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20" windowWidth="21840" windowHeight="5145" activeTab="1"/>
  </bookViews>
  <sheets>
    <sheet name="Washington, DC_Race" sheetId="22" r:id="rId1"/>
    <sheet name="Chicago_Race" sheetId="23" r:id="rId2"/>
    <sheet name="Seattle FB" sheetId="18" r:id="rId3"/>
    <sheet name="San Jose FB" sheetId="19" r:id="rId4"/>
    <sheet name="Sheet2" sheetId="16" r:id="rId5"/>
    <sheet name="Seattle" sheetId="7" r:id="rId6"/>
    <sheet name="San Jose" sheetId="10" r:id="rId7"/>
    <sheet name="Chicago_FB" sheetId="6" r:id="rId8"/>
    <sheet name="Washington, DC_FB" sheetId="12" r:id="rId9"/>
  </sheets>
  <externalReferences>
    <externalReference r:id="rId10"/>
    <externalReference r:id="rId11"/>
    <externalReference r:id="rId12"/>
  </externalReferences>
  <calcPr calcId="145621"/>
</workbook>
</file>

<file path=xl/calcChain.xml><?xml version="1.0" encoding="utf-8"?>
<calcChain xmlns="http://schemas.openxmlformats.org/spreadsheetml/2006/main">
  <c r="L5" i="23" l="1"/>
  <c r="K5" i="23"/>
  <c r="J5" i="23"/>
  <c r="I5" i="23"/>
  <c r="H5" i="23"/>
  <c r="G5" i="23"/>
  <c r="F5" i="23"/>
  <c r="E5" i="23"/>
  <c r="D5" i="23"/>
  <c r="C5" i="23"/>
  <c r="B5" i="23"/>
  <c r="L4" i="23"/>
  <c r="K4" i="23"/>
  <c r="J4" i="23"/>
  <c r="I4" i="23"/>
  <c r="H4" i="23"/>
  <c r="G4" i="23"/>
  <c r="F4" i="23"/>
  <c r="E4" i="23"/>
  <c r="D4" i="23"/>
  <c r="C4" i="23"/>
  <c r="B4" i="23" s="1"/>
  <c r="L3" i="23"/>
  <c r="K3" i="23"/>
  <c r="J3" i="23"/>
  <c r="I3" i="23"/>
  <c r="H3" i="23"/>
  <c r="G3" i="23"/>
  <c r="F3" i="23"/>
  <c r="E3" i="23"/>
  <c r="D3" i="23"/>
  <c r="C3" i="23"/>
  <c r="B3" i="23"/>
  <c r="L2" i="23"/>
  <c r="K2" i="23"/>
  <c r="J2" i="23"/>
  <c r="I2" i="23"/>
  <c r="H2" i="23"/>
  <c r="G2" i="23"/>
  <c r="F2" i="23"/>
  <c r="E2" i="23"/>
  <c r="D2" i="23"/>
  <c r="C2" i="23"/>
  <c r="B2" i="23" s="1"/>
  <c r="L5" i="22"/>
  <c r="K5" i="22"/>
  <c r="J5" i="22"/>
  <c r="I5" i="22"/>
  <c r="H5" i="22"/>
  <c r="G5" i="22"/>
  <c r="F5" i="22"/>
  <c r="E5" i="22"/>
  <c r="D5" i="22"/>
  <c r="C5" i="22"/>
  <c r="B5" i="22"/>
  <c r="L4" i="22"/>
  <c r="K4" i="22"/>
  <c r="J4" i="22"/>
  <c r="I4" i="22"/>
  <c r="H4" i="22"/>
  <c r="G4" i="22"/>
  <c r="F4" i="22"/>
  <c r="E4" i="22"/>
  <c r="D4" i="22"/>
  <c r="C4" i="22"/>
  <c r="B4" i="22" s="1"/>
  <c r="L3" i="22"/>
  <c r="K3" i="22"/>
  <c r="J3" i="22"/>
  <c r="I3" i="22"/>
  <c r="H3" i="22"/>
  <c r="G3" i="22"/>
  <c r="F3" i="22"/>
  <c r="E3" i="22"/>
  <c r="D3" i="22"/>
  <c r="C3" i="22"/>
  <c r="B3" i="22"/>
  <c r="L2" i="22"/>
  <c r="K2" i="22"/>
  <c r="J2" i="22"/>
  <c r="I2" i="22"/>
  <c r="H2" i="22"/>
  <c r="G2" i="22"/>
  <c r="F2" i="22"/>
  <c r="E2" i="22"/>
  <c r="D2" i="22"/>
  <c r="C2" i="22"/>
  <c r="B2" i="22" s="1"/>
  <c r="C43" i="16" l="1"/>
  <c r="L45" i="16"/>
  <c r="K45" i="16"/>
  <c r="J45" i="16"/>
  <c r="I45" i="16"/>
  <c r="H45" i="16"/>
  <c r="G45" i="16"/>
  <c r="E45" i="16"/>
  <c r="D45" i="16"/>
  <c r="F45" i="16" s="1"/>
  <c r="C45" i="16"/>
  <c r="L44" i="16"/>
  <c r="K44" i="16"/>
  <c r="J44" i="16"/>
  <c r="I44" i="16"/>
  <c r="H44" i="16"/>
  <c r="G44" i="16"/>
  <c r="E44" i="16"/>
  <c r="D44" i="16"/>
  <c r="F44" i="16" s="1"/>
  <c r="C44" i="16"/>
  <c r="L43" i="16"/>
  <c r="K43" i="16"/>
  <c r="J43" i="16"/>
  <c r="I43" i="16"/>
  <c r="H43" i="16"/>
  <c r="G43" i="16"/>
  <c r="E43" i="16"/>
  <c r="D43" i="16"/>
  <c r="F43" i="16" s="1"/>
  <c r="F39" i="16"/>
  <c r="F40" i="16"/>
  <c r="F38" i="16"/>
  <c r="C34" i="16"/>
  <c r="D34" i="16"/>
  <c r="E34" i="16"/>
  <c r="G34" i="16"/>
  <c r="H34" i="16"/>
  <c r="I34" i="16"/>
  <c r="J34" i="16"/>
  <c r="K34" i="16"/>
  <c r="L34" i="16"/>
  <c r="C35" i="16"/>
  <c r="D35" i="16"/>
  <c r="E35" i="16"/>
  <c r="G35" i="16"/>
  <c r="H35" i="16"/>
  <c r="I35" i="16"/>
  <c r="J35" i="16"/>
  <c r="K35" i="16"/>
  <c r="L35" i="16"/>
  <c r="D33" i="16"/>
  <c r="E33" i="16"/>
  <c r="G33" i="16"/>
  <c r="H33" i="16"/>
  <c r="I33" i="16"/>
  <c r="J33" i="16"/>
  <c r="K33" i="16"/>
  <c r="L33" i="16"/>
  <c r="C33" i="16"/>
  <c r="F33" i="16" s="1"/>
  <c r="D22" i="16"/>
  <c r="E22" i="16"/>
  <c r="G22" i="16"/>
  <c r="H22" i="16"/>
  <c r="I22" i="16"/>
  <c r="J22" i="16"/>
  <c r="D23" i="16"/>
  <c r="E23" i="16"/>
  <c r="G23" i="16"/>
  <c r="H23" i="16"/>
  <c r="I23" i="16"/>
  <c r="J23" i="16"/>
  <c r="D21" i="16"/>
  <c r="E21" i="16"/>
  <c r="G21" i="16"/>
  <c r="H21" i="16"/>
  <c r="I21" i="16"/>
  <c r="J21" i="16"/>
  <c r="C16" i="16"/>
  <c r="C22" i="16" s="1"/>
  <c r="B22" i="16" s="1"/>
  <c r="C17" i="16"/>
  <c r="C23" i="16" s="1"/>
  <c r="B23" i="16" s="1"/>
  <c r="C15" i="16"/>
  <c r="C21" i="16" s="1"/>
  <c r="B21" i="16" s="1"/>
  <c r="D10" i="16"/>
  <c r="E10" i="16"/>
  <c r="G10" i="16"/>
  <c r="H10" i="16"/>
  <c r="I10" i="16"/>
  <c r="J10" i="16"/>
  <c r="D11" i="16"/>
  <c r="E11" i="16"/>
  <c r="G11" i="16"/>
  <c r="H11" i="16"/>
  <c r="I11" i="16"/>
  <c r="J11" i="16"/>
  <c r="D9" i="16"/>
  <c r="E9" i="16"/>
  <c r="G9" i="16"/>
  <c r="H9" i="16"/>
  <c r="I9" i="16"/>
  <c r="J9" i="16"/>
  <c r="C3" i="16"/>
  <c r="C10" i="16" s="1"/>
  <c r="B10" i="16" s="1"/>
  <c r="C4" i="16"/>
  <c r="C11" i="16" s="1"/>
  <c r="B11" i="16" s="1"/>
  <c r="C2" i="16"/>
  <c r="C9" i="16" s="1"/>
  <c r="B9" i="16" s="1"/>
  <c r="F35" i="16" l="1"/>
  <c r="F34" i="16"/>
  <c r="B8" i="12" l="1"/>
  <c r="B8" i="10"/>
  <c r="B8" i="7"/>
  <c r="B8" i="6"/>
</calcChain>
</file>

<file path=xl/sharedStrings.xml><?xml version="1.0" encoding="utf-8"?>
<sst xmlns="http://schemas.openxmlformats.org/spreadsheetml/2006/main" count="268" uniqueCount="75">
  <si>
    <t>Variable</t>
  </si>
  <si>
    <t>Number of Tracts</t>
  </si>
  <si>
    <t>Total Population</t>
  </si>
  <si>
    <t>Std. Dev.</t>
  </si>
  <si>
    <t xml:space="preserve">Population and mean value figures for Los Angeles CZ population. </t>
  </si>
  <si>
    <t>Low SES indicates lowest (1) city specific decile assignment</t>
  </si>
  <si>
    <t>Medium SES indicates middle (2-9) city specific decile assignment</t>
  </si>
  <si>
    <t>High SES indicates highest (10) city specific decile assignment</t>
  </si>
  <si>
    <t>Chicago Low SES</t>
  </si>
  <si>
    <t>Chicago Medium SES</t>
  </si>
  <si>
    <t>Chicago High SES</t>
  </si>
  <si>
    <t>Chicago All</t>
  </si>
  <si>
    <t>Seattle Low SES</t>
  </si>
  <si>
    <t>Seattle Medium SES</t>
  </si>
  <si>
    <t>Seattle High SES</t>
  </si>
  <si>
    <t>Seattle All</t>
  </si>
  <si>
    <t>San Jose Low SES</t>
  </si>
  <si>
    <t>San Jose Medium SES</t>
  </si>
  <si>
    <t>San Jose High SES</t>
  </si>
  <si>
    <t>San Jose All</t>
  </si>
  <si>
    <t>Washington, DC Low SES</t>
  </si>
  <si>
    <t>Washington, DC Medium SES</t>
  </si>
  <si>
    <t>Washington, DC High SES</t>
  </si>
  <si>
    <t>Washington, DC All</t>
  </si>
  <si>
    <t>FBP born in Latin America</t>
  </si>
  <si>
    <t>FBP born in Africa</t>
  </si>
  <si>
    <t>FBP born in Europe</t>
  </si>
  <si>
    <t>FBP born in Oceania</t>
  </si>
  <si>
    <t>FBP born in North America</t>
  </si>
  <si>
    <t xml:space="preserve">Population and mean value figures for Chicago CZ population. </t>
  </si>
  <si>
    <t xml:space="preserve">Population and mean value figures for Seattle CZ population. </t>
  </si>
  <si>
    <t xml:space="preserve">Population and mean value figures for San Jose CZ population. </t>
  </si>
  <si>
    <t xml:space="preserve">Population and mean value figures for Washington, DC CZ population. </t>
  </si>
  <si>
    <t>FBP born in Asia</t>
  </si>
  <si>
    <t>Foreign Born (FB) - excluding population born at sea</t>
  </si>
  <si>
    <t>FBP born in Mexico</t>
  </si>
  <si>
    <t>FBP born in C. America and Caribbean</t>
  </si>
  <si>
    <t>FBP born in S. America</t>
  </si>
  <si>
    <t>FBP born in East Asia</t>
  </si>
  <si>
    <t>FBP born in South East Asia</t>
  </si>
  <si>
    <t>FBP born in South Central Asia</t>
  </si>
  <si>
    <t>FBP born in West Asia</t>
  </si>
  <si>
    <t>FBP born in North America, Europe, Oceania and NEC</t>
  </si>
  <si>
    <t>Latin America</t>
  </si>
  <si>
    <t>Europe</t>
  </si>
  <si>
    <t>Africa</t>
  </si>
  <si>
    <t>Oceania</t>
  </si>
  <si>
    <t>North America</t>
  </si>
  <si>
    <t>US Born</t>
  </si>
  <si>
    <t>Low SES</t>
  </si>
  <si>
    <t>Medium SES</t>
  </si>
  <si>
    <t>High SES</t>
  </si>
  <si>
    <t>Asia</t>
  </si>
  <si>
    <t>Mexico</t>
  </si>
  <si>
    <t>Central America</t>
  </si>
  <si>
    <t>South America</t>
  </si>
  <si>
    <t>East Asia</t>
  </si>
  <si>
    <t>SouthEast Asia</t>
  </si>
  <si>
    <t>South Central Asia</t>
  </si>
  <si>
    <t>West Asia</t>
  </si>
  <si>
    <t>Other</t>
  </si>
  <si>
    <t>Foreign Born</t>
  </si>
  <si>
    <t>FB Latin America</t>
  </si>
  <si>
    <t>FB Asia</t>
  </si>
  <si>
    <t>FB Other</t>
  </si>
  <si>
    <t xml:space="preserve">US born Hispanic white </t>
  </si>
  <si>
    <t xml:space="preserve">US born Non-Hispanic white </t>
  </si>
  <si>
    <t xml:space="preserve">US born black </t>
  </si>
  <si>
    <t xml:space="preserve">US born Asian </t>
  </si>
  <si>
    <t xml:space="preserve">US born Other </t>
  </si>
  <si>
    <t xml:space="preserve">US born Hispanic </t>
  </si>
  <si>
    <t xml:space="preserve"> US born Non-Hispanic </t>
  </si>
  <si>
    <t xml:space="preserve">Low SES </t>
  </si>
  <si>
    <t>All</t>
  </si>
  <si>
    <t>* "US born other" category includes US born American Indian and Alaska Native alone, US born Native Hawaiian and other Pacific Islander alone, US born two or more races, and US born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</si>
</sst>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 x14ac:knownFonts="1">
    <font>
      <sz val="11"/>
      <color theme="1"/>
      <name val="Gill Sans MT"/>
      <family val="2"/>
      <scheme val="minor"/>
    </font>
    <font>
      <sz val="11"/>
      <color theme="1"/>
      <name val="Gill Sans MT"/>
      <family val="2"/>
      <scheme val="minor"/>
    </font>
    <font>
      <b/>
      <sz val="11"/>
      <color theme="1"/>
      <name val="Gill Sans MT"/>
      <family val="2"/>
      <scheme val="minor"/>
    </font>
    <font>
      <b/>
      <sz val="11"/>
      <color theme="1"/>
      <name val="Arial"/>
      <family val="2"/>
    </font>
    <font>
      <sz val="11"/>
      <color theme="1"/>
      <name val="Arial"/>
      <family val="2"/>
    </font>
    <font>
      <sz val="10"/>
      <color theme="1"/>
      <name val="Gill Sans MT"/>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s>
  <borders count="11">
    <border>
      <left/>
      <right/>
      <top/>
      <bottom/>
      <diagonal/>
    </border>
    <border>
      <left/>
      <right/>
      <top/>
      <bottom style="double">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bottom style="double">
        <color indexed="64"/>
      </bottom>
      <diagonal/>
    </border>
    <border>
      <left/>
      <right style="medium">
        <color indexed="64"/>
      </right>
      <top/>
      <bottom/>
      <diagonal/>
    </border>
    <border>
      <left style="medium">
        <color indexed="64"/>
      </left>
      <right/>
      <top/>
      <bottom style="thin">
        <color indexed="64"/>
      </bottom>
      <diagonal/>
    </border>
    <border>
      <left style="medium">
        <color indexed="64"/>
      </left>
      <right/>
      <top/>
      <bottom/>
      <diagonal/>
    </border>
    <border>
      <left/>
      <right style="medium">
        <color indexed="64"/>
      </right>
      <top style="double">
        <color indexed="64"/>
      </top>
      <bottom/>
      <diagonal/>
    </border>
    <border>
      <left/>
      <right/>
      <top style="double">
        <color indexed="64"/>
      </top>
      <bottom style="double">
        <color indexed="64"/>
      </bottom>
      <diagonal/>
    </border>
    <border>
      <left/>
      <right/>
      <top style="double">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164" fontId="4" fillId="0" borderId="0" xfId="1" applyNumberFormat="1" applyFont="1"/>
    <xf numFmtId="0" fontId="4" fillId="0" borderId="0" xfId="0" applyFont="1"/>
    <xf numFmtId="0" fontId="0" fillId="0" borderId="0" xfId="0" applyFont="1"/>
    <xf numFmtId="0" fontId="5" fillId="0" borderId="0" xfId="0" applyFont="1"/>
    <xf numFmtId="0" fontId="3" fillId="2" borderId="0" xfId="0" applyFont="1" applyFill="1"/>
    <xf numFmtId="0" fontId="4" fillId="2" borderId="0" xfId="0" applyFont="1" applyFill="1"/>
    <xf numFmtId="164" fontId="4" fillId="2" borderId="0" xfId="1" applyNumberFormat="1" applyFont="1" applyFill="1"/>
    <xf numFmtId="0" fontId="3" fillId="0" borderId="1" xfId="0" applyFont="1" applyBorder="1" applyAlignment="1">
      <alignment horizontal="center" wrapText="1"/>
    </xf>
    <xf numFmtId="0" fontId="2" fillId="0" borderId="1" xfId="0" applyFont="1" applyBorder="1" applyAlignment="1">
      <alignment horizontal="center" wrapText="1"/>
    </xf>
    <xf numFmtId="0" fontId="0" fillId="3" borderId="0" xfId="0" applyFill="1"/>
    <xf numFmtId="0" fontId="4" fillId="0" borderId="2" xfId="0" applyFont="1" applyBorder="1"/>
    <xf numFmtId="0" fontId="0" fillId="0" borderId="2" xfId="0" applyBorder="1"/>
    <xf numFmtId="0" fontId="4" fillId="3" borderId="0" xfId="0" applyFont="1" applyFill="1"/>
    <xf numFmtId="164" fontId="4" fillId="0" borderId="2" xfId="1" applyNumberFormat="1" applyFont="1" applyBorder="1"/>
    <xf numFmtId="0" fontId="3" fillId="3" borderId="0" xfId="0" applyFont="1" applyFill="1"/>
    <xf numFmtId="164" fontId="4" fillId="3" borderId="0" xfId="1" applyNumberFormat="1" applyFont="1" applyFill="1"/>
    <xf numFmtId="164" fontId="3" fillId="0" borderId="1" xfId="1" applyNumberFormat="1" applyFont="1" applyBorder="1" applyAlignment="1">
      <alignment horizontal="center" wrapText="1"/>
    </xf>
    <xf numFmtId="164" fontId="0" fillId="0" borderId="0" xfId="1" applyNumberFormat="1" applyFont="1"/>
    <xf numFmtId="0" fontId="4" fillId="3" borderId="0" xfId="1" applyNumberFormat="1" applyFont="1" applyFill="1"/>
    <xf numFmtId="164" fontId="3" fillId="0" borderId="4" xfId="1" applyNumberFormat="1" applyFont="1" applyBorder="1" applyAlignment="1">
      <alignment horizontal="center" wrapText="1"/>
    </xf>
    <xf numFmtId="164" fontId="4" fillId="3" borderId="5" xfId="1" applyNumberFormat="1" applyFont="1" applyFill="1" applyBorder="1"/>
    <xf numFmtId="164" fontId="4" fillId="0" borderId="5" xfId="1" applyNumberFormat="1" applyFont="1" applyBorder="1"/>
    <xf numFmtId="164" fontId="4" fillId="0" borderId="3" xfId="1" applyNumberFormat="1" applyFont="1" applyBorder="1"/>
    <xf numFmtId="164" fontId="4" fillId="3" borderId="7" xfId="1" applyNumberFormat="1" applyFont="1" applyFill="1" applyBorder="1"/>
    <xf numFmtId="164" fontId="4" fillId="0" borderId="7" xfId="1" applyNumberFormat="1" applyFont="1" applyBorder="1"/>
    <xf numFmtId="164" fontId="4" fillId="0" borderId="6" xfId="1" applyNumberFormat="1" applyFont="1" applyBorder="1"/>
    <xf numFmtId="164" fontId="4" fillId="3" borderId="8" xfId="1" applyNumberFormat="1" applyFont="1" applyFill="1" applyBorder="1"/>
    <xf numFmtId="9" fontId="4" fillId="3" borderId="0" xfId="2" applyFont="1" applyFill="1"/>
    <xf numFmtId="9" fontId="4" fillId="2" borderId="0" xfId="2" applyFont="1" applyFill="1"/>
    <xf numFmtId="9" fontId="0" fillId="0" borderId="0" xfId="2" applyFont="1"/>
    <xf numFmtId="9" fontId="3" fillId="0" borderId="1" xfId="2" applyFont="1" applyBorder="1" applyAlignment="1">
      <alignment horizontal="center" wrapText="1"/>
    </xf>
    <xf numFmtId="9" fontId="3" fillId="3" borderId="0" xfId="0" applyNumberFormat="1" applyFont="1" applyFill="1"/>
    <xf numFmtId="9" fontId="4" fillId="0" borderId="9" xfId="2" applyNumberFormat="1" applyFont="1" applyFill="1" applyBorder="1"/>
    <xf numFmtId="9" fontId="4" fillId="0" borderId="9" xfId="1" applyNumberFormat="1" applyFont="1" applyFill="1" applyBorder="1"/>
    <xf numFmtId="9" fontId="4" fillId="0" borderId="1" xfId="0" applyNumberFormat="1" applyFont="1" applyBorder="1" applyAlignment="1">
      <alignment horizontal="center" wrapText="1"/>
    </xf>
    <xf numFmtId="9" fontId="4" fillId="0" borderId="1" xfId="2" applyNumberFormat="1" applyFont="1" applyBorder="1" applyAlignment="1">
      <alignment horizontal="center" wrapText="1"/>
    </xf>
    <xf numFmtId="9" fontId="4" fillId="0" borderId="1" xfId="1" applyNumberFormat="1" applyFont="1" applyBorder="1" applyAlignment="1">
      <alignment horizontal="center" wrapText="1"/>
    </xf>
    <xf numFmtId="9" fontId="4" fillId="3" borderId="10" xfId="2" applyFont="1" applyFill="1" applyBorder="1"/>
    <xf numFmtId="9" fontId="4" fillId="3" borderId="0" xfId="2" applyFont="1" applyFill="1" applyBorder="1"/>
    <xf numFmtId="9" fontId="5" fillId="0" borderId="0" xfId="2" applyFont="1"/>
    <xf numFmtId="0" fontId="2" fillId="0" borderId="0" xfId="0" applyFont="1"/>
    <xf numFmtId="0" fontId="0" fillId="0" borderId="0" xfId="0" applyAlignment="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5.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externalLink" Target="externalLinks/externalLink2.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chartsheet" Target="chartsheets/sheet2.xml"/><Relationship Id="rId9" Type="http://schemas.openxmlformats.org/officeDocument/2006/relationships/worksheet" Target="worksheets/sheet7.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Racial Composition of Neighborhoods</a:t>
            </a:r>
          </a:p>
        </c:rich>
      </c:tx>
      <c:layout/>
      <c:overlay val="0"/>
    </c:title>
    <c:autoTitleDeleted val="0"/>
    <c:plotArea>
      <c:layout/>
      <c:barChart>
        <c:barDir val="bar"/>
        <c:grouping val="percentStacked"/>
        <c:varyColors val="0"/>
        <c:ser>
          <c:idx val="3"/>
          <c:order val="0"/>
          <c:tx>
            <c:strRef>
              <c:f>'Washington, DC_Race'!$B$1</c:f>
              <c:strCache>
                <c:ptCount val="1"/>
                <c:pt idx="0">
                  <c:v>Foreign Born</c:v>
                </c:pt>
              </c:strCache>
            </c:strRef>
          </c:tx>
          <c:spPr>
            <a:solidFill>
              <a:srgbClr val="0096D2"/>
            </a:solidFill>
          </c:spPr>
          <c:invertIfNegative val="0"/>
          <c:cat>
            <c:strRef>
              <c:f>'Washington, DC_Race'!$A$2:$A$4</c:f>
              <c:strCache>
                <c:ptCount val="3"/>
                <c:pt idx="0">
                  <c:v>Low SES </c:v>
                </c:pt>
                <c:pt idx="1">
                  <c:v>Medium SES</c:v>
                </c:pt>
                <c:pt idx="2">
                  <c:v>High SES</c:v>
                </c:pt>
              </c:strCache>
            </c:strRef>
          </c:cat>
          <c:val>
            <c:numRef>
              <c:f>'Washington, DC_Race'!$B$2:$B$4</c:f>
              <c:numCache>
                <c:formatCode>0%</c:formatCode>
                <c:ptCount val="3"/>
                <c:pt idx="0">
                  <c:v>0.17927940146018398</c:v>
                </c:pt>
                <c:pt idx="1">
                  <c:v>0.22439872139981107</c:v>
                </c:pt>
                <c:pt idx="2">
                  <c:v>0.18260196361333003</c:v>
                </c:pt>
              </c:numCache>
            </c:numRef>
          </c:val>
        </c:ser>
        <c:ser>
          <c:idx val="4"/>
          <c:order val="1"/>
          <c:tx>
            <c:strRef>
              <c:f>'Washington, DC_Race'!$F$1</c:f>
              <c:strCache>
                <c:ptCount val="1"/>
                <c:pt idx="0">
                  <c:v>US born Hispanic white </c:v>
                </c:pt>
              </c:strCache>
            </c:strRef>
          </c:tx>
          <c:spPr>
            <a:solidFill>
              <a:srgbClr val="B0D5F1"/>
            </a:solidFill>
          </c:spPr>
          <c:invertIfNegative val="0"/>
          <c:cat>
            <c:strRef>
              <c:f>'Washington, DC_Race'!$A$2:$A$4</c:f>
              <c:strCache>
                <c:ptCount val="3"/>
                <c:pt idx="0">
                  <c:v>Low SES </c:v>
                </c:pt>
                <c:pt idx="1">
                  <c:v>Medium SES</c:v>
                </c:pt>
                <c:pt idx="2">
                  <c:v>High SES</c:v>
                </c:pt>
              </c:strCache>
            </c:strRef>
          </c:cat>
          <c:val>
            <c:numRef>
              <c:f>'Washington, DC_Race'!$F$2:$F$4</c:f>
              <c:numCache>
                <c:formatCode>0%</c:formatCode>
                <c:ptCount val="3"/>
                <c:pt idx="0">
                  <c:v>2.3035193598698041E-2</c:v>
                </c:pt>
                <c:pt idx="1">
                  <c:v>3.1734383522341758E-2</c:v>
                </c:pt>
                <c:pt idx="2">
                  <c:v>1.7219739357896096E-2</c:v>
                </c:pt>
              </c:numCache>
            </c:numRef>
          </c:val>
        </c:ser>
        <c:ser>
          <c:idx val="5"/>
          <c:order val="2"/>
          <c:tx>
            <c:strRef>
              <c:f>'Washington, DC_Race'!$G$1</c:f>
              <c:strCache>
                <c:ptCount val="1"/>
                <c:pt idx="0">
                  <c:v>US born Non-Hispanic white </c:v>
                </c:pt>
              </c:strCache>
            </c:strRef>
          </c:tx>
          <c:spPr>
            <a:solidFill>
              <a:srgbClr val="00578B"/>
            </a:solidFill>
          </c:spPr>
          <c:invertIfNegative val="0"/>
          <c:cat>
            <c:strRef>
              <c:f>'Washington, DC_Race'!$A$2:$A$4</c:f>
              <c:strCache>
                <c:ptCount val="3"/>
                <c:pt idx="0">
                  <c:v>Low SES </c:v>
                </c:pt>
                <c:pt idx="1">
                  <c:v>Medium SES</c:v>
                </c:pt>
                <c:pt idx="2">
                  <c:v>High SES</c:v>
                </c:pt>
              </c:strCache>
            </c:strRef>
          </c:cat>
          <c:val>
            <c:numRef>
              <c:f>'Washington, DC_Race'!$G$2:$G$4</c:f>
              <c:numCache>
                <c:formatCode>0%</c:formatCode>
                <c:ptCount val="3"/>
                <c:pt idx="0">
                  <c:v>9.7644718699848559E-2</c:v>
                </c:pt>
                <c:pt idx="1">
                  <c:v>0.45743178608846169</c:v>
                </c:pt>
                <c:pt idx="2">
                  <c:v>0.69259402626753153</c:v>
                </c:pt>
              </c:numCache>
            </c:numRef>
          </c:val>
        </c:ser>
        <c:ser>
          <c:idx val="6"/>
          <c:order val="3"/>
          <c:tx>
            <c:strRef>
              <c:f>'Washington, DC_Race'!$H$1</c:f>
              <c:strCache>
                <c:ptCount val="1"/>
                <c:pt idx="0">
                  <c:v>US born black </c:v>
                </c:pt>
              </c:strCache>
            </c:strRef>
          </c:tx>
          <c:spPr>
            <a:solidFill>
              <a:srgbClr val="FCB918"/>
            </a:solidFill>
          </c:spPr>
          <c:invertIfNegative val="0"/>
          <c:cat>
            <c:strRef>
              <c:f>'Washington, DC_Race'!$A$2:$A$4</c:f>
              <c:strCache>
                <c:ptCount val="3"/>
                <c:pt idx="0">
                  <c:v>Low SES </c:v>
                </c:pt>
                <c:pt idx="1">
                  <c:v>Medium SES</c:v>
                </c:pt>
                <c:pt idx="2">
                  <c:v>High SES</c:v>
                </c:pt>
              </c:strCache>
            </c:strRef>
          </c:cat>
          <c:val>
            <c:numRef>
              <c:f>'Washington, DC_Race'!$H$2:$H$4</c:f>
              <c:numCache>
                <c:formatCode>0%</c:formatCode>
                <c:ptCount val="3"/>
                <c:pt idx="0">
                  <c:v>0.64669424289686039</c:v>
                </c:pt>
                <c:pt idx="1">
                  <c:v>0.20903391181016656</c:v>
                </c:pt>
                <c:pt idx="2">
                  <c:v>3.8820658995202401E-2</c:v>
                </c:pt>
              </c:numCache>
            </c:numRef>
          </c:val>
        </c:ser>
        <c:ser>
          <c:idx val="0"/>
          <c:order val="4"/>
          <c:tx>
            <c:strRef>
              <c:f>'Washington, DC_Race'!$I$1</c:f>
              <c:strCache>
                <c:ptCount val="1"/>
                <c:pt idx="0">
                  <c:v>US born Asian </c:v>
                </c:pt>
              </c:strCache>
            </c:strRef>
          </c:tx>
          <c:spPr>
            <a:solidFill>
              <a:srgbClr val="C6C6C6"/>
            </a:solidFill>
          </c:spPr>
          <c:invertIfNegative val="0"/>
          <c:cat>
            <c:strRef>
              <c:f>'Washington, DC_Race'!$A$2:$A$4</c:f>
              <c:strCache>
                <c:ptCount val="3"/>
                <c:pt idx="0">
                  <c:v>Low SES </c:v>
                </c:pt>
                <c:pt idx="1">
                  <c:v>Medium SES</c:v>
                </c:pt>
                <c:pt idx="2">
                  <c:v>High SES</c:v>
                </c:pt>
              </c:strCache>
            </c:strRef>
          </c:cat>
          <c:val>
            <c:numRef>
              <c:f>'Washington, DC_Race'!$I$2:$I$4</c:f>
              <c:numCache>
                <c:formatCode>0%</c:formatCode>
                <c:ptCount val="3"/>
                <c:pt idx="0">
                  <c:v>4.9252955403358877E-3</c:v>
                </c:pt>
                <c:pt idx="1">
                  <c:v>2.7332070441779117E-2</c:v>
                </c:pt>
                <c:pt idx="2">
                  <c:v>3.9397387322924853E-2</c:v>
                </c:pt>
              </c:numCache>
            </c:numRef>
          </c:val>
        </c:ser>
        <c:ser>
          <c:idx val="1"/>
          <c:order val="5"/>
          <c:tx>
            <c:strRef>
              <c:f>'Washington, DC_Race'!$J$1</c:f>
              <c:strCache>
                <c:ptCount val="1"/>
                <c:pt idx="0">
                  <c:v>US born Other </c:v>
                </c:pt>
              </c:strCache>
            </c:strRef>
          </c:tx>
          <c:spPr>
            <a:solidFill>
              <a:srgbClr val="8A8A8A"/>
            </a:solidFill>
          </c:spPr>
          <c:invertIfNegative val="0"/>
          <c:cat>
            <c:strRef>
              <c:f>'Washington, DC_Race'!$A$2:$A$4</c:f>
              <c:strCache>
                <c:ptCount val="3"/>
                <c:pt idx="0">
                  <c:v>Low SES </c:v>
                </c:pt>
                <c:pt idx="1">
                  <c:v>Medium SES</c:v>
                </c:pt>
                <c:pt idx="2">
                  <c:v>High SES</c:v>
                </c:pt>
              </c:strCache>
            </c:strRef>
          </c:cat>
          <c:val>
            <c:numRef>
              <c:f>'Washington, DC_Race'!$J$2:$J$4</c:f>
              <c:numCache>
                <c:formatCode>0%</c:formatCode>
                <c:ptCount val="3"/>
                <c:pt idx="0">
                  <c:v>4.8421147804073146E-2</c:v>
                </c:pt>
                <c:pt idx="1">
                  <c:v>5.0069126737439788E-2</c:v>
                </c:pt>
                <c:pt idx="2">
                  <c:v>2.9366224443115038E-2</c:v>
                </c:pt>
              </c:numCache>
            </c:numRef>
          </c:val>
        </c:ser>
        <c:dLbls>
          <c:showLegendKey val="0"/>
          <c:showVal val="1"/>
          <c:showCatName val="0"/>
          <c:showSerName val="0"/>
          <c:showPercent val="0"/>
          <c:showBubbleSize val="0"/>
        </c:dLbls>
        <c:gapWidth val="95"/>
        <c:overlap val="100"/>
        <c:axId val="131643264"/>
        <c:axId val="131644800"/>
      </c:barChart>
      <c:catAx>
        <c:axId val="131643264"/>
        <c:scaling>
          <c:orientation val="maxMin"/>
        </c:scaling>
        <c:delete val="0"/>
        <c:axPos val="l"/>
        <c:majorTickMark val="out"/>
        <c:minorTickMark val="none"/>
        <c:tickLblPos val="nextTo"/>
        <c:crossAx val="131644800"/>
        <c:crosses val="autoZero"/>
        <c:auto val="1"/>
        <c:lblAlgn val="ctr"/>
        <c:lblOffset val="100"/>
        <c:noMultiLvlLbl val="0"/>
      </c:catAx>
      <c:valAx>
        <c:axId val="131644800"/>
        <c:scaling>
          <c:orientation val="minMax"/>
        </c:scaling>
        <c:delete val="1"/>
        <c:axPos val="t"/>
        <c:numFmt formatCode="0%" sourceLinked="1"/>
        <c:majorTickMark val="none"/>
        <c:minorTickMark val="none"/>
        <c:tickLblPos val="nextTo"/>
        <c:crossAx val="131643264"/>
        <c:crosses val="autoZero"/>
        <c:crossBetween val="between"/>
      </c:valAx>
      <c:spPr>
        <a:ln>
          <a:noFill/>
        </a:ln>
      </c:spPr>
    </c:plotArea>
    <c:legend>
      <c:legendPos val="t"/>
      <c:layout/>
      <c:overlay val="0"/>
    </c:legend>
    <c:plotVisOnly val="1"/>
    <c:dispBlanksAs val="gap"/>
    <c:showDLblsOverMax val="0"/>
  </c:chart>
  <c:spPr>
    <a:ln>
      <a:noFill/>
    </a:ln>
  </c:spPr>
  <c:txPr>
    <a:bodyPr/>
    <a:lstStyle/>
    <a:p>
      <a:pPr>
        <a:defRPr>
          <a:latin typeface="Lato Regular" panose="020F0502020204030203"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Racial Distribution</a:t>
            </a:r>
            <a:r>
              <a:rPr lang="en-US" baseline="0"/>
              <a:t> by Neighborhood</a:t>
            </a:r>
            <a:endParaRPr lang="en-US"/>
          </a:p>
        </c:rich>
      </c:tx>
      <c:layout/>
      <c:overlay val="0"/>
    </c:title>
    <c:autoTitleDeleted val="0"/>
    <c:plotArea>
      <c:layout/>
      <c:barChart>
        <c:barDir val="bar"/>
        <c:grouping val="percentStacked"/>
        <c:varyColors val="0"/>
        <c:ser>
          <c:idx val="3"/>
          <c:order val="0"/>
          <c:tx>
            <c:strRef>
              <c:f>Chicago_Race!$B$1</c:f>
              <c:strCache>
                <c:ptCount val="1"/>
                <c:pt idx="0">
                  <c:v>Foreign Born</c:v>
                </c:pt>
              </c:strCache>
            </c:strRef>
          </c:tx>
          <c:spPr>
            <a:solidFill>
              <a:srgbClr val="0096D2"/>
            </a:solidFill>
          </c:spPr>
          <c:invertIfNegative val="0"/>
          <c:cat>
            <c:strRef>
              <c:f>Chicago_Race!$A$2:$A$4</c:f>
              <c:strCache>
                <c:ptCount val="3"/>
                <c:pt idx="0">
                  <c:v>Low SES </c:v>
                </c:pt>
                <c:pt idx="1">
                  <c:v>Medium SES</c:v>
                </c:pt>
                <c:pt idx="2">
                  <c:v>High SES</c:v>
                </c:pt>
              </c:strCache>
            </c:strRef>
          </c:cat>
          <c:val>
            <c:numRef>
              <c:f>Chicago_Race!$B$2:$B$4</c:f>
              <c:numCache>
                <c:formatCode>0%</c:formatCode>
                <c:ptCount val="3"/>
                <c:pt idx="0">
                  <c:v>0.12724912743309469</c:v>
                </c:pt>
                <c:pt idx="1">
                  <c:v>0.20172836738230612</c:v>
                </c:pt>
                <c:pt idx="2">
                  <c:v>0.12097493862455902</c:v>
                </c:pt>
              </c:numCache>
            </c:numRef>
          </c:val>
        </c:ser>
        <c:ser>
          <c:idx val="4"/>
          <c:order val="1"/>
          <c:tx>
            <c:strRef>
              <c:f>Chicago_Race!$F$1</c:f>
              <c:strCache>
                <c:ptCount val="1"/>
                <c:pt idx="0">
                  <c:v>US born Hispanic white </c:v>
                </c:pt>
              </c:strCache>
            </c:strRef>
          </c:tx>
          <c:spPr>
            <a:solidFill>
              <a:srgbClr val="B0D5F1"/>
            </a:solidFill>
          </c:spPr>
          <c:invertIfNegative val="0"/>
          <c:cat>
            <c:strRef>
              <c:f>Chicago_Race!$A$2:$A$4</c:f>
              <c:strCache>
                <c:ptCount val="3"/>
                <c:pt idx="0">
                  <c:v>Low SES </c:v>
                </c:pt>
                <c:pt idx="1">
                  <c:v>Medium SES</c:v>
                </c:pt>
                <c:pt idx="2">
                  <c:v>High SES</c:v>
                </c:pt>
              </c:strCache>
            </c:strRef>
          </c:cat>
          <c:val>
            <c:numRef>
              <c:f>Chicago_Race!$F$2:$F$4</c:f>
              <c:numCache>
                <c:formatCode>0%</c:formatCode>
                <c:ptCount val="3"/>
                <c:pt idx="0">
                  <c:v>5.0102118859879981E-2</c:v>
                </c:pt>
                <c:pt idx="1">
                  <c:v>6.2491671018231963E-2</c:v>
                </c:pt>
                <c:pt idx="2">
                  <c:v>2.4128594959956076E-2</c:v>
                </c:pt>
              </c:numCache>
            </c:numRef>
          </c:val>
        </c:ser>
        <c:ser>
          <c:idx val="5"/>
          <c:order val="2"/>
          <c:tx>
            <c:strRef>
              <c:f>Chicago_Race!$G$1</c:f>
              <c:strCache>
                <c:ptCount val="1"/>
                <c:pt idx="0">
                  <c:v>US born Non-Hispanic white </c:v>
                </c:pt>
              </c:strCache>
            </c:strRef>
          </c:tx>
          <c:spPr>
            <a:solidFill>
              <a:srgbClr val="00578B"/>
            </a:solidFill>
          </c:spPr>
          <c:invertIfNegative val="0"/>
          <c:cat>
            <c:strRef>
              <c:f>Chicago_Race!$A$2:$A$4</c:f>
              <c:strCache>
                <c:ptCount val="3"/>
                <c:pt idx="0">
                  <c:v>Low SES </c:v>
                </c:pt>
                <c:pt idx="1">
                  <c:v>Medium SES</c:v>
                </c:pt>
                <c:pt idx="2">
                  <c:v>High SES</c:v>
                </c:pt>
              </c:strCache>
            </c:strRef>
          </c:cat>
          <c:val>
            <c:numRef>
              <c:f>Chicago_Race!$G$2:$G$4</c:f>
              <c:numCache>
                <c:formatCode>0%</c:formatCode>
                <c:ptCount val="3"/>
                <c:pt idx="0">
                  <c:v>4.8558838008316001E-2</c:v>
                </c:pt>
                <c:pt idx="1">
                  <c:v>0.49379937692067033</c:v>
                </c:pt>
                <c:pt idx="2">
                  <c:v>0.7808887290077059</c:v>
                </c:pt>
              </c:numCache>
            </c:numRef>
          </c:val>
        </c:ser>
        <c:ser>
          <c:idx val="6"/>
          <c:order val="3"/>
          <c:tx>
            <c:strRef>
              <c:f>Chicago_Race!$H$1</c:f>
              <c:strCache>
                <c:ptCount val="1"/>
                <c:pt idx="0">
                  <c:v>US born black </c:v>
                </c:pt>
              </c:strCache>
            </c:strRef>
          </c:tx>
          <c:spPr>
            <a:solidFill>
              <a:srgbClr val="FCB918"/>
            </a:solidFill>
          </c:spPr>
          <c:invertIfNegative val="0"/>
          <c:cat>
            <c:strRef>
              <c:f>Chicago_Race!$A$2:$A$4</c:f>
              <c:strCache>
                <c:ptCount val="3"/>
                <c:pt idx="0">
                  <c:v>Low SES </c:v>
                </c:pt>
                <c:pt idx="1">
                  <c:v>Medium SES</c:v>
                </c:pt>
                <c:pt idx="2">
                  <c:v>High SES</c:v>
                </c:pt>
              </c:strCache>
            </c:strRef>
          </c:cat>
          <c:val>
            <c:numRef>
              <c:f>Chicago_Race!$H$2:$H$4</c:f>
              <c:numCache>
                <c:formatCode>0%</c:formatCode>
                <c:ptCount val="3"/>
                <c:pt idx="0">
                  <c:v>0.69889670749717658</c:v>
                </c:pt>
                <c:pt idx="1">
                  <c:v>0.14420091248463607</c:v>
                </c:pt>
                <c:pt idx="2">
                  <c:v>2.2240314040302682E-2</c:v>
                </c:pt>
              </c:numCache>
            </c:numRef>
          </c:val>
        </c:ser>
        <c:ser>
          <c:idx val="0"/>
          <c:order val="4"/>
          <c:tx>
            <c:strRef>
              <c:f>Chicago_Race!$I$1</c:f>
              <c:strCache>
                <c:ptCount val="1"/>
                <c:pt idx="0">
                  <c:v>US born Asian </c:v>
                </c:pt>
              </c:strCache>
            </c:strRef>
          </c:tx>
          <c:spPr>
            <a:solidFill>
              <a:srgbClr val="C6C6C6"/>
            </a:solidFill>
          </c:spPr>
          <c:invertIfNegative val="0"/>
          <c:cat>
            <c:strRef>
              <c:f>Chicago_Race!$A$2:$A$4</c:f>
              <c:strCache>
                <c:ptCount val="3"/>
                <c:pt idx="0">
                  <c:v>Low SES </c:v>
                </c:pt>
                <c:pt idx="1">
                  <c:v>Medium SES</c:v>
                </c:pt>
                <c:pt idx="2">
                  <c:v>High SES</c:v>
                </c:pt>
              </c:strCache>
            </c:strRef>
          </c:cat>
          <c:val>
            <c:numRef>
              <c:f>Chicago_Race!$I$2:$I$4</c:f>
              <c:numCache>
                <c:formatCode>0%</c:formatCode>
                <c:ptCount val="3"/>
                <c:pt idx="0">
                  <c:v>1.5398740505671471E-3</c:v>
                </c:pt>
                <c:pt idx="1">
                  <c:v>1.9103323985808846E-2</c:v>
                </c:pt>
                <c:pt idx="2">
                  <c:v>3.0810786930975508E-2</c:v>
                </c:pt>
              </c:numCache>
            </c:numRef>
          </c:val>
        </c:ser>
        <c:ser>
          <c:idx val="1"/>
          <c:order val="5"/>
          <c:tx>
            <c:strRef>
              <c:f>Chicago_Race!$J$1</c:f>
              <c:strCache>
                <c:ptCount val="1"/>
                <c:pt idx="0">
                  <c:v>US born Other </c:v>
                </c:pt>
              </c:strCache>
            </c:strRef>
          </c:tx>
          <c:spPr>
            <a:solidFill>
              <a:srgbClr val="8A8A8A"/>
            </a:solidFill>
          </c:spPr>
          <c:invertIfNegative val="0"/>
          <c:cat>
            <c:strRef>
              <c:f>Chicago_Race!$A$2:$A$4</c:f>
              <c:strCache>
                <c:ptCount val="3"/>
                <c:pt idx="0">
                  <c:v>Low SES </c:v>
                </c:pt>
                <c:pt idx="1">
                  <c:v>Medium SES</c:v>
                </c:pt>
                <c:pt idx="2">
                  <c:v>High SES</c:v>
                </c:pt>
              </c:strCache>
            </c:strRef>
          </c:cat>
          <c:val>
            <c:numRef>
              <c:f>Chicago_Race!$J$2:$J$4</c:f>
              <c:numCache>
                <c:formatCode>0%</c:formatCode>
                <c:ptCount val="3"/>
                <c:pt idx="0">
                  <c:v>7.3653334150965574E-2</c:v>
                </c:pt>
                <c:pt idx="1">
                  <c:v>7.8676348208346653E-2</c:v>
                </c:pt>
                <c:pt idx="2">
                  <c:v>2.0956636436500874E-2</c:v>
                </c:pt>
              </c:numCache>
            </c:numRef>
          </c:val>
        </c:ser>
        <c:dLbls>
          <c:showLegendKey val="0"/>
          <c:showVal val="1"/>
          <c:showCatName val="0"/>
          <c:showSerName val="0"/>
          <c:showPercent val="0"/>
          <c:showBubbleSize val="0"/>
        </c:dLbls>
        <c:gapWidth val="95"/>
        <c:overlap val="100"/>
        <c:axId val="136060928"/>
        <c:axId val="136062464"/>
      </c:barChart>
      <c:catAx>
        <c:axId val="136060928"/>
        <c:scaling>
          <c:orientation val="maxMin"/>
        </c:scaling>
        <c:delete val="0"/>
        <c:axPos val="l"/>
        <c:majorTickMark val="out"/>
        <c:minorTickMark val="none"/>
        <c:tickLblPos val="nextTo"/>
        <c:crossAx val="136062464"/>
        <c:crosses val="autoZero"/>
        <c:auto val="1"/>
        <c:lblAlgn val="ctr"/>
        <c:lblOffset val="100"/>
        <c:noMultiLvlLbl val="0"/>
      </c:catAx>
      <c:valAx>
        <c:axId val="136062464"/>
        <c:scaling>
          <c:orientation val="minMax"/>
        </c:scaling>
        <c:delete val="1"/>
        <c:axPos val="t"/>
        <c:numFmt formatCode="0%" sourceLinked="1"/>
        <c:majorTickMark val="none"/>
        <c:minorTickMark val="none"/>
        <c:tickLblPos val="nextTo"/>
        <c:crossAx val="136060928"/>
        <c:crosses val="autoZero"/>
        <c:crossBetween val="between"/>
      </c:valAx>
      <c:spPr>
        <a:ln>
          <a:noFill/>
        </a:ln>
      </c:spPr>
    </c:plotArea>
    <c:legend>
      <c:legendPos val="t"/>
      <c:layout/>
      <c:overlay val="0"/>
    </c:legend>
    <c:plotVisOnly val="1"/>
    <c:dispBlanksAs val="gap"/>
    <c:showDLblsOverMax val="0"/>
  </c:chart>
  <c:spPr>
    <a:ln>
      <a:noFill/>
    </a:ln>
  </c:spPr>
  <c:txPr>
    <a:bodyPr/>
    <a:lstStyle/>
    <a:p>
      <a:pPr>
        <a:defRPr>
          <a:latin typeface="Lato Regular" panose="020F0502020204030203"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Seattle</a:t>
            </a:r>
          </a:p>
        </c:rich>
      </c:tx>
      <c:layout/>
      <c:overlay val="0"/>
    </c:title>
    <c:autoTitleDeleted val="0"/>
    <c:plotArea>
      <c:layout>
        <c:manualLayout>
          <c:layoutTarget val="inner"/>
          <c:xMode val="edge"/>
          <c:yMode val="edge"/>
          <c:x val="9.5097984609510522E-2"/>
          <c:y val="0.11983160556073005"/>
          <c:w val="0.88879217603799199"/>
          <c:h val="0.84786555660635166"/>
        </c:manualLayout>
      </c:layout>
      <c:barChart>
        <c:barDir val="bar"/>
        <c:grouping val="stacked"/>
        <c:varyColors val="0"/>
        <c:ser>
          <c:idx val="0"/>
          <c:order val="0"/>
          <c:tx>
            <c:strRef>
              <c:f>Sheet2!$D$8</c:f>
              <c:strCache>
                <c:ptCount val="1"/>
                <c:pt idx="0">
                  <c:v>Latin America</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Sheet2!$A$9:$A$11</c:f>
              <c:strCache>
                <c:ptCount val="3"/>
                <c:pt idx="0">
                  <c:v>Low SES</c:v>
                </c:pt>
                <c:pt idx="1">
                  <c:v>Medium SES</c:v>
                </c:pt>
                <c:pt idx="2">
                  <c:v>High SES</c:v>
                </c:pt>
              </c:strCache>
            </c:strRef>
          </c:cat>
          <c:val>
            <c:numRef>
              <c:f>Sheet2!$D$9:$D$11</c:f>
              <c:numCache>
                <c:formatCode>0%</c:formatCode>
                <c:ptCount val="3"/>
                <c:pt idx="0">
                  <c:v>7.8081498704724098E-2</c:v>
                </c:pt>
                <c:pt idx="1">
                  <c:v>2.9975859164620332E-2</c:v>
                </c:pt>
                <c:pt idx="2">
                  <c:v>9.688041678133948E-3</c:v>
                </c:pt>
              </c:numCache>
            </c:numRef>
          </c:val>
        </c:ser>
        <c:ser>
          <c:idx val="1"/>
          <c:order val="1"/>
          <c:tx>
            <c:strRef>
              <c:f>Sheet2!$E$8</c:f>
              <c:strCache>
                <c:ptCount val="1"/>
                <c:pt idx="0">
                  <c:v>Europe</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Sheet2!$A$9:$A$11</c:f>
              <c:strCache>
                <c:ptCount val="3"/>
                <c:pt idx="0">
                  <c:v>Low SES</c:v>
                </c:pt>
                <c:pt idx="1">
                  <c:v>Medium SES</c:v>
                </c:pt>
                <c:pt idx="2">
                  <c:v>High SES</c:v>
                </c:pt>
              </c:strCache>
            </c:strRef>
          </c:cat>
          <c:val>
            <c:numRef>
              <c:f>Sheet2!$E$9:$E$11</c:f>
              <c:numCache>
                <c:formatCode>0%</c:formatCode>
                <c:ptCount val="3"/>
                <c:pt idx="0">
                  <c:v>2.4910215400097871E-2</c:v>
                </c:pt>
                <c:pt idx="1">
                  <c:v>2.2631884883210555E-2</c:v>
                </c:pt>
                <c:pt idx="2">
                  <c:v>3.6543206300003378E-2</c:v>
                </c:pt>
              </c:numCache>
            </c:numRef>
          </c:val>
        </c:ser>
        <c:ser>
          <c:idx val="2"/>
          <c:order val="2"/>
          <c:tx>
            <c:strRef>
              <c:f>Sheet2!$G$8</c:f>
              <c:strCache>
                <c:ptCount val="1"/>
                <c:pt idx="0">
                  <c:v>Africa</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Sheet2!$A$9:$A$11</c:f>
              <c:strCache>
                <c:ptCount val="3"/>
                <c:pt idx="0">
                  <c:v>Low SES</c:v>
                </c:pt>
                <c:pt idx="1">
                  <c:v>Medium SES</c:v>
                </c:pt>
                <c:pt idx="2">
                  <c:v>High SES</c:v>
                </c:pt>
              </c:strCache>
            </c:strRef>
          </c:cat>
          <c:val>
            <c:numRef>
              <c:f>Sheet2!$G$9:$G$11</c:f>
              <c:numCache>
                <c:formatCode>0%</c:formatCode>
                <c:ptCount val="3"/>
                <c:pt idx="0">
                  <c:v>1.2236694046707346E-2</c:v>
                </c:pt>
                <c:pt idx="1">
                  <c:v>9.066158938040499E-3</c:v>
                </c:pt>
                <c:pt idx="2">
                  <c:v>3.6405598930042346E-3</c:v>
                </c:pt>
              </c:numCache>
            </c:numRef>
          </c:val>
        </c:ser>
        <c:ser>
          <c:idx val="3"/>
          <c:order val="3"/>
          <c:tx>
            <c:strRef>
              <c:f>Sheet2!$H$8</c:f>
              <c:strCache>
                <c:ptCount val="1"/>
                <c:pt idx="0">
                  <c:v>Asia</c:v>
                </c:pt>
              </c:strCache>
            </c:strRef>
          </c:tx>
          <c:spPr>
            <a:solidFill>
              <a:schemeClr val="accent6"/>
            </a:solidFill>
          </c:spPr>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Sheet2!$A$9:$A$11</c:f>
              <c:strCache>
                <c:ptCount val="3"/>
                <c:pt idx="0">
                  <c:v>Low SES</c:v>
                </c:pt>
                <c:pt idx="1">
                  <c:v>Medium SES</c:v>
                </c:pt>
                <c:pt idx="2">
                  <c:v>High SES</c:v>
                </c:pt>
              </c:strCache>
            </c:strRef>
          </c:cat>
          <c:val>
            <c:numRef>
              <c:f>Sheet2!$H$9:$H$11</c:f>
              <c:numCache>
                <c:formatCode>0%</c:formatCode>
                <c:ptCount val="3"/>
                <c:pt idx="0">
                  <c:v>5.929239505776903E-2</c:v>
                </c:pt>
                <c:pt idx="1">
                  <c:v>6.6759789790858517E-2</c:v>
                </c:pt>
                <c:pt idx="2">
                  <c:v>8.7851441980387329E-2</c:v>
                </c:pt>
              </c:numCache>
            </c:numRef>
          </c:val>
        </c:ser>
        <c:ser>
          <c:idx val="4"/>
          <c:order val="4"/>
          <c:tx>
            <c:strRef>
              <c:f>Sheet2!$I$8</c:f>
              <c:strCache>
                <c:ptCount val="1"/>
                <c:pt idx="0">
                  <c:v>Oceania</c:v>
                </c:pt>
              </c:strCache>
            </c:strRef>
          </c:tx>
          <c:spPr>
            <a:solidFill>
              <a:schemeClr val="accent3">
                <a:lumMod val="60000"/>
                <a:lumOff val="40000"/>
              </a:schemeClr>
            </a:solidFill>
          </c:spPr>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Sheet2!$A$9:$A$11</c:f>
              <c:strCache>
                <c:ptCount val="3"/>
                <c:pt idx="0">
                  <c:v>Low SES</c:v>
                </c:pt>
                <c:pt idx="1">
                  <c:v>Medium SES</c:v>
                </c:pt>
                <c:pt idx="2">
                  <c:v>High SES</c:v>
                </c:pt>
              </c:strCache>
            </c:strRef>
          </c:cat>
          <c:val>
            <c:numRef>
              <c:f>Sheet2!$I$9:$I$11</c:f>
              <c:numCache>
                <c:formatCode>0%</c:formatCode>
                <c:ptCount val="3"/>
                <c:pt idx="0">
                  <c:v>4.2106834688511721E-3</c:v>
                </c:pt>
                <c:pt idx="1">
                  <c:v>2.1528049634032052E-3</c:v>
                </c:pt>
                <c:pt idx="2">
                  <c:v>2.8945830979523056E-3</c:v>
                </c:pt>
              </c:numCache>
            </c:numRef>
          </c:val>
        </c:ser>
        <c:ser>
          <c:idx val="5"/>
          <c:order val="5"/>
          <c:tx>
            <c:strRef>
              <c:f>Sheet2!$J$8</c:f>
              <c:strCache>
                <c:ptCount val="1"/>
                <c:pt idx="0">
                  <c:v>North America</c:v>
                </c:pt>
              </c:strCache>
            </c:strRef>
          </c:tx>
          <c:spPr>
            <a:solidFill>
              <a:schemeClr val="accent3">
                <a:lumMod val="20000"/>
                <a:lumOff val="80000"/>
              </a:schemeClr>
            </a:solidFill>
          </c:spPr>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cat>
            <c:strRef>
              <c:f>Sheet2!$A$9:$A$11</c:f>
              <c:strCache>
                <c:ptCount val="3"/>
                <c:pt idx="0">
                  <c:v>Low SES</c:v>
                </c:pt>
                <c:pt idx="1">
                  <c:v>Medium SES</c:v>
                </c:pt>
                <c:pt idx="2">
                  <c:v>High SES</c:v>
                </c:pt>
              </c:strCache>
            </c:strRef>
          </c:cat>
          <c:val>
            <c:numRef>
              <c:f>Sheet2!$J$9:$J$11</c:f>
              <c:numCache>
                <c:formatCode>0%</c:formatCode>
                <c:ptCount val="3"/>
                <c:pt idx="0">
                  <c:v>3.7600325132223201E-3</c:v>
                </c:pt>
                <c:pt idx="1">
                  <c:v>7.3546508179413266E-3</c:v>
                </c:pt>
                <c:pt idx="2">
                  <c:v>1.4979890010670606E-2</c:v>
                </c:pt>
              </c:numCache>
            </c:numRef>
          </c:val>
        </c:ser>
        <c:dLbls>
          <c:showLegendKey val="0"/>
          <c:showVal val="1"/>
          <c:showCatName val="0"/>
          <c:showSerName val="0"/>
          <c:showPercent val="0"/>
          <c:showBubbleSize val="0"/>
        </c:dLbls>
        <c:gapWidth val="95"/>
        <c:overlap val="100"/>
        <c:axId val="131970560"/>
        <c:axId val="131972096"/>
      </c:barChart>
      <c:catAx>
        <c:axId val="131970560"/>
        <c:scaling>
          <c:orientation val="maxMin"/>
        </c:scaling>
        <c:delete val="0"/>
        <c:axPos val="l"/>
        <c:majorTickMark val="none"/>
        <c:minorTickMark val="none"/>
        <c:tickLblPos val="nextTo"/>
        <c:crossAx val="131972096"/>
        <c:crosses val="autoZero"/>
        <c:auto val="1"/>
        <c:lblAlgn val="ctr"/>
        <c:lblOffset val="100"/>
        <c:noMultiLvlLbl val="0"/>
      </c:catAx>
      <c:valAx>
        <c:axId val="131972096"/>
        <c:scaling>
          <c:orientation val="minMax"/>
        </c:scaling>
        <c:delete val="1"/>
        <c:axPos val="t"/>
        <c:numFmt formatCode="0%" sourceLinked="1"/>
        <c:majorTickMark val="out"/>
        <c:minorTickMark val="none"/>
        <c:tickLblPos val="nextTo"/>
        <c:crossAx val="131970560"/>
        <c:crosses val="autoZero"/>
        <c:crossBetween val="between"/>
      </c:valAx>
    </c:plotArea>
    <c:legend>
      <c:legendPos val="t"/>
      <c:layout/>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a:t>San Jose</a:t>
            </a:r>
          </a:p>
        </c:rich>
      </c:tx>
      <c:layout/>
      <c:overlay val="0"/>
    </c:title>
    <c:autoTitleDeleted val="0"/>
    <c:plotArea>
      <c:layout/>
      <c:barChart>
        <c:barDir val="bar"/>
        <c:grouping val="stacked"/>
        <c:varyColors val="0"/>
        <c:ser>
          <c:idx val="0"/>
          <c:order val="0"/>
          <c:tx>
            <c:strRef>
              <c:f>Sheet2!$D$20</c:f>
              <c:strCache>
                <c:ptCount val="1"/>
                <c:pt idx="0">
                  <c:v>Latin America</c:v>
                </c:pt>
              </c:strCache>
            </c:strRef>
          </c:tx>
          <c:invertIfNegative val="0"/>
          <c:dLbls>
            <c:txPr>
              <a:bodyPr/>
              <a:lstStyle/>
              <a:p>
                <a:pPr>
                  <a:defRPr sz="1100">
                    <a:solidFill>
                      <a:schemeClr val="bg1"/>
                    </a:solidFill>
                  </a:defRPr>
                </a:pPr>
                <a:endParaRPr lang="en-US"/>
              </a:p>
            </c:txPr>
            <c:showLegendKey val="0"/>
            <c:showVal val="1"/>
            <c:showCatName val="0"/>
            <c:showSerName val="0"/>
            <c:showPercent val="0"/>
            <c:showBubbleSize val="0"/>
            <c:showLeaderLines val="0"/>
          </c:dLbls>
          <c:cat>
            <c:strRef>
              <c:f>Sheet2!$A$21:$A$23</c:f>
              <c:strCache>
                <c:ptCount val="3"/>
                <c:pt idx="0">
                  <c:v>Low SES</c:v>
                </c:pt>
                <c:pt idx="1">
                  <c:v>Medium SES</c:v>
                </c:pt>
                <c:pt idx="2">
                  <c:v>High SES</c:v>
                </c:pt>
              </c:strCache>
            </c:strRef>
          </c:cat>
          <c:val>
            <c:numRef>
              <c:f>Sheet2!$D$21:$D$23</c:f>
              <c:numCache>
                <c:formatCode>0%</c:formatCode>
                <c:ptCount val="3"/>
                <c:pt idx="0">
                  <c:v>0.36798732672015677</c:v>
                </c:pt>
                <c:pt idx="1">
                  <c:v>0.11277308265663301</c:v>
                </c:pt>
                <c:pt idx="2">
                  <c:v>1.3431900222640123E-2</c:v>
                </c:pt>
              </c:numCache>
            </c:numRef>
          </c:val>
        </c:ser>
        <c:ser>
          <c:idx val="1"/>
          <c:order val="1"/>
          <c:tx>
            <c:strRef>
              <c:f>Sheet2!$E$20</c:f>
              <c:strCache>
                <c:ptCount val="1"/>
                <c:pt idx="0">
                  <c:v>Europe</c:v>
                </c:pt>
              </c:strCache>
            </c:strRef>
          </c:tx>
          <c:invertIfNegative val="0"/>
          <c:dLbls>
            <c:txPr>
              <a:bodyPr/>
              <a:lstStyle/>
              <a:p>
                <a:pPr>
                  <a:defRPr sz="1100">
                    <a:solidFill>
                      <a:schemeClr val="bg1"/>
                    </a:solidFill>
                  </a:defRPr>
                </a:pPr>
                <a:endParaRPr lang="en-US"/>
              </a:p>
            </c:txPr>
            <c:showLegendKey val="0"/>
            <c:showVal val="1"/>
            <c:showCatName val="0"/>
            <c:showSerName val="0"/>
            <c:showPercent val="0"/>
            <c:showBubbleSize val="0"/>
            <c:showLeaderLines val="0"/>
          </c:dLbls>
          <c:cat>
            <c:strRef>
              <c:f>Sheet2!$A$21:$A$23</c:f>
              <c:strCache>
                <c:ptCount val="3"/>
                <c:pt idx="0">
                  <c:v>Low SES</c:v>
                </c:pt>
                <c:pt idx="1">
                  <c:v>Medium SES</c:v>
                </c:pt>
                <c:pt idx="2">
                  <c:v>High SES</c:v>
                </c:pt>
              </c:strCache>
            </c:strRef>
          </c:cat>
          <c:val>
            <c:numRef>
              <c:f>Sheet2!$E$21:$E$23</c:f>
              <c:numCache>
                <c:formatCode>0%</c:formatCode>
                <c:ptCount val="3"/>
                <c:pt idx="0">
                  <c:v>6.3563925398311544E-3</c:v>
                </c:pt>
                <c:pt idx="1">
                  <c:v>2.6456883123173632E-2</c:v>
                </c:pt>
                <c:pt idx="2">
                  <c:v>4.8176728703283399E-2</c:v>
                </c:pt>
              </c:numCache>
            </c:numRef>
          </c:val>
        </c:ser>
        <c:ser>
          <c:idx val="2"/>
          <c:order val="2"/>
          <c:tx>
            <c:strRef>
              <c:f>Sheet2!$G$20</c:f>
              <c:strCache>
                <c:ptCount val="1"/>
                <c:pt idx="0">
                  <c:v>Africa</c:v>
                </c:pt>
              </c:strCache>
            </c:strRef>
          </c:tx>
          <c:invertIfNegative val="0"/>
          <c:dLbls>
            <c:dLbl>
              <c:idx val="0"/>
              <c:layout>
                <c:manualLayout>
                  <c:x val="1.171624680181634E-2"/>
                  <c:y val="-4.0378547291147924E-3"/>
                </c:manualLayout>
              </c:layout>
              <c:showLegendKey val="0"/>
              <c:showVal val="1"/>
              <c:showCatName val="0"/>
              <c:showSerName val="0"/>
              <c:showPercent val="0"/>
              <c:showBubbleSize val="0"/>
            </c:dLbl>
            <c:txPr>
              <a:bodyPr/>
              <a:lstStyle/>
              <a:p>
                <a:pPr>
                  <a:defRPr sz="1100">
                    <a:solidFill>
                      <a:schemeClr val="bg1"/>
                    </a:solidFill>
                  </a:defRPr>
                </a:pPr>
                <a:endParaRPr lang="en-US"/>
              </a:p>
            </c:txPr>
            <c:showLegendKey val="0"/>
            <c:showVal val="1"/>
            <c:showCatName val="0"/>
            <c:showSerName val="0"/>
            <c:showPercent val="0"/>
            <c:showBubbleSize val="0"/>
            <c:showLeaderLines val="0"/>
          </c:dLbls>
          <c:cat>
            <c:strRef>
              <c:f>Sheet2!$A$21:$A$23</c:f>
              <c:strCache>
                <c:ptCount val="3"/>
                <c:pt idx="0">
                  <c:v>Low SES</c:v>
                </c:pt>
                <c:pt idx="1">
                  <c:v>Medium SES</c:v>
                </c:pt>
                <c:pt idx="2">
                  <c:v>High SES</c:v>
                </c:pt>
              </c:strCache>
            </c:strRef>
          </c:cat>
          <c:val>
            <c:numRef>
              <c:f>Sheet2!$G$21:$G$23</c:f>
              <c:numCache>
                <c:formatCode>0%</c:formatCode>
                <c:ptCount val="3"/>
                <c:pt idx="0">
                  <c:v>1.6315662641083076E-3</c:v>
                </c:pt>
                <c:pt idx="1">
                  <c:v>4.2913080914963771E-3</c:v>
                </c:pt>
                <c:pt idx="2">
                  <c:v>5.8189049564446749E-3</c:v>
                </c:pt>
              </c:numCache>
            </c:numRef>
          </c:val>
        </c:ser>
        <c:ser>
          <c:idx val="3"/>
          <c:order val="3"/>
          <c:tx>
            <c:strRef>
              <c:f>Sheet2!$H$20</c:f>
              <c:strCache>
                <c:ptCount val="1"/>
                <c:pt idx="0">
                  <c:v>Asia</c:v>
                </c:pt>
              </c:strCache>
            </c:strRef>
          </c:tx>
          <c:spPr>
            <a:solidFill>
              <a:schemeClr val="accent6"/>
            </a:solidFill>
          </c:spPr>
          <c:invertIfNegative val="0"/>
          <c:dLbls>
            <c:txPr>
              <a:bodyPr/>
              <a:lstStyle/>
              <a:p>
                <a:pPr>
                  <a:defRPr sz="1100">
                    <a:solidFill>
                      <a:schemeClr val="bg1"/>
                    </a:solidFill>
                  </a:defRPr>
                </a:pPr>
                <a:endParaRPr lang="en-US"/>
              </a:p>
            </c:txPr>
            <c:showLegendKey val="0"/>
            <c:showVal val="1"/>
            <c:showCatName val="0"/>
            <c:showSerName val="0"/>
            <c:showPercent val="0"/>
            <c:showBubbleSize val="0"/>
            <c:showLeaderLines val="0"/>
          </c:dLbls>
          <c:cat>
            <c:strRef>
              <c:f>Sheet2!$A$21:$A$23</c:f>
              <c:strCache>
                <c:ptCount val="3"/>
                <c:pt idx="0">
                  <c:v>Low SES</c:v>
                </c:pt>
                <c:pt idx="1">
                  <c:v>Medium SES</c:v>
                </c:pt>
                <c:pt idx="2">
                  <c:v>High SES</c:v>
                </c:pt>
              </c:strCache>
            </c:strRef>
          </c:cat>
          <c:val>
            <c:numRef>
              <c:f>Sheet2!$H$21:$H$23</c:f>
              <c:numCache>
                <c:formatCode>0%</c:formatCode>
                <c:ptCount val="3"/>
                <c:pt idx="0">
                  <c:v>8.53866179962154E-2</c:v>
                </c:pt>
                <c:pt idx="1">
                  <c:v>0.17221347093550826</c:v>
                </c:pt>
                <c:pt idx="2">
                  <c:v>0.25301861098502043</c:v>
                </c:pt>
              </c:numCache>
            </c:numRef>
          </c:val>
        </c:ser>
        <c:ser>
          <c:idx val="4"/>
          <c:order val="4"/>
          <c:tx>
            <c:strRef>
              <c:f>Sheet2!$I$20</c:f>
              <c:strCache>
                <c:ptCount val="1"/>
                <c:pt idx="0">
                  <c:v>Oceania</c:v>
                </c:pt>
              </c:strCache>
            </c:strRef>
          </c:tx>
          <c:invertIfNegative val="0"/>
          <c:dLbls>
            <c:dLbl>
              <c:idx val="2"/>
              <c:layout>
                <c:manualLayout>
                  <c:x val="-1.171624680181634E-2"/>
                  <c:y val="0"/>
                </c:manualLayout>
              </c:layout>
              <c:showLegendKey val="0"/>
              <c:showVal val="1"/>
              <c:showCatName val="0"/>
              <c:showSerName val="0"/>
              <c:showPercent val="0"/>
              <c:showBubbleSize val="0"/>
            </c:dLbl>
            <c:txPr>
              <a:bodyPr/>
              <a:lstStyle/>
              <a:p>
                <a:pPr>
                  <a:defRPr sz="1100">
                    <a:solidFill>
                      <a:schemeClr val="bg1"/>
                    </a:solidFill>
                  </a:defRPr>
                </a:pPr>
                <a:endParaRPr lang="en-US"/>
              </a:p>
            </c:txPr>
            <c:showLegendKey val="0"/>
            <c:showVal val="1"/>
            <c:showCatName val="0"/>
            <c:showSerName val="0"/>
            <c:showPercent val="0"/>
            <c:showBubbleSize val="0"/>
            <c:showLeaderLines val="0"/>
          </c:dLbls>
          <c:cat>
            <c:strRef>
              <c:f>Sheet2!$A$21:$A$23</c:f>
              <c:strCache>
                <c:ptCount val="3"/>
                <c:pt idx="0">
                  <c:v>Low SES</c:v>
                </c:pt>
                <c:pt idx="1">
                  <c:v>Medium SES</c:v>
                </c:pt>
                <c:pt idx="2">
                  <c:v>High SES</c:v>
                </c:pt>
              </c:strCache>
            </c:strRef>
          </c:cat>
          <c:val>
            <c:numRef>
              <c:f>Sheet2!$I$21:$I$23</c:f>
              <c:numCache>
                <c:formatCode>0%</c:formatCode>
                <c:ptCount val="3"/>
                <c:pt idx="0">
                  <c:v>9.5602672134191384E-4</c:v>
                </c:pt>
                <c:pt idx="1">
                  <c:v>1.9014081241140288E-3</c:v>
                </c:pt>
                <c:pt idx="2">
                  <c:v>1.8459676199122409E-3</c:v>
                </c:pt>
              </c:numCache>
            </c:numRef>
          </c:val>
        </c:ser>
        <c:ser>
          <c:idx val="5"/>
          <c:order val="5"/>
          <c:tx>
            <c:strRef>
              <c:f>Sheet2!$J$20</c:f>
              <c:strCache>
                <c:ptCount val="1"/>
                <c:pt idx="0">
                  <c:v>North America</c:v>
                </c:pt>
              </c:strCache>
            </c:strRef>
          </c:tx>
          <c:invertIfNegative val="0"/>
          <c:dLbls>
            <c:dLbl>
              <c:idx val="0"/>
              <c:layout>
                <c:manualLayout>
                  <c:x val="-2.3432493603632788E-2"/>
                  <c:y val="0"/>
                </c:manualLayout>
              </c:layout>
              <c:showLegendKey val="0"/>
              <c:showVal val="1"/>
              <c:showCatName val="0"/>
              <c:showSerName val="0"/>
              <c:showPercent val="0"/>
              <c:showBubbleSize val="0"/>
            </c:dLbl>
            <c:dLbl>
              <c:idx val="1"/>
              <c:layout>
                <c:manualLayout>
                  <c:x val="-1.9038901052951553E-2"/>
                  <c:y val="0"/>
                </c:manualLayout>
              </c:layout>
              <c:showLegendKey val="0"/>
              <c:showVal val="1"/>
              <c:showCatName val="0"/>
              <c:showSerName val="0"/>
              <c:showPercent val="0"/>
              <c:showBubbleSize val="0"/>
            </c:dLbl>
            <c:txPr>
              <a:bodyPr/>
              <a:lstStyle/>
              <a:p>
                <a:pPr>
                  <a:defRPr sz="1100">
                    <a:solidFill>
                      <a:schemeClr val="bg1"/>
                    </a:solidFill>
                  </a:defRPr>
                </a:pPr>
                <a:endParaRPr lang="en-US"/>
              </a:p>
            </c:txPr>
            <c:showLegendKey val="0"/>
            <c:showVal val="1"/>
            <c:showCatName val="0"/>
            <c:showSerName val="0"/>
            <c:showPercent val="0"/>
            <c:showBubbleSize val="0"/>
            <c:showLeaderLines val="0"/>
          </c:dLbls>
          <c:cat>
            <c:strRef>
              <c:f>Sheet2!$A$21:$A$23</c:f>
              <c:strCache>
                <c:ptCount val="3"/>
                <c:pt idx="0">
                  <c:v>Low SES</c:v>
                </c:pt>
                <c:pt idx="1">
                  <c:v>Medium SES</c:v>
                </c:pt>
                <c:pt idx="2">
                  <c:v>High SES</c:v>
                </c:pt>
              </c:strCache>
            </c:strRef>
          </c:cat>
          <c:val>
            <c:numRef>
              <c:f>Sheet2!$J$21:$J$23</c:f>
              <c:numCache>
                <c:formatCode>0%</c:formatCode>
                <c:ptCount val="3"/>
                <c:pt idx="0">
                  <c:v>1.1140476670182633E-3</c:v>
                </c:pt>
                <c:pt idx="1">
                  <c:v>4.4907240654888242E-3</c:v>
                </c:pt>
                <c:pt idx="2">
                  <c:v>1.0176599010007998E-2</c:v>
                </c:pt>
              </c:numCache>
            </c:numRef>
          </c:val>
        </c:ser>
        <c:dLbls>
          <c:showLegendKey val="0"/>
          <c:showVal val="1"/>
          <c:showCatName val="0"/>
          <c:showSerName val="0"/>
          <c:showPercent val="0"/>
          <c:showBubbleSize val="0"/>
        </c:dLbls>
        <c:gapWidth val="95"/>
        <c:overlap val="100"/>
        <c:axId val="133197824"/>
        <c:axId val="133199360"/>
      </c:barChart>
      <c:catAx>
        <c:axId val="133197824"/>
        <c:scaling>
          <c:orientation val="maxMin"/>
        </c:scaling>
        <c:delete val="0"/>
        <c:axPos val="l"/>
        <c:majorTickMark val="none"/>
        <c:minorTickMark val="none"/>
        <c:tickLblPos val="nextTo"/>
        <c:crossAx val="133199360"/>
        <c:crosses val="autoZero"/>
        <c:auto val="1"/>
        <c:lblAlgn val="ctr"/>
        <c:lblOffset val="100"/>
        <c:noMultiLvlLbl val="0"/>
      </c:catAx>
      <c:valAx>
        <c:axId val="133199360"/>
        <c:scaling>
          <c:orientation val="minMax"/>
        </c:scaling>
        <c:delete val="1"/>
        <c:axPos val="t"/>
        <c:numFmt formatCode="0%" sourceLinked="1"/>
        <c:majorTickMark val="out"/>
        <c:minorTickMark val="none"/>
        <c:tickLblPos val="nextTo"/>
        <c:crossAx val="133197824"/>
        <c:crosses val="autoZero"/>
        <c:crossBetween val="between"/>
      </c:valAx>
    </c:plotArea>
    <c:legend>
      <c:legendPos val="t"/>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9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476247</xdr:colOff>
      <xdr:row>11</xdr:row>
      <xdr:rowOff>143739</xdr:rowOff>
    </xdr:from>
    <xdr:to>
      <xdr:col>13</xdr:col>
      <xdr:colOff>294408</xdr:colOff>
      <xdr:row>44</xdr:row>
      <xdr:rowOff>103908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1186294</xdr:colOff>
      <xdr:row>12</xdr:row>
      <xdr:rowOff>22512</xdr:rowOff>
    </xdr:from>
    <xdr:to>
      <xdr:col>9</xdr:col>
      <xdr:colOff>571498</xdr:colOff>
      <xdr:row>36</xdr:row>
      <xdr:rowOff>17317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s_DHsec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hanson\AppData\Local\Microsoft\Windows\Temporary%20Internet%20Files\Content.Outlook\IH9OXLOE\Immigration%20NCDB%20specific%20coun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Dhanson\AppData\Local\Microsoft\Windows\Temporary%20Internet%20Files\Content.Outlook\IH9OXLOE\Immigration%20NCDB%20US%20born%20pop_update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lanta"/>
      <sheetName val="Washington, DC"/>
      <sheetName val="Chicago"/>
      <sheetName val="Minneapolis"/>
      <sheetName val="Seattle"/>
      <sheetName val="San Jose"/>
    </sheetNames>
    <sheetDataSet>
      <sheetData sheetId="0"/>
      <sheetData sheetId="1">
        <row r="1">
          <cell r="B1" t="str">
            <v>Foreign Born</v>
          </cell>
          <cell r="F1" t="str">
            <v xml:space="preserve">US born Hispanic white </v>
          </cell>
          <cell r="G1" t="str">
            <v xml:space="preserve">US born Non-Hispanic white </v>
          </cell>
          <cell r="H1" t="str">
            <v xml:space="preserve">US born black </v>
          </cell>
          <cell r="I1" t="str">
            <v xml:space="preserve">US born Asian </v>
          </cell>
          <cell r="J1" t="str">
            <v xml:space="preserve">US born Other </v>
          </cell>
        </row>
        <row r="2">
          <cell r="A2" t="str">
            <v xml:space="preserve">Low SES </v>
          </cell>
          <cell r="B2">
            <v>0.17927940146018398</v>
          </cell>
          <cell r="F2">
            <v>2.3035193598698041E-2</v>
          </cell>
          <cell r="G2">
            <v>9.7644718699848559E-2</v>
          </cell>
          <cell r="H2">
            <v>0.64669424289686039</v>
          </cell>
          <cell r="I2">
            <v>4.9252955403358877E-3</v>
          </cell>
          <cell r="J2">
            <v>4.8421147804073146E-2</v>
          </cell>
        </row>
        <row r="3">
          <cell r="A3" t="str">
            <v>Medium SES</v>
          </cell>
          <cell r="B3">
            <v>0.22439872139981107</v>
          </cell>
          <cell r="F3">
            <v>3.1734383522341758E-2</v>
          </cell>
          <cell r="G3">
            <v>0.45743178608846169</v>
          </cell>
          <cell r="H3">
            <v>0.20903391181016656</v>
          </cell>
          <cell r="I3">
            <v>2.7332070441779117E-2</v>
          </cell>
          <cell r="J3">
            <v>5.0069126737439788E-2</v>
          </cell>
        </row>
        <row r="4">
          <cell r="A4" t="str">
            <v>High SES</v>
          </cell>
          <cell r="B4">
            <v>0.18260196361333003</v>
          </cell>
          <cell r="F4">
            <v>1.7219739357896096E-2</v>
          </cell>
          <cell r="G4">
            <v>0.69259402626753153</v>
          </cell>
          <cell r="H4">
            <v>3.8820658995202401E-2</v>
          </cell>
          <cell r="I4">
            <v>3.9397387322924853E-2</v>
          </cell>
          <cell r="J4">
            <v>2.9366224443115038E-2</v>
          </cell>
        </row>
      </sheetData>
      <sheetData sheetId="2">
        <row r="1">
          <cell r="B1" t="str">
            <v>Foreign Born</v>
          </cell>
          <cell r="F1" t="str">
            <v xml:space="preserve">US born Hispanic white </v>
          </cell>
          <cell r="G1" t="str">
            <v xml:space="preserve">US born Non-Hispanic white </v>
          </cell>
          <cell r="H1" t="str">
            <v xml:space="preserve">US born black </v>
          </cell>
          <cell r="I1" t="str">
            <v xml:space="preserve">US born Asian </v>
          </cell>
          <cell r="J1" t="str">
            <v xml:space="preserve">US born Other </v>
          </cell>
        </row>
        <row r="2">
          <cell r="A2" t="str">
            <v xml:space="preserve">Low SES </v>
          </cell>
          <cell r="B2">
            <v>0.12724912743309469</v>
          </cell>
          <cell r="F2">
            <v>5.0102118859879981E-2</v>
          </cell>
          <cell r="G2">
            <v>4.8558838008316001E-2</v>
          </cell>
          <cell r="H2">
            <v>0.69889670749717658</v>
          </cell>
          <cell r="I2">
            <v>1.5398740505671471E-3</v>
          </cell>
          <cell r="J2">
            <v>7.3653334150965574E-2</v>
          </cell>
        </row>
        <row r="3">
          <cell r="A3" t="str">
            <v>Medium SES</v>
          </cell>
          <cell r="B3">
            <v>0.20172836738230612</v>
          </cell>
          <cell r="F3">
            <v>6.2491671018231963E-2</v>
          </cell>
          <cell r="G3">
            <v>0.49379937692067033</v>
          </cell>
          <cell r="H3">
            <v>0.14420091248463607</v>
          </cell>
          <cell r="I3">
            <v>1.9103323985808846E-2</v>
          </cell>
          <cell r="J3">
            <v>7.8676348208346653E-2</v>
          </cell>
        </row>
        <row r="4">
          <cell r="A4" t="str">
            <v>High SES</v>
          </cell>
          <cell r="B4">
            <v>0.12097493862455902</v>
          </cell>
          <cell r="F4">
            <v>2.4128594959956076E-2</v>
          </cell>
          <cell r="G4">
            <v>0.7808887290077059</v>
          </cell>
          <cell r="H4">
            <v>2.2240314040302682E-2</v>
          </cell>
          <cell r="I4">
            <v>3.0810786930975508E-2</v>
          </cell>
          <cell r="J4">
            <v>2.0956636436500874E-2</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s Angeles"/>
      <sheetName val="Atlanta"/>
      <sheetName val="Minneapolis"/>
      <sheetName val="Houston"/>
      <sheetName val="Chicago"/>
      <sheetName val="Seattle"/>
      <sheetName val="Tucson"/>
      <sheetName val="Las Vegas"/>
      <sheetName val="San Jose"/>
      <sheetName val="New York City"/>
      <sheetName val="Washington, DC"/>
    </sheetNames>
    <sheetDataSet>
      <sheetData sheetId="0">
        <row r="2">
          <cell r="C2">
            <v>1643273</v>
          </cell>
        </row>
      </sheetData>
      <sheetData sheetId="1">
        <row r="2">
          <cell r="C2">
            <v>317175</v>
          </cell>
        </row>
      </sheetData>
      <sheetData sheetId="2">
        <row r="2">
          <cell r="C2">
            <v>260668</v>
          </cell>
        </row>
      </sheetData>
      <sheetData sheetId="3">
        <row r="2">
          <cell r="C2">
            <v>430608</v>
          </cell>
        </row>
      </sheetData>
      <sheetData sheetId="4">
        <row r="2">
          <cell r="C2">
            <v>587061</v>
          </cell>
          <cell r="E2">
            <v>69330</v>
          </cell>
          <cell r="H2">
            <v>1532</v>
          </cell>
          <cell r="K2">
            <v>3841</v>
          </cell>
        </row>
        <row r="4">
          <cell r="C4">
            <v>6993652</v>
          </cell>
          <cell r="E4">
            <v>685363</v>
          </cell>
          <cell r="H4">
            <v>349566</v>
          </cell>
          <cell r="K4">
            <v>375889</v>
          </cell>
        </row>
        <row r="6">
          <cell r="C6">
            <v>792255</v>
          </cell>
          <cell r="E6">
            <v>11080</v>
          </cell>
          <cell r="H6">
            <v>45793</v>
          </cell>
          <cell r="K6">
            <v>38970</v>
          </cell>
        </row>
        <row r="8">
          <cell r="C8">
            <v>8372968</v>
          </cell>
          <cell r="E8">
            <v>765773</v>
          </cell>
          <cell r="H8">
            <v>396891</v>
          </cell>
          <cell r="K8">
            <v>418700</v>
          </cell>
        </row>
      </sheetData>
      <sheetData sheetId="5">
        <row r="2">
          <cell r="C2">
            <v>361699</v>
          </cell>
        </row>
      </sheetData>
      <sheetData sheetId="6">
        <row r="2">
          <cell r="C2">
            <v>104984</v>
          </cell>
        </row>
      </sheetData>
      <sheetData sheetId="7">
        <row r="2">
          <cell r="C2">
            <v>213640</v>
          </cell>
        </row>
      </sheetData>
      <sheetData sheetId="8">
        <row r="2">
          <cell r="C2">
            <v>253131</v>
          </cell>
        </row>
      </sheetData>
      <sheetData sheetId="9">
        <row r="2">
          <cell r="C2">
            <v>1588281</v>
          </cell>
        </row>
      </sheetData>
      <sheetData sheetId="10">
        <row r="2">
          <cell r="C2">
            <v>442410</v>
          </cell>
          <cell r="E2">
            <v>54442</v>
          </cell>
          <cell r="H2">
            <v>7683</v>
          </cell>
          <cell r="K2">
            <v>17190</v>
          </cell>
        </row>
        <row r="4">
          <cell r="C4">
            <v>4193023</v>
          </cell>
          <cell r="E4">
            <v>379526</v>
          </cell>
          <cell r="H4">
            <v>341266</v>
          </cell>
          <cell r="K4">
            <v>220117</v>
          </cell>
        </row>
        <row r="6">
          <cell r="C6">
            <v>511506</v>
          </cell>
          <cell r="E6">
            <v>13303</v>
          </cell>
          <cell r="H6">
            <v>51405</v>
          </cell>
          <cell r="K6">
            <v>28694</v>
          </cell>
        </row>
        <row r="8">
          <cell r="C8">
            <v>5146939</v>
          </cell>
          <cell r="E8">
            <v>447271</v>
          </cell>
          <cell r="H8">
            <v>400354</v>
          </cell>
          <cell r="K8">
            <v>266001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s Angeles"/>
      <sheetName val="Atlanta"/>
      <sheetName val="Minneapolis"/>
      <sheetName val="Houston"/>
      <sheetName val="Chicago"/>
      <sheetName val="Seattle"/>
      <sheetName val="Tucson"/>
      <sheetName val="Las Vegas"/>
      <sheetName val="San Jose"/>
      <sheetName val="New York City"/>
      <sheetName val="Washington, DC"/>
    </sheetNames>
    <sheetDataSet>
      <sheetData sheetId="0">
        <row r="2">
          <cell r="C2">
            <v>1643273</v>
          </cell>
        </row>
      </sheetData>
      <sheetData sheetId="1">
        <row r="2">
          <cell r="C2">
            <v>317175</v>
          </cell>
        </row>
      </sheetData>
      <sheetData sheetId="2">
        <row r="2">
          <cell r="C2">
            <v>260668</v>
          </cell>
        </row>
      </sheetData>
      <sheetData sheetId="3">
        <row r="2">
          <cell r="C2">
            <v>430608</v>
          </cell>
        </row>
      </sheetData>
      <sheetData sheetId="4">
        <row r="2">
          <cell r="C2">
            <v>587061</v>
          </cell>
          <cell r="E2">
            <v>512358</v>
          </cell>
          <cell r="K2">
            <v>0.69889670749717658</v>
          </cell>
          <cell r="N2">
            <v>1.5398740505671471E-3</v>
          </cell>
          <cell r="Q2">
            <v>7.3653334150965574E-2</v>
          </cell>
          <cell r="T2">
            <v>4.8558838008316001E-2</v>
          </cell>
          <cell r="W2">
            <v>5.0102118859879981E-2</v>
          </cell>
          <cell r="AB2">
            <v>69055</v>
          </cell>
          <cell r="AC2">
            <v>0.11762832141804684</v>
          </cell>
        </row>
        <row r="4">
          <cell r="C4">
            <v>6993652</v>
          </cell>
          <cell r="E4">
            <v>5582834</v>
          </cell>
          <cell r="K4">
            <v>0.14420091248463607</v>
          </cell>
          <cell r="N4">
            <v>1.9103323985808846E-2</v>
          </cell>
          <cell r="Q4">
            <v>7.8676348208346653E-2</v>
          </cell>
          <cell r="T4">
            <v>0.49379937692067033</v>
          </cell>
          <cell r="W4">
            <v>6.2491671018231963E-2</v>
          </cell>
          <cell r="AB4">
            <v>910553</v>
          </cell>
          <cell r="AC4">
            <v>0.13019707014303827</v>
          </cell>
        </row>
        <row r="6">
          <cell r="C6">
            <v>792255</v>
          </cell>
          <cell r="E6">
            <v>696412</v>
          </cell>
          <cell r="K6">
            <v>2.2240314040302682E-2</v>
          </cell>
          <cell r="N6">
            <v>3.0810786930975508E-2</v>
          </cell>
          <cell r="Q6">
            <v>2.0956636436500874E-2</v>
          </cell>
          <cell r="T6">
            <v>0.7808887290077059</v>
          </cell>
          <cell r="W6">
            <v>2.4128594959956076E-2</v>
          </cell>
          <cell r="AB6">
            <v>25716</v>
          </cell>
          <cell r="AC6">
            <v>3.2459246076073991E-2</v>
          </cell>
        </row>
        <row r="8">
          <cell r="C8">
            <v>8372968</v>
          </cell>
          <cell r="E8">
            <v>6791604</v>
          </cell>
          <cell r="K8">
            <v>0.17155278749423145</v>
          </cell>
          <cell r="N8">
            <v>1.897964974904956E-2</v>
          </cell>
          <cell r="Q8">
            <v>7.2862693372290441E-2</v>
          </cell>
          <cell r="T8">
            <v>0.4897464077254326</v>
          </cell>
          <cell r="W8">
            <v>5.7993055747973719E-2</v>
          </cell>
          <cell r="AB8">
            <v>1005324</v>
          </cell>
          <cell r="AC8">
            <v>0.12006781824557314</v>
          </cell>
        </row>
      </sheetData>
      <sheetData sheetId="5">
        <row r="2">
          <cell r="C2">
            <v>361699</v>
          </cell>
        </row>
      </sheetData>
      <sheetData sheetId="6">
        <row r="2">
          <cell r="C2">
            <v>104984</v>
          </cell>
        </row>
      </sheetData>
      <sheetData sheetId="7">
        <row r="2">
          <cell r="C2">
            <v>213640</v>
          </cell>
        </row>
      </sheetData>
      <sheetData sheetId="8">
        <row r="2">
          <cell r="C2">
            <v>253131</v>
          </cell>
        </row>
      </sheetData>
      <sheetData sheetId="9">
        <row r="2">
          <cell r="C2">
            <v>1588281</v>
          </cell>
        </row>
      </sheetData>
      <sheetData sheetId="10">
        <row r="2">
          <cell r="C2">
            <v>442410</v>
          </cell>
          <cell r="E2">
            <v>363095</v>
          </cell>
          <cell r="K2">
            <v>0.64669424289686039</v>
          </cell>
          <cell r="N2">
            <v>4.9252955403358877E-3</v>
          </cell>
          <cell r="Q2">
            <v>4.8421147804073146E-2</v>
          </cell>
          <cell r="T2">
            <v>9.7644718699848559E-2</v>
          </cell>
          <cell r="W2">
            <v>2.3035193598698041E-2</v>
          </cell>
          <cell r="AB2">
            <v>26958</v>
          </cell>
          <cell r="AC2">
            <v>6.0934427341154132E-2</v>
          </cell>
        </row>
        <row r="4">
          <cell r="C4">
            <v>4193023</v>
          </cell>
          <cell r="E4">
            <v>3252114</v>
          </cell>
          <cell r="K4">
            <v>0.20903391181016656</v>
          </cell>
          <cell r="N4">
            <v>2.7332070441779117E-2</v>
          </cell>
          <cell r="Q4">
            <v>5.0069126737439788E-2</v>
          </cell>
          <cell r="T4">
            <v>0.45743178608846169</v>
          </cell>
          <cell r="W4">
            <v>3.1734383522341758E-2</v>
          </cell>
          <cell r="AB4">
            <v>250091</v>
          </cell>
          <cell r="AC4">
            <v>5.9644557160788293E-2</v>
          </cell>
        </row>
        <row r="6">
          <cell r="C6">
            <v>511506</v>
          </cell>
          <cell r="E6">
            <v>418104</v>
          </cell>
          <cell r="K6">
            <v>3.8820658995202401E-2</v>
          </cell>
          <cell r="N6">
            <v>3.9397387322924853E-2</v>
          </cell>
          <cell r="Q6">
            <v>2.9366224443115038E-2</v>
          </cell>
          <cell r="T6">
            <v>0.69259402626753153</v>
          </cell>
          <cell r="W6">
            <v>1.7219739357896096E-2</v>
          </cell>
          <cell r="AB6">
            <v>12736</v>
          </cell>
          <cell r="AC6">
            <v>2.4899023667366561E-2</v>
          </cell>
        </row>
        <row r="8">
          <cell r="C8">
            <v>5146939</v>
          </cell>
          <cell r="E8">
            <v>4033313</v>
          </cell>
          <cell r="K8">
            <v>0.22973751971803047</v>
          </cell>
          <cell r="N8">
            <v>2.6605133653225733E-2</v>
          </cell>
          <cell r="Q8">
            <v>4.7870005842307439E-2</v>
          </cell>
          <cell r="T8">
            <v>0.4498765188396443</v>
          </cell>
          <cell r="W8">
            <v>2.9544162073807365E-2</v>
          </cell>
          <cell r="AB8">
            <v>289785</v>
          </cell>
          <cell r="AC8">
            <v>5.6302396434074697E-2</v>
          </cell>
        </row>
      </sheetData>
    </sheetDataSet>
  </externalBook>
</externalLink>
</file>

<file path=xl/theme/theme1.xml><?xml version="1.0" encoding="utf-8"?>
<a:theme xmlns:a="http://schemas.openxmlformats.org/drawingml/2006/main" name="UrbanInstitute">
  <a:themeElements>
    <a:clrScheme name="Custom 6">
      <a:dk1>
        <a:sysClr val="windowText" lastClr="000000"/>
      </a:dk1>
      <a:lt1>
        <a:sysClr val="window" lastClr="FFFFFF"/>
      </a:lt1>
      <a:dk2>
        <a:srgbClr val="0096D2"/>
      </a:dk2>
      <a:lt2>
        <a:srgbClr val="CECFCE"/>
      </a:lt2>
      <a:accent1>
        <a:srgbClr val="0096D2"/>
      </a:accent1>
      <a:accent2>
        <a:srgbClr val="9FC7DE"/>
      </a:accent2>
      <a:accent3>
        <a:srgbClr val="153D66"/>
      </a:accent3>
      <a:accent4>
        <a:srgbClr val="828381"/>
      </a:accent4>
      <a:accent5>
        <a:srgbClr val="B1B3B1"/>
      </a:accent5>
      <a:accent6>
        <a:srgbClr val="F0BA1B"/>
      </a:accent6>
      <a:hlink>
        <a:srgbClr val="3091C4"/>
      </a:hlink>
      <a:folHlink>
        <a:srgbClr val="FAB156"/>
      </a:folHlink>
    </a:clrScheme>
    <a:fontScheme name="Urban Pop">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raClrScheme>
      <a:clrScheme name="4_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4_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4_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4_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4_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4_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4_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4_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4_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4_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4_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4_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zoomScale="55" zoomScaleNormal="55" workbookViewId="0">
      <selection activeCell="H5" sqref="H5"/>
    </sheetView>
  </sheetViews>
  <sheetFormatPr defaultRowHeight="17.25" x14ac:dyDescent="0.35"/>
  <cols>
    <col min="1" max="2" width="15.625" customWidth="1"/>
    <col min="3" max="3" width="16.375" customWidth="1"/>
    <col min="4" max="4" width="15.875" customWidth="1"/>
    <col min="5" max="5" width="16.625" style="30" bestFit="1" customWidth="1"/>
    <col min="6" max="7" width="16.625" style="30" customWidth="1"/>
    <col min="8" max="8" width="16.5" customWidth="1"/>
    <col min="9" max="9" width="18.125" style="18" customWidth="1"/>
    <col min="10" max="10" width="20.375" customWidth="1"/>
    <col min="11" max="11" width="16.5" customWidth="1"/>
    <col min="12" max="12" width="16.75" style="18" customWidth="1"/>
    <col min="13" max="14" width="16.5" customWidth="1"/>
    <col min="15" max="15" width="13.5" style="18" customWidth="1"/>
    <col min="16" max="17" width="16.5" customWidth="1"/>
    <col min="18" max="18" width="16" customWidth="1"/>
    <col min="19" max="19" width="11.5" customWidth="1"/>
    <col min="20" max="20" width="19.25" customWidth="1"/>
    <col min="21" max="22" width="13.375" customWidth="1"/>
    <col min="23" max="23" width="9.5" customWidth="1"/>
    <col min="24" max="24" width="12.375" customWidth="1"/>
    <col min="25" max="25" width="14.875" customWidth="1"/>
    <col min="26" max="26" width="11.5" customWidth="1"/>
  </cols>
  <sheetData>
    <row r="1" spans="1:27" s="9" customFormat="1" ht="32.25" thickBot="1" x14ac:dyDescent="0.4">
      <c r="A1" s="8" t="s">
        <v>0</v>
      </c>
      <c r="B1" s="8" t="s">
        <v>61</v>
      </c>
      <c r="C1" s="8" t="s">
        <v>62</v>
      </c>
      <c r="D1" s="8" t="s">
        <v>63</v>
      </c>
      <c r="E1" s="17" t="s">
        <v>64</v>
      </c>
      <c r="F1" s="8" t="s">
        <v>65</v>
      </c>
      <c r="G1" s="8" t="s">
        <v>66</v>
      </c>
      <c r="H1" s="8" t="s">
        <v>67</v>
      </c>
      <c r="I1" s="8" t="s">
        <v>68</v>
      </c>
      <c r="J1" s="8" t="s">
        <v>69</v>
      </c>
      <c r="K1" s="31" t="s">
        <v>70</v>
      </c>
      <c r="L1" s="17" t="s">
        <v>71</v>
      </c>
      <c r="M1" s="17"/>
      <c r="N1" s="8"/>
      <c r="O1" s="8"/>
      <c r="P1" s="17"/>
      <c r="Q1" s="8"/>
      <c r="R1" s="8"/>
      <c r="S1" s="8"/>
      <c r="T1" s="8"/>
      <c r="U1" s="8"/>
      <c r="V1" s="8"/>
      <c r="W1" s="8"/>
      <c r="X1" s="8"/>
      <c r="Y1" s="8"/>
      <c r="Z1" s="8"/>
      <c r="AA1" s="8"/>
    </row>
    <row r="2" spans="1:27" s="10" customFormat="1" ht="18.75" thickTop="1" thickBot="1" x14ac:dyDescent="0.4">
      <c r="A2" s="15" t="s">
        <v>72</v>
      </c>
      <c r="B2" s="32">
        <f>SUM(C2:E2)</f>
        <v>0.17927940146018398</v>
      </c>
      <c r="C2" s="33">
        <f>'[2]Washington, DC'!E2/'[2]Washington, DC'!C2</f>
        <v>0.12305779706606994</v>
      </c>
      <c r="D2" s="33">
        <f>'[2]Washington, DC'!H2/'[2]Washington, DC'!C2</f>
        <v>1.7366243981826811E-2</v>
      </c>
      <c r="E2" s="34">
        <f>'[2]Washington, DC'!K2/'[2]Washington, DC'!C2</f>
        <v>3.8855360412287245E-2</v>
      </c>
      <c r="F2" s="34">
        <f>'[3]Washington, DC'!W2</f>
        <v>2.3035193598698041E-2</v>
      </c>
      <c r="G2" s="35">
        <f>'[3]Washington, DC'!T2</f>
        <v>9.7644718699848559E-2</v>
      </c>
      <c r="H2" s="35">
        <f>'[3]Washington, DC'!K2</f>
        <v>0.64669424289686039</v>
      </c>
      <c r="I2" s="35">
        <f>'[3]Washington, DC'!N2</f>
        <v>4.9252955403358877E-3</v>
      </c>
      <c r="J2" s="35">
        <f>'[3]Washington, DC'!Q2</f>
        <v>4.8421147804073146E-2</v>
      </c>
      <c r="K2" s="36">
        <f>'[3]Washington, DC'!AC2</f>
        <v>6.0934427341154132E-2</v>
      </c>
      <c r="L2" s="37">
        <f>('[3]Washington, DC'!E2-'[3]Washington, DC'!AB2)/'[3]Washington, DC'!C2</f>
        <v>0.75978617119866187</v>
      </c>
      <c r="M2" s="16"/>
      <c r="N2" s="28"/>
      <c r="O2" s="28"/>
      <c r="P2" s="16"/>
      <c r="Q2" s="28"/>
      <c r="R2" s="28"/>
      <c r="S2" s="28"/>
      <c r="T2" s="28"/>
      <c r="U2" s="38"/>
      <c r="V2" s="28"/>
      <c r="W2" s="28"/>
      <c r="X2" s="28"/>
      <c r="Y2" s="28"/>
      <c r="Z2" s="28"/>
      <c r="AA2" s="28"/>
    </row>
    <row r="3" spans="1:27" s="10" customFormat="1" ht="18.75" thickTop="1" thickBot="1" x14ac:dyDescent="0.4">
      <c r="A3" s="15" t="s">
        <v>50</v>
      </c>
      <c r="B3" s="32">
        <f t="shared" ref="B3:B5" si="0">SUM(C3:E3)</f>
        <v>0.22439872139981107</v>
      </c>
      <c r="C3" s="33">
        <f>'[2]Washington, DC'!E4/'[2]Washington, DC'!C4</f>
        <v>9.0513693819471053E-2</v>
      </c>
      <c r="D3" s="33">
        <f>'[2]Washington, DC'!H4/'[2]Washington, DC'!C4</f>
        <v>8.1389012175702352E-2</v>
      </c>
      <c r="E3" s="34">
        <f>'[2]Washington, DC'!K4/'[2]Washington, DC'!C4</f>
        <v>5.2496015404637657E-2</v>
      </c>
      <c r="F3" s="34">
        <f>'[3]Washington, DC'!W4</f>
        <v>3.1734383522341758E-2</v>
      </c>
      <c r="G3" s="35">
        <f>'[3]Washington, DC'!T4</f>
        <v>0.45743178608846169</v>
      </c>
      <c r="H3" s="35">
        <f>'[3]Washington, DC'!K4</f>
        <v>0.20903391181016656</v>
      </c>
      <c r="I3" s="35">
        <f>'[3]Washington, DC'!N4</f>
        <v>2.7332070441779117E-2</v>
      </c>
      <c r="J3" s="35">
        <f>'[3]Washington, DC'!Q4</f>
        <v>5.0069126737439788E-2</v>
      </c>
      <c r="K3" s="36">
        <f>'[3]Washington, DC'!AC4</f>
        <v>5.9644557160788293E-2</v>
      </c>
      <c r="L3" s="37">
        <f>('[3]Washington, DC'!E4-'[3]Washington, DC'!AB4)/'[3]Washington, DC'!C4</f>
        <v>0.71595672143940059</v>
      </c>
      <c r="M3" s="16"/>
      <c r="N3" s="28"/>
      <c r="O3" s="28"/>
      <c r="P3" s="16"/>
      <c r="Q3" s="28"/>
      <c r="R3" s="28"/>
      <c r="S3" s="28"/>
      <c r="T3" s="28"/>
      <c r="U3" s="39"/>
      <c r="V3" s="28"/>
      <c r="W3" s="28"/>
      <c r="X3" s="28"/>
      <c r="Y3" s="28"/>
      <c r="Z3" s="28"/>
      <c r="AA3" s="28"/>
    </row>
    <row r="4" spans="1:27" s="10" customFormat="1" ht="18.75" thickTop="1" thickBot="1" x14ac:dyDescent="0.4">
      <c r="A4" s="15" t="s">
        <v>51</v>
      </c>
      <c r="B4" s="32">
        <f t="shared" si="0"/>
        <v>0.18260196361333003</v>
      </c>
      <c r="C4" s="33">
        <f>'[2]Washington, DC'!E6/'[2]Washington, DC'!C6</f>
        <v>2.6007515063361915E-2</v>
      </c>
      <c r="D4" s="33">
        <f>'[2]Washington, DC'!H6/'[2]Washington, DC'!C6</f>
        <v>0.1004973548697376</v>
      </c>
      <c r="E4" s="34">
        <f>'[2]Washington, DC'!K6/'[2]Washington, DC'!C6</f>
        <v>5.6097093680230532E-2</v>
      </c>
      <c r="F4" s="34">
        <f>'[3]Washington, DC'!W6</f>
        <v>1.7219739357896096E-2</v>
      </c>
      <c r="G4" s="35">
        <f>'[3]Washington, DC'!T6</f>
        <v>0.69259402626753153</v>
      </c>
      <c r="H4" s="35">
        <f>'[3]Washington, DC'!K6</f>
        <v>3.8820658995202401E-2</v>
      </c>
      <c r="I4" s="35">
        <f>'[3]Washington, DC'!N6</f>
        <v>3.9397387322924853E-2</v>
      </c>
      <c r="J4" s="35">
        <f>'[3]Washington, DC'!Q6</f>
        <v>2.9366224443115038E-2</v>
      </c>
      <c r="K4" s="36">
        <f>'[3]Washington, DC'!AC6</f>
        <v>2.4899023667366561E-2</v>
      </c>
      <c r="L4" s="37">
        <f>('[3]Washington, DC'!E6-'[3]Washington, DC'!AB6)/'[3]Washington, DC'!C6</f>
        <v>0.79249901271930334</v>
      </c>
      <c r="M4" s="16"/>
      <c r="N4" s="28"/>
      <c r="O4" s="28"/>
      <c r="P4" s="16"/>
      <c r="Q4" s="28"/>
      <c r="R4" s="28"/>
      <c r="S4" s="28"/>
      <c r="T4" s="28"/>
      <c r="U4" s="39"/>
      <c r="V4" s="28"/>
      <c r="W4" s="28"/>
      <c r="X4" s="28"/>
      <c r="Y4" s="28"/>
      <c r="Z4" s="28"/>
      <c r="AA4" s="28"/>
    </row>
    <row r="5" spans="1:27" s="10" customFormat="1" ht="18.75" thickTop="1" thickBot="1" x14ac:dyDescent="0.4">
      <c r="A5" s="15" t="s">
        <v>73</v>
      </c>
      <c r="B5" s="32">
        <f t="shared" si="0"/>
        <v>0.2163666598729847</v>
      </c>
      <c r="C5" s="33">
        <f>'[2]Washington, DC'!E8/'[2]Washington, DC'!C8</f>
        <v>8.6900388755335942E-2</v>
      </c>
      <c r="D5" s="33">
        <f>'[2]Washington, DC'!H8/'[2]Washington, DC'!C8</f>
        <v>7.7784873689002332E-2</v>
      </c>
      <c r="E5" s="34">
        <f>'[2]Washington, DC'!K8/'[2]Washington, DC'!C8</f>
        <v>5.1681397428646428E-2</v>
      </c>
      <c r="F5" s="34">
        <f>'[3]Washington, DC'!W8</f>
        <v>2.9544162073807365E-2</v>
      </c>
      <c r="G5" s="35">
        <f>'[3]Washington, DC'!T8</f>
        <v>0.4498765188396443</v>
      </c>
      <c r="H5" s="35">
        <f>'[3]Washington, DC'!K8</f>
        <v>0.22973751971803047</v>
      </c>
      <c r="I5" s="35">
        <f>'[3]Washington, DC'!N8</f>
        <v>2.6605133653225733E-2</v>
      </c>
      <c r="J5" s="35">
        <f>'[3]Washington, DC'!Q8</f>
        <v>4.7870005842307439E-2</v>
      </c>
      <c r="K5" s="36">
        <f>'[3]Washington, DC'!AC8</f>
        <v>5.6302396434074697E-2</v>
      </c>
      <c r="L5" s="37">
        <f>('[3]Washington, DC'!E8-'[3]Washington, DC'!AB8)/'[3]Washington, DC'!C8</f>
        <v>0.7273309436929406</v>
      </c>
      <c r="M5" s="16"/>
      <c r="N5" s="28"/>
      <c r="O5" s="28"/>
      <c r="P5" s="16"/>
      <c r="Q5" s="28"/>
      <c r="R5" s="28"/>
      <c r="S5" s="28"/>
      <c r="T5" s="28"/>
      <c r="U5" s="39"/>
      <c r="V5" s="28"/>
      <c r="W5" s="28"/>
      <c r="X5" s="28"/>
      <c r="Y5" s="28"/>
      <c r="Z5" s="28"/>
      <c r="AA5" s="28"/>
    </row>
    <row r="6" spans="1:27" ht="18" thickTop="1" x14ac:dyDescent="0.35"/>
    <row r="7" spans="1:27" x14ac:dyDescent="0.35">
      <c r="A7" s="3" t="s">
        <v>4</v>
      </c>
      <c r="B7" s="3"/>
      <c r="C7" s="3"/>
      <c r="D7" s="4"/>
      <c r="E7" s="40"/>
      <c r="F7" s="40"/>
      <c r="G7" s="40"/>
    </row>
    <row r="8" spans="1:27" x14ac:dyDescent="0.35">
      <c r="A8" s="3" t="s">
        <v>5</v>
      </c>
      <c r="B8" s="3"/>
      <c r="C8" s="3"/>
      <c r="D8" s="4"/>
      <c r="E8" s="40"/>
      <c r="F8" s="40"/>
      <c r="G8" s="40"/>
      <c r="H8" s="41"/>
      <c r="J8" s="41"/>
      <c r="K8" s="41"/>
      <c r="M8" s="41"/>
      <c r="N8" s="41"/>
      <c r="P8" s="41"/>
      <c r="Q8" s="41"/>
    </row>
    <row r="9" spans="1:27" x14ac:dyDescent="0.35">
      <c r="A9" s="3" t="s">
        <v>7</v>
      </c>
      <c r="B9" s="3"/>
      <c r="C9" s="3"/>
      <c r="D9" s="4"/>
      <c r="E9" s="40"/>
      <c r="F9" s="40"/>
      <c r="G9" s="40"/>
    </row>
    <row r="10" spans="1:27" x14ac:dyDescent="0.35">
      <c r="A10" s="42" t="s">
        <v>74</v>
      </c>
      <c r="B10" s="4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tabSelected="1" zoomScale="70" zoomScaleNormal="70" workbookViewId="0">
      <selection activeCell="B38" sqref="B38"/>
    </sheetView>
  </sheetViews>
  <sheetFormatPr defaultRowHeight="17.25" x14ac:dyDescent="0.35"/>
  <cols>
    <col min="1" max="2" width="15.625" customWidth="1"/>
    <col min="3" max="3" width="16.375" customWidth="1"/>
    <col min="4" max="4" width="15.875" customWidth="1"/>
    <col min="5" max="5" width="16.625" style="30" bestFit="1" customWidth="1"/>
    <col min="6" max="7" width="16.625" style="30" customWidth="1"/>
    <col min="8" max="8" width="16.5" customWidth="1"/>
    <col min="9" max="9" width="18.125" style="18" customWidth="1"/>
    <col min="10" max="10" width="20.375" customWidth="1"/>
    <col min="11" max="11" width="16.5" customWidth="1"/>
    <col min="12" max="12" width="16.75" style="18" customWidth="1"/>
    <col min="13" max="14" width="16.5" customWidth="1"/>
    <col min="15" max="15" width="13.5" style="18" customWidth="1"/>
    <col min="16" max="17" width="16.5" customWidth="1"/>
    <col min="18" max="18" width="16" customWidth="1"/>
    <col min="19" max="19" width="11.5" customWidth="1"/>
    <col min="20" max="20" width="19.25" customWidth="1"/>
    <col min="21" max="22" width="13.375" customWidth="1"/>
    <col min="23" max="23" width="9.5" customWidth="1"/>
    <col min="24" max="24" width="12.375" customWidth="1"/>
    <col min="25" max="25" width="14.875" customWidth="1"/>
    <col min="26" max="26" width="11.5" customWidth="1"/>
  </cols>
  <sheetData>
    <row r="1" spans="1:27" s="9" customFormat="1" ht="32.25" thickBot="1" x14ac:dyDescent="0.4">
      <c r="A1" s="8" t="s">
        <v>0</v>
      </c>
      <c r="B1" s="8" t="s">
        <v>61</v>
      </c>
      <c r="C1" s="8" t="s">
        <v>62</v>
      </c>
      <c r="D1" s="8" t="s">
        <v>63</v>
      </c>
      <c r="E1" s="17" t="s">
        <v>64</v>
      </c>
      <c r="F1" s="8" t="s">
        <v>65</v>
      </c>
      <c r="G1" s="8" t="s">
        <v>66</v>
      </c>
      <c r="H1" s="8" t="s">
        <v>67</v>
      </c>
      <c r="I1" s="8" t="s">
        <v>68</v>
      </c>
      <c r="J1" s="8" t="s">
        <v>69</v>
      </c>
      <c r="K1" s="31" t="s">
        <v>70</v>
      </c>
      <c r="L1" s="17" t="s">
        <v>71</v>
      </c>
      <c r="M1" s="17"/>
      <c r="N1" s="8"/>
      <c r="O1" s="8"/>
      <c r="P1" s="17"/>
      <c r="Q1" s="8"/>
      <c r="R1" s="8"/>
      <c r="S1" s="8"/>
      <c r="T1" s="8"/>
      <c r="U1" s="8"/>
      <c r="V1" s="8"/>
      <c r="W1" s="8"/>
      <c r="X1" s="8"/>
      <c r="Y1" s="8"/>
      <c r="Z1" s="8"/>
      <c r="AA1" s="8"/>
    </row>
    <row r="2" spans="1:27" s="10" customFormat="1" ht="18.75" thickTop="1" thickBot="1" x14ac:dyDescent="0.4">
      <c r="A2" s="15" t="s">
        <v>72</v>
      </c>
      <c r="B2" s="32">
        <f>SUM(C2:E2)</f>
        <v>0.12724912743309469</v>
      </c>
      <c r="C2" s="33">
        <f>[2]Chicago!E2/[2]Chicago!C2</f>
        <v>0.11809675655511097</v>
      </c>
      <c r="D2" s="33">
        <f>[2]Chicago!H2/[2]Chicago!C2</f>
        <v>2.6096095635717584E-3</v>
      </c>
      <c r="E2" s="34">
        <f>[2]Chicago!K2/[2]Chicago!C2</f>
        <v>6.5427613144119602E-3</v>
      </c>
      <c r="F2" s="34">
        <f>[3]Chicago!W2</f>
        <v>5.0102118859879981E-2</v>
      </c>
      <c r="G2" s="35">
        <f>[3]Chicago!T2</f>
        <v>4.8558838008316001E-2</v>
      </c>
      <c r="H2" s="35">
        <f>[3]Chicago!K2</f>
        <v>0.69889670749717658</v>
      </c>
      <c r="I2" s="35">
        <f>[3]Chicago!N2</f>
        <v>1.5398740505671471E-3</v>
      </c>
      <c r="J2" s="35">
        <f>[3]Chicago!Q2</f>
        <v>7.3653334150965574E-2</v>
      </c>
      <c r="K2" s="36">
        <f>[3]Chicago!AC2</f>
        <v>0.11762832141804684</v>
      </c>
      <c r="L2" s="37">
        <f>([3]Chicago!E2-[3]Chicago!AB2)/[3]Chicago!C2</f>
        <v>0.75512255114885851</v>
      </c>
      <c r="M2" s="16"/>
      <c r="N2" s="28"/>
      <c r="O2" s="28"/>
      <c r="P2" s="16"/>
      <c r="Q2" s="28"/>
      <c r="R2" s="28"/>
      <c r="S2" s="28"/>
      <c r="T2" s="28"/>
      <c r="U2" s="38"/>
      <c r="V2" s="28"/>
      <c r="W2" s="28"/>
      <c r="X2" s="28"/>
      <c r="Y2" s="28"/>
      <c r="Z2" s="28"/>
      <c r="AA2" s="28"/>
    </row>
    <row r="3" spans="1:27" s="10" customFormat="1" ht="18.75" thickTop="1" thickBot="1" x14ac:dyDescent="0.4">
      <c r="A3" s="15" t="s">
        <v>50</v>
      </c>
      <c r="B3" s="32">
        <f t="shared" ref="B3:B5" si="0">SUM(C3:E3)</f>
        <v>0.20172836738230612</v>
      </c>
      <c r="C3" s="33">
        <f>[2]Chicago!E4/[2]Chicago!C4</f>
        <v>9.7997870068456366E-2</v>
      </c>
      <c r="D3" s="33">
        <f>[2]Chicago!H4/[2]Chicago!C4</f>
        <v>4.998332773778278E-2</v>
      </c>
      <c r="E3" s="34">
        <f>[2]Chicago!K4/[2]Chicago!C4</f>
        <v>5.3747169576066983E-2</v>
      </c>
      <c r="F3" s="34">
        <f>[3]Chicago!W4</f>
        <v>6.2491671018231963E-2</v>
      </c>
      <c r="G3" s="35">
        <f>[3]Chicago!T4</f>
        <v>0.49379937692067033</v>
      </c>
      <c r="H3" s="35">
        <f>[3]Chicago!K4</f>
        <v>0.14420091248463607</v>
      </c>
      <c r="I3" s="35">
        <f>[3]Chicago!N4</f>
        <v>1.9103323985808846E-2</v>
      </c>
      <c r="J3" s="35">
        <f>[3]Chicago!Q4</f>
        <v>7.8676348208346653E-2</v>
      </c>
      <c r="K3" s="36">
        <f>[3]Chicago!AC4</f>
        <v>0.13019707014303827</v>
      </c>
      <c r="L3" s="37">
        <f>([3]Chicago!E4-[3]Chicago!AB4)/[3]Chicago!C4</f>
        <v>0.66807456247465558</v>
      </c>
      <c r="M3" s="16"/>
      <c r="N3" s="28"/>
      <c r="O3" s="28"/>
      <c r="P3" s="16"/>
      <c r="Q3" s="28"/>
      <c r="R3" s="28"/>
      <c r="S3" s="28"/>
      <c r="T3" s="28"/>
      <c r="U3" s="39"/>
      <c r="V3" s="28"/>
      <c r="W3" s="28"/>
      <c r="X3" s="28"/>
      <c r="Y3" s="28"/>
      <c r="Z3" s="28"/>
      <c r="AA3" s="28"/>
    </row>
    <row r="4" spans="1:27" s="10" customFormat="1" ht="18.75" thickTop="1" thickBot="1" x14ac:dyDescent="0.4">
      <c r="A4" s="15" t="s">
        <v>51</v>
      </c>
      <c r="B4" s="32">
        <f t="shared" si="0"/>
        <v>0.12097493862455902</v>
      </c>
      <c r="C4" s="33">
        <f>[2]Chicago!E6/[2]Chicago!C6</f>
        <v>1.3985396116149473E-2</v>
      </c>
      <c r="D4" s="33">
        <f>[2]Chicago!H6/[2]Chicago!C6</f>
        <v>5.7800834327331477E-2</v>
      </c>
      <c r="E4" s="34">
        <f>[2]Chicago!K6/[2]Chicago!C6</f>
        <v>4.918870818107806E-2</v>
      </c>
      <c r="F4" s="34">
        <f>[3]Chicago!W6</f>
        <v>2.4128594959956076E-2</v>
      </c>
      <c r="G4" s="35">
        <f>[3]Chicago!T6</f>
        <v>0.7808887290077059</v>
      </c>
      <c r="H4" s="35">
        <f>[3]Chicago!K6</f>
        <v>2.2240314040302682E-2</v>
      </c>
      <c r="I4" s="35">
        <f>[3]Chicago!N6</f>
        <v>3.0810786930975508E-2</v>
      </c>
      <c r="J4" s="35">
        <f>[3]Chicago!Q6</f>
        <v>2.0956636436500874E-2</v>
      </c>
      <c r="K4" s="36">
        <f>[3]Chicago!AC6</f>
        <v>3.2459246076073991E-2</v>
      </c>
      <c r="L4" s="37">
        <f>([3]Chicago!E6-[3]Chicago!AB6)/[3]Chicago!C6</f>
        <v>0.84656581529936703</v>
      </c>
      <c r="M4" s="16"/>
      <c r="N4" s="28"/>
      <c r="O4" s="28"/>
      <c r="P4" s="16"/>
      <c r="Q4" s="28"/>
      <c r="R4" s="28"/>
      <c r="S4" s="28"/>
      <c r="T4" s="28"/>
      <c r="U4" s="39"/>
      <c r="V4" s="28"/>
      <c r="W4" s="28"/>
      <c r="X4" s="28"/>
      <c r="Y4" s="28"/>
      <c r="Z4" s="28"/>
      <c r="AA4" s="28"/>
    </row>
    <row r="5" spans="1:27" s="10" customFormat="1" ht="18.75" thickTop="1" thickBot="1" x14ac:dyDescent="0.4">
      <c r="A5" s="15" t="s">
        <v>73</v>
      </c>
      <c r="B5" s="32">
        <f t="shared" si="0"/>
        <v>0.18886540591102224</v>
      </c>
      <c r="C5" s="33">
        <f>[2]Chicago!E8/[2]Chicago!C8</f>
        <v>9.145777220216296E-2</v>
      </c>
      <c r="D5" s="33">
        <f>[2]Chicago!H8/[2]Chicago!C8</f>
        <v>4.7401471019595444E-2</v>
      </c>
      <c r="E5" s="34">
        <f>[2]Chicago!K8/[2]Chicago!C8</f>
        <v>5.0006162689263833E-2</v>
      </c>
      <c r="F5" s="34">
        <f>[3]Chicago!W8</f>
        <v>5.7993055747973719E-2</v>
      </c>
      <c r="G5" s="35">
        <f>[3]Chicago!T8</f>
        <v>0.4897464077254326</v>
      </c>
      <c r="H5" s="35">
        <f>[3]Chicago!K8</f>
        <v>0.17155278749423145</v>
      </c>
      <c r="I5" s="35">
        <f>[3]Chicago!N8</f>
        <v>1.897964974904956E-2</v>
      </c>
      <c r="J5" s="35">
        <f>[3]Chicago!Q8</f>
        <v>7.2862693372290441E-2</v>
      </c>
      <c r="K5" s="36">
        <f>[3]Chicago!AC8</f>
        <v>0.12006781824557314</v>
      </c>
      <c r="L5" s="37">
        <f>([3]Chicago!E8-[3]Chicago!AB8)/[3]Chicago!C8</f>
        <v>0.69106677584340459</v>
      </c>
      <c r="M5" s="16"/>
      <c r="N5" s="28"/>
      <c r="O5" s="28"/>
      <c r="P5" s="16"/>
      <c r="Q5" s="28"/>
      <c r="R5" s="28"/>
      <c r="S5" s="28"/>
      <c r="T5" s="28"/>
      <c r="U5" s="39"/>
      <c r="V5" s="28"/>
      <c r="W5" s="28"/>
      <c r="X5" s="28"/>
      <c r="Y5" s="28"/>
      <c r="Z5" s="28"/>
      <c r="AA5" s="28"/>
    </row>
    <row r="6" spans="1:27" ht="18" thickTop="1" x14ac:dyDescent="0.35"/>
    <row r="7" spans="1:27" x14ac:dyDescent="0.35">
      <c r="A7" s="3" t="s">
        <v>4</v>
      </c>
      <c r="B7" s="3"/>
      <c r="C7" s="3"/>
      <c r="D7" s="4"/>
      <c r="E7" s="40"/>
      <c r="F7" s="40"/>
      <c r="G7" s="40"/>
    </row>
    <row r="8" spans="1:27" x14ac:dyDescent="0.35">
      <c r="A8" s="3" t="s">
        <v>5</v>
      </c>
      <c r="B8" s="3"/>
      <c r="C8" s="3"/>
      <c r="D8" s="4"/>
      <c r="E8" s="40"/>
      <c r="F8" s="40"/>
      <c r="G8" s="40"/>
      <c r="H8" s="41"/>
      <c r="J8" s="41"/>
      <c r="K8" s="41"/>
      <c r="M8" s="41"/>
      <c r="N8" s="41"/>
      <c r="P8" s="41"/>
      <c r="Q8" s="41"/>
    </row>
    <row r="9" spans="1:27" x14ac:dyDescent="0.35">
      <c r="A9" s="3" t="s">
        <v>7</v>
      </c>
      <c r="B9" s="3"/>
      <c r="C9" s="3"/>
      <c r="D9" s="4"/>
      <c r="E9" s="40"/>
      <c r="F9" s="40"/>
      <c r="G9" s="40"/>
    </row>
    <row r="10" spans="1:27" x14ac:dyDescent="0.35">
      <c r="A10" s="42" t="s">
        <v>74</v>
      </c>
      <c r="B10" s="4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35" workbookViewId="0">
      <selection activeCell="M42" sqref="M42"/>
    </sheetView>
  </sheetViews>
  <sheetFormatPr defaultRowHeight="17.25" x14ac:dyDescent="0.35"/>
  <cols>
    <col min="1" max="1" width="18.75" customWidth="1"/>
    <col min="2" max="3" width="12.125" customWidth="1"/>
  </cols>
  <sheetData>
    <row r="1" spans="1:10" ht="62.25" thickBot="1" x14ac:dyDescent="0.4">
      <c r="A1" s="8" t="s">
        <v>0</v>
      </c>
      <c r="B1" s="8" t="s">
        <v>2</v>
      </c>
      <c r="C1" s="8" t="s">
        <v>48</v>
      </c>
      <c r="D1" s="17" t="s">
        <v>24</v>
      </c>
      <c r="E1" s="17" t="s">
        <v>26</v>
      </c>
      <c r="F1" s="17"/>
      <c r="G1" s="17" t="s">
        <v>25</v>
      </c>
      <c r="H1" s="17" t="s">
        <v>33</v>
      </c>
      <c r="I1" s="17" t="s">
        <v>27</v>
      </c>
      <c r="J1" s="17" t="s">
        <v>28</v>
      </c>
    </row>
    <row r="2" spans="1:10" ht="18" thickTop="1" x14ac:dyDescent="0.35">
      <c r="A2" s="5" t="s">
        <v>49</v>
      </c>
      <c r="B2" s="7">
        <v>361699</v>
      </c>
      <c r="C2" s="7">
        <f>B2-SUM(D2:J2)</f>
        <v>295692</v>
      </c>
      <c r="D2" s="16">
        <v>28242</v>
      </c>
      <c r="E2" s="16">
        <v>9010</v>
      </c>
      <c r="F2" s="16"/>
      <c r="G2" s="16">
        <v>4426</v>
      </c>
      <c r="H2" s="16">
        <v>21446</v>
      </c>
      <c r="I2" s="16">
        <v>1523</v>
      </c>
      <c r="J2" s="16">
        <v>1360</v>
      </c>
    </row>
    <row r="3" spans="1:10" x14ac:dyDescent="0.35">
      <c r="A3" s="5" t="s">
        <v>50</v>
      </c>
      <c r="B3" s="7">
        <v>3371880</v>
      </c>
      <c r="C3" s="7">
        <f t="shared" ref="C3:C4" si="0">B3-SUM(D3:J3)</f>
        <v>2906759</v>
      </c>
      <c r="D3" s="16">
        <v>101075</v>
      </c>
      <c r="E3" s="16">
        <v>76312</v>
      </c>
      <c r="F3" s="16"/>
      <c r="G3" s="16">
        <v>30570</v>
      </c>
      <c r="H3" s="16">
        <v>225106</v>
      </c>
      <c r="I3" s="16">
        <v>7259</v>
      </c>
      <c r="J3" s="16">
        <v>24799</v>
      </c>
    </row>
    <row r="4" spans="1:10" x14ac:dyDescent="0.35">
      <c r="A4" s="5" t="s">
        <v>51</v>
      </c>
      <c r="B4" s="7">
        <v>414222</v>
      </c>
      <c r="C4" s="7">
        <f t="shared" si="0"/>
        <v>349770</v>
      </c>
      <c r="D4" s="16">
        <v>4013</v>
      </c>
      <c r="E4" s="16">
        <v>15137</v>
      </c>
      <c r="F4" s="16"/>
      <c r="G4" s="16">
        <v>1508</v>
      </c>
      <c r="H4" s="16">
        <v>36390</v>
      </c>
      <c r="I4" s="16">
        <v>1199</v>
      </c>
      <c r="J4" s="16">
        <v>6205</v>
      </c>
    </row>
    <row r="8" spans="1:10" ht="32.25" thickBot="1" x14ac:dyDescent="0.4">
      <c r="A8" s="8" t="s">
        <v>0</v>
      </c>
      <c r="B8" s="8" t="s">
        <v>2</v>
      </c>
      <c r="C8" s="8" t="s">
        <v>48</v>
      </c>
      <c r="D8" s="17" t="s">
        <v>43</v>
      </c>
      <c r="E8" s="17" t="s">
        <v>44</v>
      </c>
      <c r="F8" s="17"/>
      <c r="G8" s="17" t="s">
        <v>45</v>
      </c>
      <c r="H8" s="17" t="s">
        <v>52</v>
      </c>
      <c r="I8" s="17" t="s">
        <v>46</v>
      </c>
      <c r="J8" s="17" t="s">
        <v>47</v>
      </c>
    </row>
    <row r="9" spans="1:10" ht="18" thickTop="1" x14ac:dyDescent="0.35">
      <c r="A9" s="5" t="s">
        <v>49</v>
      </c>
      <c r="B9" s="29">
        <f>SUM(C9:J9)</f>
        <v>1</v>
      </c>
      <c r="C9" s="29">
        <f>C2/$B2</f>
        <v>0.81750848080862815</v>
      </c>
      <c r="D9" s="29">
        <f t="shared" ref="D9:J9" si="1">D2/$B2</f>
        <v>7.8081498704724098E-2</v>
      </c>
      <c r="E9" s="29">
        <f t="shared" si="1"/>
        <v>2.4910215400097871E-2</v>
      </c>
      <c r="F9" s="29"/>
      <c r="G9" s="29">
        <f t="shared" si="1"/>
        <v>1.2236694046707346E-2</v>
      </c>
      <c r="H9" s="29">
        <f t="shared" si="1"/>
        <v>5.929239505776903E-2</v>
      </c>
      <c r="I9" s="29">
        <f t="shared" si="1"/>
        <v>4.2106834688511721E-3</v>
      </c>
      <c r="J9" s="29">
        <f t="shared" si="1"/>
        <v>3.7600325132223201E-3</v>
      </c>
    </row>
    <row r="10" spans="1:10" x14ac:dyDescent="0.35">
      <c r="A10" s="5" t="s">
        <v>50</v>
      </c>
      <c r="B10" s="29">
        <f t="shared" ref="B10:B11" si="2">SUM(C10:J10)</f>
        <v>1</v>
      </c>
      <c r="C10" s="29">
        <f t="shared" ref="C10:J10" si="3">C3/$B3</f>
        <v>0.86205885144192562</v>
      </c>
      <c r="D10" s="29">
        <f t="shared" si="3"/>
        <v>2.9975859164620332E-2</v>
      </c>
      <c r="E10" s="29">
        <f t="shared" si="3"/>
        <v>2.2631884883210555E-2</v>
      </c>
      <c r="F10" s="29"/>
      <c r="G10" s="29">
        <f t="shared" si="3"/>
        <v>9.066158938040499E-3</v>
      </c>
      <c r="H10" s="29">
        <f t="shared" si="3"/>
        <v>6.6759789790858517E-2</v>
      </c>
      <c r="I10" s="29">
        <f t="shared" si="3"/>
        <v>2.1528049634032052E-3</v>
      </c>
      <c r="J10" s="29">
        <f t="shared" si="3"/>
        <v>7.3546508179413266E-3</v>
      </c>
    </row>
    <row r="11" spans="1:10" x14ac:dyDescent="0.35">
      <c r="A11" s="5" t="s">
        <v>51</v>
      </c>
      <c r="B11" s="29">
        <f t="shared" si="2"/>
        <v>1</v>
      </c>
      <c r="C11" s="29">
        <f t="shared" ref="C11:J11" si="4">C4/$B4</f>
        <v>0.84440227703984816</v>
      </c>
      <c r="D11" s="29">
        <f t="shared" si="4"/>
        <v>9.688041678133948E-3</v>
      </c>
      <c r="E11" s="29">
        <f t="shared" si="4"/>
        <v>3.6543206300003378E-2</v>
      </c>
      <c r="F11" s="29"/>
      <c r="G11" s="29">
        <f t="shared" si="4"/>
        <v>3.6405598930042346E-3</v>
      </c>
      <c r="H11" s="29">
        <f t="shared" si="4"/>
        <v>8.7851441980387329E-2</v>
      </c>
      <c r="I11" s="29">
        <f t="shared" si="4"/>
        <v>2.8945830979523056E-3</v>
      </c>
      <c r="J11" s="29">
        <f t="shared" si="4"/>
        <v>1.4979890010670606E-2</v>
      </c>
    </row>
    <row r="14" spans="1:10" ht="62.25" thickBot="1" x14ac:dyDescent="0.4">
      <c r="A14" s="8" t="s">
        <v>0</v>
      </c>
      <c r="B14" s="8" t="s">
        <v>2</v>
      </c>
      <c r="C14" s="8" t="s">
        <v>48</v>
      </c>
      <c r="D14" s="17" t="s">
        <v>24</v>
      </c>
      <c r="E14" s="17" t="s">
        <v>26</v>
      </c>
      <c r="F14" s="17"/>
      <c r="G14" s="17" t="s">
        <v>25</v>
      </c>
      <c r="H14" s="17" t="s">
        <v>33</v>
      </c>
      <c r="I14" s="17" t="s">
        <v>27</v>
      </c>
      <c r="J14" s="17" t="s">
        <v>28</v>
      </c>
    </row>
    <row r="15" spans="1:10" ht="18" thickTop="1" x14ac:dyDescent="0.35">
      <c r="A15" s="5" t="s">
        <v>16</v>
      </c>
      <c r="B15" s="7">
        <v>253131</v>
      </c>
      <c r="C15" s="7">
        <f>B15-SUM(D15:J15)</f>
        <v>135822</v>
      </c>
      <c r="D15" s="16">
        <v>93149</v>
      </c>
      <c r="E15" s="16">
        <v>1609</v>
      </c>
      <c r="F15" s="16"/>
      <c r="G15" s="16">
        <v>413</v>
      </c>
      <c r="H15" s="16">
        <v>21614</v>
      </c>
      <c r="I15" s="16">
        <v>242</v>
      </c>
      <c r="J15" s="16">
        <v>282</v>
      </c>
    </row>
    <row r="16" spans="1:10" x14ac:dyDescent="0.35">
      <c r="A16" s="5" t="s">
        <v>17</v>
      </c>
      <c r="B16" s="7">
        <v>1940667</v>
      </c>
      <c r="C16" s="7">
        <f t="shared" ref="C16:C17" si="5">B16-SUM(D16:J16)</f>
        <v>1315526</v>
      </c>
      <c r="D16" s="16">
        <v>218855</v>
      </c>
      <c r="E16" s="16">
        <v>51344</v>
      </c>
      <c r="F16" s="16"/>
      <c r="G16" s="16">
        <v>8328</v>
      </c>
      <c r="H16" s="16">
        <v>334209</v>
      </c>
      <c r="I16" s="16">
        <v>3690</v>
      </c>
      <c r="J16" s="16">
        <v>8715</v>
      </c>
    </row>
    <row r="17" spans="1:12" x14ac:dyDescent="0.35">
      <c r="A17" s="5" t="s">
        <v>18</v>
      </c>
      <c r="B17" s="7">
        <v>231315</v>
      </c>
      <c r="C17" s="7">
        <f t="shared" si="5"/>
        <v>154410</v>
      </c>
      <c r="D17" s="16">
        <v>3107</v>
      </c>
      <c r="E17" s="16">
        <v>11144</v>
      </c>
      <c r="F17" s="16"/>
      <c r="G17" s="16">
        <v>1346</v>
      </c>
      <c r="H17" s="16">
        <v>58527</v>
      </c>
      <c r="I17" s="16">
        <v>427</v>
      </c>
      <c r="J17" s="16">
        <v>2354</v>
      </c>
    </row>
    <row r="20" spans="1:12" ht="32.25" thickBot="1" x14ac:dyDescent="0.4">
      <c r="A20" s="8" t="s">
        <v>0</v>
      </c>
      <c r="B20" s="8" t="s">
        <v>2</v>
      </c>
      <c r="C20" s="8" t="s">
        <v>48</v>
      </c>
      <c r="D20" s="17" t="s">
        <v>43</v>
      </c>
      <c r="E20" s="17" t="s">
        <v>44</v>
      </c>
      <c r="F20" s="17"/>
      <c r="G20" s="17" t="s">
        <v>45</v>
      </c>
      <c r="H20" s="17" t="s">
        <v>52</v>
      </c>
      <c r="I20" s="17" t="s">
        <v>46</v>
      </c>
      <c r="J20" s="17" t="s">
        <v>47</v>
      </c>
    </row>
    <row r="21" spans="1:12" ht="18" thickTop="1" x14ac:dyDescent="0.35">
      <c r="A21" s="5" t="s">
        <v>49</v>
      </c>
      <c r="B21" s="29">
        <f>SUM(C21:J21)</f>
        <v>1</v>
      </c>
      <c r="C21" s="29">
        <f>C15/$B15</f>
        <v>0.53656802209132826</v>
      </c>
      <c r="D21" s="29">
        <f t="shared" ref="D21:J21" si="6">D15/$B15</f>
        <v>0.36798732672015677</v>
      </c>
      <c r="E21" s="29">
        <f t="shared" si="6"/>
        <v>6.3563925398311544E-3</v>
      </c>
      <c r="F21" s="29"/>
      <c r="G21" s="29">
        <f t="shared" si="6"/>
        <v>1.6315662641083076E-3</v>
      </c>
      <c r="H21" s="29">
        <f t="shared" si="6"/>
        <v>8.53866179962154E-2</v>
      </c>
      <c r="I21" s="29">
        <f t="shared" si="6"/>
        <v>9.5602672134191384E-4</v>
      </c>
      <c r="J21" s="29">
        <f t="shared" si="6"/>
        <v>1.1140476670182633E-3</v>
      </c>
    </row>
    <row r="22" spans="1:12" x14ac:dyDescent="0.35">
      <c r="A22" s="5" t="s">
        <v>50</v>
      </c>
      <c r="B22" s="29">
        <f t="shared" ref="B22:B23" si="7">SUM(C22:J22)</f>
        <v>1</v>
      </c>
      <c r="C22" s="29">
        <f t="shared" ref="C22:J23" si="8">C16/$B16</f>
        <v>0.67787312300358593</v>
      </c>
      <c r="D22" s="29">
        <f t="shared" si="8"/>
        <v>0.11277308265663301</v>
      </c>
      <c r="E22" s="29">
        <f t="shared" si="8"/>
        <v>2.6456883123173632E-2</v>
      </c>
      <c r="F22" s="29"/>
      <c r="G22" s="29">
        <f t="shared" si="8"/>
        <v>4.2913080914963771E-3</v>
      </c>
      <c r="H22" s="29">
        <f t="shared" si="8"/>
        <v>0.17221347093550826</v>
      </c>
      <c r="I22" s="29">
        <f t="shared" si="8"/>
        <v>1.9014081241140288E-3</v>
      </c>
      <c r="J22" s="29">
        <f t="shared" si="8"/>
        <v>4.4907240654888242E-3</v>
      </c>
    </row>
    <row r="23" spans="1:12" x14ac:dyDescent="0.35">
      <c r="A23" s="5" t="s">
        <v>51</v>
      </c>
      <c r="B23" s="29">
        <f t="shared" si="7"/>
        <v>1</v>
      </c>
      <c r="C23" s="29">
        <f t="shared" si="8"/>
        <v>0.66753128850269117</v>
      </c>
      <c r="D23" s="29">
        <f t="shared" si="8"/>
        <v>1.3431900222640123E-2</v>
      </c>
      <c r="E23" s="29">
        <f t="shared" si="8"/>
        <v>4.8176728703283399E-2</v>
      </c>
      <c r="F23" s="29"/>
      <c r="G23" s="29">
        <f t="shared" si="8"/>
        <v>5.8189049564446749E-3</v>
      </c>
      <c r="H23" s="29">
        <f t="shared" si="8"/>
        <v>0.25301861098502043</v>
      </c>
      <c r="I23" s="29">
        <f t="shared" si="8"/>
        <v>1.8459676199122409E-3</v>
      </c>
      <c r="J23" s="29">
        <f t="shared" si="8"/>
        <v>1.0176599010007998E-2</v>
      </c>
    </row>
    <row r="27" spans="1:12" ht="107.25" thickBot="1" x14ac:dyDescent="0.4">
      <c r="A27" s="8" t="s">
        <v>0</v>
      </c>
      <c r="B27" s="8" t="s">
        <v>2</v>
      </c>
      <c r="C27" s="17" t="s">
        <v>35</v>
      </c>
      <c r="D27" s="17" t="s">
        <v>36</v>
      </c>
      <c r="E27" s="17" t="s">
        <v>37</v>
      </c>
      <c r="F27" s="17"/>
      <c r="G27" s="17" t="s">
        <v>38</v>
      </c>
      <c r="H27" s="17" t="s">
        <v>39</v>
      </c>
      <c r="I27" s="17" t="s">
        <v>40</v>
      </c>
      <c r="J27" s="17" t="s">
        <v>41</v>
      </c>
      <c r="K27" s="17" t="s">
        <v>25</v>
      </c>
      <c r="L27" s="17" t="s">
        <v>42</v>
      </c>
    </row>
    <row r="28" spans="1:12" ht="18" thickTop="1" x14ac:dyDescent="0.35">
      <c r="A28" s="5" t="s">
        <v>49</v>
      </c>
      <c r="B28" s="7">
        <v>361699</v>
      </c>
      <c r="C28" s="24">
        <v>23765</v>
      </c>
      <c r="D28" s="16">
        <v>3881</v>
      </c>
      <c r="E28" s="16">
        <v>596</v>
      </c>
      <c r="F28" s="16"/>
      <c r="G28" s="16">
        <v>7106</v>
      </c>
      <c r="H28" s="16">
        <v>10828</v>
      </c>
      <c r="I28" s="16">
        <v>2894</v>
      </c>
      <c r="J28" s="16">
        <v>606</v>
      </c>
      <c r="K28" s="16">
        <v>4426</v>
      </c>
      <c r="L28" s="16">
        <v>11905</v>
      </c>
    </row>
    <row r="29" spans="1:12" x14ac:dyDescent="0.35">
      <c r="A29" s="5" t="s">
        <v>50</v>
      </c>
      <c r="B29" s="7">
        <v>3371880</v>
      </c>
      <c r="C29" s="24">
        <v>76548</v>
      </c>
      <c r="D29" s="16">
        <v>14461</v>
      </c>
      <c r="E29" s="16">
        <v>10066</v>
      </c>
      <c r="F29" s="16"/>
      <c r="G29" s="16">
        <v>79586</v>
      </c>
      <c r="H29" s="16">
        <v>104002</v>
      </c>
      <c r="I29" s="16">
        <v>35363</v>
      </c>
      <c r="J29" s="16">
        <v>5922</v>
      </c>
      <c r="K29" s="16">
        <v>30570</v>
      </c>
      <c r="L29" s="16">
        <v>108603</v>
      </c>
    </row>
    <row r="30" spans="1:12" x14ac:dyDescent="0.35">
      <c r="A30" s="5" t="s">
        <v>51</v>
      </c>
      <c r="B30" s="7">
        <v>414222</v>
      </c>
      <c r="C30" s="24">
        <v>1579</v>
      </c>
      <c r="D30" s="16">
        <v>794</v>
      </c>
      <c r="E30" s="16">
        <v>1640</v>
      </c>
      <c r="F30" s="16"/>
      <c r="G30" s="16">
        <v>19996</v>
      </c>
      <c r="H30" s="16">
        <v>5674</v>
      </c>
      <c r="I30" s="16">
        <v>9105</v>
      </c>
      <c r="J30" s="16">
        <v>1543</v>
      </c>
      <c r="K30" s="16">
        <v>1508</v>
      </c>
      <c r="L30" s="16">
        <v>22613</v>
      </c>
    </row>
    <row r="32" spans="1:12" ht="47.25" thickBot="1" x14ac:dyDescent="0.4">
      <c r="B32" s="8" t="s">
        <v>2</v>
      </c>
      <c r="C32" s="17" t="s">
        <v>53</v>
      </c>
      <c r="D32" s="17" t="s">
        <v>54</v>
      </c>
      <c r="E32" s="17" t="s">
        <v>55</v>
      </c>
      <c r="F32" s="17" t="s">
        <v>43</v>
      </c>
      <c r="G32" s="17" t="s">
        <v>56</v>
      </c>
      <c r="H32" s="17" t="s">
        <v>57</v>
      </c>
      <c r="I32" s="17" t="s">
        <v>58</v>
      </c>
      <c r="J32" s="17" t="s">
        <v>59</v>
      </c>
      <c r="K32" s="17" t="s">
        <v>45</v>
      </c>
      <c r="L32" s="17" t="s">
        <v>60</v>
      </c>
    </row>
    <row r="33" spans="1:12" ht="18" thickTop="1" x14ac:dyDescent="0.35">
      <c r="A33" s="5" t="s">
        <v>49</v>
      </c>
      <c r="C33" s="30">
        <f>C28/$B28</f>
        <v>6.5703803438770914E-2</v>
      </c>
      <c r="D33" s="30">
        <f t="shared" ref="D33:L33" si="9">D28/$B28</f>
        <v>1.0729916311629282E-2</v>
      </c>
      <c r="E33" s="30">
        <f t="shared" si="9"/>
        <v>1.6477789543238991E-3</v>
      </c>
      <c r="F33" s="30">
        <f>SUM(C33:E33)</f>
        <v>7.8081498704724098E-2</v>
      </c>
      <c r="G33" s="30">
        <f t="shared" si="9"/>
        <v>1.9646169881586625E-2</v>
      </c>
      <c r="H33" s="30">
        <f t="shared" si="9"/>
        <v>2.9936494156743591E-2</v>
      </c>
      <c r="I33" s="30">
        <f t="shared" si="9"/>
        <v>8.0011280097539664E-3</v>
      </c>
      <c r="J33" s="30">
        <f t="shared" si="9"/>
        <v>1.6754262522152398E-3</v>
      </c>
      <c r="K33" s="30">
        <f t="shared" si="9"/>
        <v>1.2236694046707346E-2</v>
      </c>
      <c r="L33" s="30">
        <f t="shared" si="9"/>
        <v>3.291410813964097E-2</v>
      </c>
    </row>
    <row r="34" spans="1:12" x14ac:dyDescent="0.35">
      <c r="A34" s="5" t="s">
        <v>50</v>
      </c>
      <c r="C34" s="30">
        <f t="shared" ref="C34:L34" si="10">C29/$B29</f>
        <v>2.2701875511584042E-2</v>
      </c>
      <c r="D34" s="30">
        <f t="shared" si="10"/>
        <v>4.288705410631458E-3</v>
      </c>
      <c r="E34" s="30">
        <f t="shared" si="10"/>
        <v>2.9852782424048306E-3</v>
      </c>
      <c r="F34" s="30">
        <f t="shared" ref="F34:F35" si="11">SUM(C34:E34)</f>
        <v>2.9975859164620328E-2</v>
      </c>
      <c r="G34" s="30">
        <f t="shared" si="10"/>
        <v>2.3602856566663107E-2</v>
      </c>
      <c r="H34" s="30">
        <f t="shared" si="10"/>
        <v>3.0843920898727121E-2</v>
      </c>
      <c r="I34" s="30">
        <f t="shared" si="10"/>
        <v>1.0487621149032587E-2</v>
      </c>
      <c r="J34" s="30">
        <f t="shared" si="10"/>
        <v>1.7562902594398376E-3</v>
      </c>
      <c r="K34" s="30">
        <f t="shared" si="10"/>
        <v>9.066158938040499E-3</v>
      </c>
      <c r="L34" s="30">
        <f t="shared" si="10"/>
        <v>3.2208441581550944E-2</v>
      </c>
    </row>
    <row r="35" spans="1:12" x14ac:dyDescent="0.35">
      <c r="A35" s="5" t="s">
        <v>51</v>
      </c>
      <c r="C35" s="30">
        <f t="shared" ref="C35:L35" si="12">C30/$B30</f>
        <v>3.8119655643592083E-3</v>
      </c>
      <c r="D35" s="30">
        <f t="shared" si="12"/>
        <v>1.9168465219133702E-3</v>
      </c>
      <c r="E35" s="30">
        <f t="shared" si="12"/>
        <v>3.9592295918613688E-3</v>
      </c>
      <c r="F35" s="30">
        <f t="shared" si="11"/>
        <v>9.6880416781339462E-3</v>
      </c>
      <c r="G35" s="30">
        <f t="shared" si="12"/>
        <v>4.8273631048085325E-2</v>
      </c>
      <c r="H35" s="30">
        <f t="shared" si="12"/>
        <v>1.3697968722086224E-2</v>
      </c>
      <c r="I35" s="30">
        <f t="shared" si="12"/>
        <v>2.1980966727986443E-2</v>
      </c>
      <c r="J35" s="30">
        <f t="shared" si="12"/>
        <v>3.7250556464890807E-3</v>
      </c>
      <c r="K35" s="30">
        <f t="shared" si="12"/>
        <v>3.6405598930042346E-3</v>
      </c>
      <c r="L35" s="30">
        <f t="shared" si="12"/>
        <v>5.4591499244366549E-2</v>
      </c>
    </row>
    <row r="37" spans="1:12" ht="47.25" thickBot="1" x14ac:dyDescent="0.4">
      <c r="B37" s="8" t="s">
        <v>2</v>
      </c>
      <c r="C37" s="17" t="s">
        <v>53</v>
      </c>
      <c r="D37" s="17" t="s">
        <v>54</v>
      </c>
      <c r="E37" s="17" t="s">
        <v>55</v>
      </c>
      <c r="F37" s="17" t="s">
        <v>43</v>
      </c>
      <c r="G37" s="17" t="s">
        <v>56</v>
      </c>
      <c r="H37" s="17" t="s">
        <v>57</v>
      </c>
      <c r="I37" s="17" t="s">
        <v>58</v>
      </c>
      <c r="J37" s="17" t="s">
        <v>59</v>
      </c>
      <c r="K37" s="17" t="s">
        <v>45</v>
      </c>
      <c r="L37" s="17" t="s">
        <v>60</v>
      </c>
    </row>
    <row r="38" spans="1:12" ht="18" thickTop="1" x14ac:dyDescent="0.35">
      <c r="A38" s="5" t="s">
        <v>49</v>
      </c>
      <c r="B38" s="7">
        <v>260668</v>
      </c>
      <c r="C38" s="24">
        <v>13443</v>
      </c>
      <c r="D38" s="16">
        <v>3217</v>
      </c>
      <c r="E38" s="16">
        <v>2725</v>
      </c>
      <c r="F38" s="16">
        <f>SUM(C38:E38)</f>
        <v>19385</v>
      </c>
      <c r="G38" s="16">
        <v>1118</v>
      </c>
      <c r="H38" s="16">
        <v>19852</v>
      </c>
      <c r="I38" s="16">
        <v>956</v>
      </c>
      <c r="J38" s="16">
        <v>360</v>
      </c>
      <c r="K38" s="16">
        <v>19128</v>
      </c>
      <c r="L38" s="16">
        <v>2069</v>
      </c>
    </row>
    <row r="39" spans="1:12" x14ac:dyDescent="0.35">
      <c r="A39" s="5" t="s">
        <v>50</v>
      </c>
      <c r="B39" s="7">
        <v>2551573</v>
      </c>
      <c r="C39" s="24">
        <v>33896</v>
      </c>
      <c r="D39" s="16">
        <v>9561</v>
      </c>
      <c r="E39" s="16">
        <v>11254</v>
      </c>
      <c r="F39" s="16">
        <f t="shared" ref="F39:F40" si="13">SUM(C39:E39)</f>
        <v>54711</v>
      </c>
      <c r="G39" s="16">
        <v>18475</v>
      </c>
      <c r="H39" s="16">
        <v>38850</v>
      </c>
      <c r="I39" s="16">
        <v>19747</v>
      </c>
      <c r="J39" s="16">
        <v>3219</v>
      </c>
      <c r="K39" s="16">
        <v>40802</v>
      </c>
      <c r="L39" s="16">
        <v>36016</v>
      </c>
    </row>
    <row r="40" spans="1:12" x14ac:dyDescent="0.35">
      <c r="A40" s="5" t="s">
        <v>51</v>
      </c>
      <c r="B40" s="7">
        <v>317789</v>
      </c>
      <c r="C40" s="24">
        <v>670</v>
      </c>
      <c r="D40" s="16">
        <v>681</v>
      </c>
      <c r="E40" s="16">
        <v>1416</v>
      </c>
      <c r="F40" s="16">
        <f t="shared" si="13"/>
        <v>2767</v>
      </c>
      <c r="G40" s="16">
        <v>4509</v>
      </c>
      <c r="H40" s="16">
        <v>3295</v>
      </c>
      <c r="I40" s="16">
        <v>3715</v>
      </c>
      <c r="J40" s="16">
        <v>662</v>
      </c>
      <c r="K40" s="16">
        <v>1672</v>
      </c>
      <c r="L40" s="16">
        <v>6426</v>
      </c>
    </row>
    <row r="42" spans="1:12" ht="47.25" thickBot="1" x14ac:dyDescent="0.4">
      <c r="B42" s="8" t="s">
        <v>2</v>
      </c>
      <c r="C42" s="17" t="s">
        <v>53</v>
      </c>
      <c r="D42" s="17" t="s">
        <v>54</v>
      </c>
      <c r="E42" s="17" t="s">
        <v>55</v>
      </c>
      <c r="F42" s="17" t="s">
        <v>43</v>
      </c>
      <c r="G42" s="17" t="s">
        <v>56</v>
      </c>
      <c r="H42" s="17" t="s">
        <v>57</v>
      </c>
      <c r="I42" s="17" t="s">
        <v>58</v>
      </c>
      <c r="J42" s="17" t="s">
        <v>59</v>
      </c>
      <c r="K42" s="17" t="s">
        <v>45</v>
      </c>
      <c r="L42" s="17" t="s">
        <v>60</v>
      </c>
    </row>
    <row r="43" spans="1:12" ht="18" thickTop="1" x14ac:dyDescent="0.35">
      <c r="A43" s="5" t="s">
        <v>49</v>
      </c>
      <c r="C43" s="30">
        <f>C38/$B38</f>
        <v>5.1571347461138305E-2</v>
      </c>
      <c r="D43" s="30">
        <f t="shared" ref="D43:E43" si="14">D38/$B38</f>
        <v>1.2341369097856277E-2</v>
      </c>
      <c r="E43" s="30">
        <f t="shared" si="14"/>
        <v>1.0453910721684287E-2</v>
      </c>
      <c r="F43" s="30">
        <f>SUM(C43:E43)</f>
        <v>7.4366627280678874E-2</v>
      </c>
      <c r="G43" s="30">
        <f t="shared" ref="G43:L43" si="15">G38/$B38</f>
        <v>4.2889806190249662E-3</v>
      </c>
      <c r="H43" s="30">
        <f t="shared" si="15"/>
        <v>7.615817821903724E-2</v>
      </c>
      <c r="I43" s="30">
        <f t="shared" si="15"/>
        <v>3.6675004219927265E-3</v>
      </c>
      <c r="J43" s="30">
        <f t="shared" si="15"/>
        <v>1.3810671045160895E-3</v>
      </c>
      <c r="K43" s="30">
        <f t="shared" si="15"/>
        <v>7.338069881995489E-2</v>
      </c>
      <c r="L43" s="30">
        <f t="shared" si="15"/>
        <v>7.9372995534549694E-3</v>
      </c>
    </row>
    <row r="44" spans="1:12" x14ac:dyDescent="0.35">
      <c r="A44" s="5" t="s">
        <v>50</v>
      </c>
      <c r="C44" s="30">
        <f t="shared" ref="C44:E44" si="16">C39/$B39</f>
        <v>1.3284354396288094E-2</v>
      </c>
      <c r="D44" s="30">
        <f t="shared" si="16"/>
        <v>3.7471003181174909E-3</v>
      </c>
      <c r="E44" s="30">
        <f t="shared" si="16"/>
        <v>4.4106125907430434E-3</v>
      </c>
      <c r="F44" s="30">
        <f t="shared" ref="F44:F45" si="17">SUM(C44:E44)</f>
        <v>2.1442067305148627E-2</v>
      </c>
      <c r="G44" s="30">
        <f t="shared" ref="G44:L44" si="18">G39/$B39</f>
        <v>7.2406315633532729E-3</v>
      </c>
      <c r="H44" s="30">
        <f t="shared" si="18"/>
        <v>1.5225901826050048E-2</v>
      </c>
      <c r="I44" s="30">
        <f t="shared" si="18"/>
        <v>7.739147576808502E-3</v>
      </c>
      <c r="J44" s="30">
        <f t="shared" si="18"/>
        <v>1.2615747227298611E-3</v>
      </c>
      <c r="K44" s="30">
        <f t="shared" si="18"/>
        <v>1.5990920110849269E-2</v>
      </c>
      <c r="L44" s="30">
        <f t="shared" si="18"/>
        <v>1.4115214418713476E-2</v>
      </c>
    </row>
    <row r="45" spans="1:12" x14ac:dyDescent="0.35">
      <c r="A45" s="5" t="s">
        <v>51</v>
      </c>
      <c r="C45" s="30">
        <f t="shared" ref="C45:E45" si="19">C40/$B40</f>
        <v>2.1083171538347771E-3</v>
      </c>
      <c r="D45" s="30">
        <f t="shared" si="19"/>
        <v>2.1429313160619152E-3</v>
      </c>
      <c r="E45" s="30">
        <f t="shared" si="19"/>
        <v>4.4557867012388723E-3</v>
      </c>
      <c r="F45" s="30">
        <f t="shared" si="17"/>
        <v>8.7070351711355642E-3</v>
      </c>
      <c r="G45" s="30">
        <f t="shared" ref="G45:L45" si="20">G40/$B40</f>
        <v>1.4188659771105986E-2</v>
      </c>
      <c r="H45" s="30">
        <f t="shared" si="20"/>
        <v>1.0368514958038194E-2</v>
      </c>
      <c r="I45" s="30">
        <f t="shared" si="20"/>
        <v>1.1690146606710743E-2</v>
      </c>
      <c r="J45" s="30">
        <f t="shared" si="20"/>
        <v>2.0831432176695859E-3</v>
      </c>
      <c r="K45" s="30">
        <f t="shared" si="20"/>
        <v>5.2613526585249962E-3</v>
      </c>
      <c r="L45" s="30">
        <f t="shared" si="20"/>
        <v>2.0220964224689966E-2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opLeftCell="J1" workbookViewId="0">
      <selection activeCell="K6" activeCellId="2" sqref="K2:S2 K4:S4 K6:S6"/>
    </sheetView>
  </sheetViews>
  <sheetFormatPr defaultRowHeight="17.25" x14ac:dyDescent="0.35"/>
  <cols>
    <col min="1" max="1" width="21.375" customWidth="1"/>
    <col min="2" max="2" width="11.5" customWidth="1"/>
    <col min="3" max="3" width="18" customWidth="1"/>
    <col min="4" max="4" width="24" customWidth="1"/>
    <col min="5" max="6" width="15.25" style="18" customWidth="1"/>
    <col min="7" max="7" width="10.75" style="18" customWidth="1"/>
    <col min="8" max="8" width="14" style="18" customWidth="1"/>
    <col min="9" max="9" width="16.875" style="18" customWidth="1"/>
    <col min="10" max="10" width="13" style="18" customWidth="1"/>
    <col min="11" max="11" width="13.875" style="18" customWidth="1"/>
    <col min="12" max="12" width="15.75" style="18" customWidth="1"/>
    <col min="13" max="13" width="15.5" style="18" customWidth="1"/>
    <col min="14" max="14" width="12.875" style="18" customWidth="1"/>
    <col min="15" max="15" width="14.5" style="18" customWidth="1"/>
    <col min="16" max="16" width="15" style="18" customWidth="1"/>
    <col min="17" max="17" width="16.5" style="18" customWidth="1"/>
    <col min="18" max="18" width="13.25" style="18" customWidth="1"/>
    <col min="19" max="19" width="20.25" style="18" customWidth="1"/>
  </cols>
  <sheetData>
    <row r="1" spans="1:19" s="9" customFormat="1" ht="47.25" customHeight="1" thickBot="1" x14ac:dyDescent="0.4">
      <c r="A1" s="8" t="s">
        <v>0</v>
      </c>
      <c r="B1" s="8" t="s">
        <v>1</v>
      </c>
      <c r="C1" s="8" t="s">
        <v>2</v>
      </c>
      <c r="D1" s="8" t="s">
        <v>34</v>
      </c>
      <c r="E1" s="17" t="s">
        <v>24</v>
      </c>
      <c r="F1" s="17" t="s">
        <v>26</v>
      </c>
      <c r="G1" s="17" t="s">
        <v>25</v>
      </c>
      <c r="H1" s="17" t="s">
        <v>33</v>
      </c>
      <c r="I1" s="17" t="s">
        <v>27</v>
      </c>
      <c r="J1" s="17" t="s">
        <v>28</v>
      </c>
      <c r="K1" s="17" t="s">
        <v>35</v>
      </c>
      <c r="L1" s="17" t="s">
        <v>36</v>
      </c>
      <c r="M1" s="17" t="s">
        <v>37</v>
      </c>
      <c r="N1" s="17" t="s">
        <v>38</v>
      </c>
      <c r="O1" s="17" t="s">
        <v>39</v>
      </c>
      <c r="P1" s="17" t="s">
        <v>40</v>
      </c>
      <c r="Q1" s="17" t="s">
        <v>41</v>
      </c>
      <c r="R1" s="17" t="s">
        <v>25</v>
      </c>
      <c r="S1" s="17" t="s">
        <v>42</v>
      </c>
    </row>
    <row r="2" spans="1:19" s="10" customFormat="1" ht="18" thickTop="1" x14ac:dyDescent="0.35">
      <c r="A2" s="5" t="s">
        <v>12</v>
      </c>
      <c r="B2" s="6">
        <v>90</v>
      </c>
      <c r="C2" s="7">
        <v>361699</v>
      </c>
      <c r="D2" s="7">
        <v>66007</v>
      </c>
      <c r="E2" s="16">
        <v>28242</v>
      </c>
      <c r="F2" s="16">
        <v>9010</v>
      </c>
      <c r="G2" s="16">
        <v>4426</v>
      </c>
      <c r="H2" s="16">
        <v>21446</v>
      </c>
      <c r="I2" s="16">
        <v>1523</v>
      </c>
      <c r="J2" s="16">
        <v>1360</v>
      </c>
      <c r="K2" s="24">
        <v>23765</v>
      </c>
      <c r="L2" s="16">
        <v>3881</v>
      </c>
      <c r="M2" s="16">
        <v>596</v>
      </c>
      <c r="N2" s="16">
        <v>7106</v>
      </c>
      <c r="O2" s="16">
        <v>10828</v>
      </c>
      <c r="P2" s="16">
        <v>2894</v>
      </c>
      <c r="Q2" s="16">
        <v>606</v>
      </c>
      <c r="R2" s="16">
        <v>4426</v>
      </c>
      <c r="S2" s="16">
        <v>11905</v>
      </c>
    </row>
    <row r="3" spans="1:19" x14ac:dyDescent="0.35">
      <c r="A3" s="2" t="s">
        <v>3</v>
      </c>
      <c r="B3" s="2"/>
      <c r="C3" s="1"/>
      <c r="D3" s="1"/>
      <c r="E3" s="1"/>
      <c r="F3" s="1"/>
      <c r="G3" s="1"/>
      <c r="H3" s="1"/>
      <c r="I3" s="1"/>
      <c r="J3" s="1"/>
      <c r="K3" s="25"/>
      <c r="L3" s="1"/>
      <c r="M3" s="1"/>
      <c r="N3" s="1"/>
      <c r="O3" s="1"/>
      <c r="P3" s="1"/>
      <c r="Q3" s="1"/>
      <c r="R3" s="1"/>
      <c r="S3" s="1"/>
    </row>
    <row r="4" spans="1:19" s="10" customFormat="1" x14ac:dyDescent="0.35">
      <c r="A4" s="5" t="s">
        <v>13</v>
      </c>
      <c r="B4" s="6">
        <v>719</v>
      </c>
      <c r="C4" s="7">
        <v>3371880</v>
      </c>
      <c r="D4" s="7">
        <v>465121</v>
      </c>
      <c r="E4" s="16">
        <v>101075</v>
      </c>
      <c r="F4" s="16">
        <v>76312</v>
      </c>
      <c r="G4" s="16">
        <v>30570</v>
      </c>
      <c r="H4" s="16">
        <v>225106</v>
      </c>
      <c r="I4" s="16">
        <v>7259</v>
      </c>
      <c r="J4" s="16">
        <v>24799</v>
      </c>
      <c r="K4" s="24">
        <v>76548</v>
      </c>
      <c r="L4" s="16">
        <v>14461</v>
      </c>
      <c r="M4" s="16">
        <v>10066</v>
      </c>
      <c r="N4" s="16">
        <v>79586</v>
      </c>
      <c r="O4" s="16">
        <v>104002</v>
      </c>
      <c r="P4" s="16">
        <v>35363</v>
      </c>
      <c r="Q4" s="16">
        <v>5922</v>
      </c>
      <c r="R4" s="16">
        <v>30570</v>
      </c>
      <c r="S4" s="16">
        <v>108603</v>
      </c>
    </row>
    <row r="5" spans="1:19" x14ac:dyDescent="0.35">
      <c r="A5" s="2" t="s">
        <v>3</v>
      </c>
      <c r="B5" s="2"/>
      <c r="C5" s="1"/>
      <c r="D5" s="1"/>
      <c r="E5" s="1"/>
      <c r="F5" s="1"/>
      <c r="G5" s="1"/>
      <c r="H5" s="1"/>
      <c r="I5" s="1"/>
      <c r="J5" s="1"/>
      <c r="K5" s="25"/>
      <c r="L5" s="1"/>
      <c r="M5" s="1"/>
      <c r="N5" s="1"/>
      <c r="O5" s="1"/>
      <c r="P5" s="1"/>
      <c r="Q5" s="1"/>
      <c r="R5" s="1"/>
      <c r="S5" s="1"/>
    </row>
    <row r="6" spans="1:19" s="10" customFormat="1" x14ac:dyDescent="0.35">
      <c r="A6" s="5" t="s">
        <v>14</v>
      </c>
      <c r="B6" s="6">
        <v>89</v>
      </c>
      <c r="C6" s="7">
        <v>414222</v>
      </c>
      <c r="D6" s="7">
        <v>64452</v>
      </c>
      <c r="E6" s="16">
        <v>4013</v>
      </c>
      <c r="F6" s="16">
        <v>15137</v>
      </c>
      <c r="G6" s="16">
        <v>1508</v>
      </c>
      <c r="H6" s="16">
        <v>36390</v>
      </c>
      <c r="I6" s="16">
        <v>1199</v>
      </c>
      <c r="J6" s="16">
        <v>6205</v>
      </c>
      <c r="K6" s="24">
        <v>1579</v>
      </c>
      <c r="L6" s="16">
        <v>794</v>
      </c>
      <c r="M6" s="16">
        <v>1640</v>
      </c>
      <c r="N6" s="16">
        <v>19996</v>
      </c>
      <c r="O6" s="16">
        <v>5674</v>
      </c>
      <c r="P6" s="16">
        <v>9105</v>
      </c>
      <c r="Q6" s="16">
        <v>1543</v>
      </c>
      <c r="R6" s="16">
        <v>1508</v>
      </c>
      <c r="S6" s="16">
        <v>22613</v>
      </c>
    </row>
    <row r="7" spans="1:19" x14ac:dyDescent="0.35">
      <c r="A7" s="2" t="s">
        <v>3</v>
      </c>
      <c r="B7" s="2"/>
      <c r="C7" s="1"/>
      <c r="D7" s="1"/>
      <c r="E7" s="1"/>
      <c r="F7" s="1"/>
      <c r="G7" s="1"/>
      <c r="H7" s="1"/>
      <c r="I7" s="1"/>
      <c r="J7" s="1"/>
      <c r="K7" s="25"/>
      <c r="L7" s="1"/>
      <c r="M7" s="1"/>
      <c r="N7" s="1"/>
      <c r="O7" s="1"/>
      <c r="P7" s="1"/>
      <c r="Q7" s="1"/>
      <c r="R7" s="1"/>
      <c r="S7" s="1"/>
    </row>
    <row r="8" spans="1:19" s="10" customFormat="1" x14ac:dyDescent="0.35">
      <c r="A8" s="5" t="s">
        <v>15</v>
      </c>
      <c r="B8" s="6">
        <f>SUM(B2:B6)</f>
        <v>898</v>
      </c>
      <c r="C8" s="7">
        <v>4147801</v>
      </c>
      <c r="D8" s="7">
        <v>595580</v>
      </c>
      <c r="E8" s="16">
        <v>133330</v>
      </c>
      <c r="F8" s="16">
        <v>100459</v>
      </c>
      <c r="G8" s="16">
        <v>36504</v>
      </c>
      <c r="H8" s="16">
        <v>282942</v>
      </c>
      <c r="I8" s="16">
        <v>9981</v>
      </c>
      <c r="J8" s="16">
        <v>32364</v>
      </c>
      <c r="K8" s="24">
        <v>101892</v>
      </c>
      <c r="L8" s="16">
        <v>19136</v>
      </c>
      <c r="M8" s="16">
        <v>12302</v>
      </c>
      <c r="N8" s="16">
        <v>106688</v>
      </c>
      <c r="O8" s="16">
        <v>120504</v>
      </c>
      <c r="P8" s="16">
        <v>47362</v>
      </c>
      <c r="Q8" s="16">
        <v>8071</v>
      </c>
      <c r="R8" s="16">
        <v>36504</v>
      </c>
      <c r="S8" s="16">
        <v>143121</v>
      </c>
    </row>
    <row r="9" spans="1:19" s="12" customFormat="1" x14ac:dyDescent="0.35">
      <c r="A9" s="11" t="s">
        <v>3</v>
      </c>
      <c r="B9" s="11"/>
      <c r="C9" s="11"/>
      <c r="D9" s="11"/>
      <c r="E9" s="14"/>
      <c r="F9" s="14"/>
      <c r="G9" s="14"/>
      <c r="H9" s="14"/>
      <c r="I9" s="14"/>
      <c r="J9" s="14"/>
      <c r="K9" s="26"/>
      <c r="L9" s="14"/>
      <c r="M9" s="14"/>
      <c r="N9" s="14"/>
      <c r="O9" s="14"/>
      <c r="P9" s="14"/>
      <c r="Q9" s="14"/>
      <c r="R9" s="14"/>
      <c r="S9" s="14"/>
    </row>
    <row r="11" spans="1:19" x14ac:dyDescent="0.35">
      <c r="A11" s="3" t="s">
        <v>30</v>
      </c>
      <c r="D11" s="4"/>
    </row>
    <row r="12" spans="1:19" x14ac:dyDescent="0.35">
      <c r="A12" s="3" t="s">
        <v>5</v>
      </c>
      <c r="D12" s="4"/>
    </row>
    <row r="13" spans="1:19" x14ac:dyDescent="0.35">
      <c r="A13" s="3" t="s">
        <v>6</v>
      </c>
      <c r="D13" s="4"/>
    </row>
    <row r="14" spans="1:19" x14ac:dyDescent="0.35">
      <c r="A14" s="3"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D20" sqref="D20"/>
    </sheetView>
  </sheetViews>
  <sheetFormatPr defaultRowHeight="17.25" x14ac:dyDescent="0.35"/>
  <cols>
    <col min="1" max="1" width="23.625" customWidth="1"/>
    <col min="2" max="2" width="13.75" customWidth="1"/>
    <col min="3" max="3" width="11.5" customWidth="1"/>
    <col min="4" max="4" width="24" customWidth="1"/>
    <col min="5" max="6" width="15.25" style="18" customWidth="1"/>
    <col min="7" max="7" width="10.75" style="18" customWidth="1"/>
    <col min="8" max="8" width="14" style="18" customWidth="1"/>
    <col min="9" max="9" width="16.875" style="18" customWidth="1"/>
    <col min="10" max="10" width="13" style="18" customWidth="1"/>
    <col min="11" max="11" width="13.875" style="18" customWidth="1"/>
    <col min="12" max="12" width="15.75" style="18" customWidth="1"/>
    <col min="13" max="13" width="15.5" style="18" customWidth="1"/>
    <col min="14" max="14" width="12.875" style="18" customWidth="1"/>
    <col min="15" max="15" width="14.5" style="18" customWidth="1"/>
    <col min="16" max="16" width="15" style="18" customWidth="1"/>
    <col min="17" max="17" width="16.5" style="18" customWidth="1"/>
    <col min="18" max="18" width="13.25" style="18" customWidth="1"/>
    <col min="19" max="19" width="20.25" style="18" customWidth="1"/>
  </cols>
  <sheetData>
    <row r="1" spans="1:19" s="9" customFormat="1" ht="54.75" customHeight="1" thickBot="1" x14ac:dyDescent="0.4">
      <c r="A1" s="8" t="s">
        <v>0</v>
      </c>
      <c r="B1" s="8" t="s">
        <v>1</v>
      </c>
      <c r="C1" s="8" t="s">
        <v>2</v>
      </c>
      <c r="D1" s="8" t="s">
        <v>34</v>
      </c>
      <c r="E1" s="17" t="s">
        <v>24</v>
      </c>
      <c r="F1" s="17" t="s">
        <v>26</v>
      </c>
      <c r="G1" s="17" t="s">
        <v>25</v>
      </c>
      <c r="H1" s="17" t="s">
        <v>33</v>
      </c>
      <c r="I1" s="17" t="s">
        <v>27</v>
      </c>
      <c r="J1" s="17" t="s">
        <v>28</v>
      </c>
      <c r="K1" s="17" t="s">
        <v>35</v>
      </c>
      <c r="L1" s="17" t="s">
        <v>36</v>
      </c>
      <c r="M1" s="17" t="s">
        <v>37</v>
      </c>
      <c r="N1" s="17" t="s">
        <v>38</v>
      </c>
      <c r="O1" s="17" t="s">
        <v>39</v>
      </c>
      <c r="P1" s="17" t="s">
        <v>40</v>
      </c>
      <c r="Q1" s="17" t="s">
        <v>41</v>
      </c>
      <c r="R1" s="17" t="s">
        <v>25</v>
      </c>
      <c r="S1" s="17" t="s">
        <v>42</v>
      </c>
    </row>
    <row r="2" spans="1:19" s="13" customFormat="1" ht="15.75" thickTop="1" x14ac:dyDescent="0.25">
      <c r="A2" s="5" t="s">
        <v>16</v>
      </c>
      <c r="B2" s="6">
        <v>52</v>
      </c>
      <c r="C2" s="7">
        <v>253131</v>
      </c>
      <c r="D2" s="7">
        <v>117309</v>
      </c>
      <c r="E2" s="16">
        <v>93149</v>
      </c>
      <c r="F2" s="16">
        <v>1609</v>
      </c>
      <c r="G2" s="16">
        <v>413</v>
      </c>
      <c r="H2" s="16">
        <v>21614</v>
      </c>
      <c r="I2" s="16">
        <v>242</v>
      </c>
      <c r="J2" s="16">
        <v>282</v>
      </c>
      <c r="K2" s="24">
        <v>88976</v>
      </c>
      <c r="L2" s="16">
        <v>3051</v>
      </c>
      <c r="M2" s="16">
        <v>1122</v>
      </c>
      <c r="N2" s="16">
        <v>2124</v>
      </c>
      <c r="O2" s="16">
        <v>17754</v>
      </c>
      <c r="P2" s="16">
        <v>1578</v>
      </c>
      <c r="Q2" s="16">
        <v>158</v>
      </c>
      <c r="R2" s="16">
        <v>413</v>
      </c>
      <c r="S2" s="16">
        <v>2133</v>
      </c>
    </row>
    <row r="3" spans="1:19" s="2" customFormat="1" ht="14.25" x14ac:dyDescent="0.2">
      <c r="A3" s="2" t="s">
        <v>3</v>
      </c>
      <c r="C3" s="1"/>
      <c r="D3" s="1"/>
      <c r="E3" s="1"/>
      <c r="F3" s="1"/>
      <c r="G3" s="1"/>
      <c r="H3" s="1"/>
      <c r="I3" s="1"/>
      <c r="J3" s="1"/>
      <c r="K3" s="25"/>
      <c r="L3" s="1"/>
      <c r="M3" s="1"/>
      <c r="N3" s="1"/>
      <c r="O3" s="1"/>
      <c r="P3" s="1"/>
      <c r="Q3" s="1"/>
      <c r="R3" s="1"/>
      <c r="S3" s="1"/>
    </row>
    <row r="4" spans="1:19" s="13" customFormat="1" ht="15" x14ac:dyDescent="0.25">
      <c r="A4" s="5" t="s">
        <v>17</v>
      </c>
      <c r="B4" s="6">
        <v>418</v>
      </c>
      <c r="C4" s="7">
        <v>1940667</v>
      </c>
      <c r="D4" s="7">
        <v>625141</v>
      </c>
      <c r="E4" s="16">
        <v>218855</v>
      </c>
      <c r="F4" s="16">
        <v>51344</v>
      </c>
      <c r="G4" s="16">
        <v>8328</v>
      </c>
      <c r="H4" s="16">
        <v>334209</v>
      </c>
      <c r="I4" s="16">
        <v>3690</v>
      </c>
      <c r="J4" s="16">
        <v>8715</v>
      </c>
      <c r="K4" s="24">
        <v>186429</v>
      </c>
      <c r="L4" s="16">
        <v>20457</v>
      </c>
      <c r="M4" s="16">
        <v>11969</v>
      </c>
      <c r="N4" s="16">
        <v>91862</v>
      </c>
      <c r="O4" s="16">
        <v>153405</v>
      </c>
      <c r="P4" s="16">
        <v>80303</v>
      </c>
      <c r="Q4" s="16">
        <v>8217</v>
      </c>
      <c r="R4" s="16">
        <v>8328</v>
      </c>
      <c r="S4" s="16">
        <v>64171</v>
      </c>
    </row>
    <row r="5" spans="1:19" s="2" customFormat="1" ht="14.25" x14ac:dyDescent="0.2">
      <c r="A5" s="2" t="s">
        <v>3</v>
      </c>
      <c r="C5" s="1"/>
      <c r="D5" s="1"/>
      <c r="E5" s="1"/>
      <c r="F5" s="1"/>
      <c r="G5" s="1"/>
      <c r="H5" s="1"/>
      <c r="I5" s="1"/>
      <c r="J5" s="1"/>
      <c r="K5" s="25"/>
      <c r="L5" s="1"/>
      <c r="M5" s="1"/>
      <c r="N5" s="1"/>
      <c r="O5" s="1"/>
      <c r="P5" s="1"/>
      <c r="Q5" s="1"/>
      <c r="R5" s="1"/>
      <c r="S5" s="1"/>
    </row>
    <row r="6" spans="1:19" s="13" customFormat="1" ht="15" x14ac:dyDescent="0.25">
      <c r="A6" s="5" t="s">
        <v>18</v>
      </c>
      <c r="B6" s="6">
        <v>51</v>
      </c>
      <c r="C6" s="7">
        <v>231315</v>
      </c>
      <c r="D6" s="7">
        <v>76905</v>
      </c>
      <c r="E6" s="16">
        <v>3107</v>
      </c>
      <c r="F6" s="16">
        <v>11144</v>
      </c>
      <c r="G6" s="16">
        <v>1346</v>
      </c>
      <c r="H6" s="16">
        <v>58527</v>
      </c>
      <c r="I6" s="16">
        <v>427</v>
      </c>
      <c r="J6" s="16">
        <v>2354</v>
      </c>
      <c r="K6" s="24">
        <v>1175</v>
      </c>
      <c r="L6" s="16">
        <v>647</v>
      </c>
      <c r="M6" s="16">
        <v>1285</v>
      </c>
      <c r="N6" s="16">
        <v>32151</v>
      </c>
      <c r="O6" s="16">
        <v>7280</v>
      </c>
      <c r="P6" s="16">
        <v>17091</v>
      </c>
      <c r="Q6" s="16">
        <v>1967</v>
      </c>
      <c r="R6" s="16">
        <v>1346</v>
      </c>
      <c r="S6" s="16">
        <v>13963</v>
      </c>
    </row>
    <row r="7" spans="1:19" s="2" customFormat="1" ht="14.25" x14ac:dyDescent="0.2">
      <c r="A7" s="2" t="s">
        <v>3</v>
      </c>
      <c r="C7" s="1"/>
      <c r="D7" s="1"/>
      <c r="E7" s="1"/>
      <c r="F7" s="1"/>
      <c r="G7" s="1"/>
      <c r="H7" s="1"/>
      <c r="I7" s="1"/>
      <c r="J7" s="1"/>
      <c r="K7" s="25"/>
      <c r="L7" s="1"/>
      <c r="M7" s="1"/>
      <c r="N7" s="1"/>
      <c r="O7" s="1"/>
      <c r="P7" s="1"/>
      <c r="Q7" s="1"/>
      <c r="R7" s="1"/>
      <c r="S7" s="1"/>
    </row>
    <row r="8" spans="1:19" s="13" customFormat="1" ht="15" x14ac:dyDescent="0.25">
      <c r="A8" s="5" t="s">
        <v>19</v>
      </c>
      <c r="B8" s="6">
        <f>SUM(B2:B6)</f>
        <v>521</v>
      </c>
      <c r="C8" s="7">
        <v>2425113</v>
      </c>
      <c r="D8" s="7">
        <v>819355</v>
      </c>
      <c r="E8" s="16">
        <v>315111</v>
      </c>
      <c r="F8" s="16">
        <v>64097</v>
      </c>
      <c r="G8" s="16">
        <v>10087</v>
      </c>
      <c r="H8" s="16">
        <v>414350</v>
      </c>
      <c r="I8" s="16">
        <v>4359</v>
      </c>
      <c r="J8" s="16">
        <v>11351</v>
      </c>
      <c r="K8" s="24">
        <v>276580</v>
      </c>
      <c r="L8" s="16">
        <v>24155</v>
      </c>
      <c r="M8" s="16">
        <v>14376</v>
      </c>
      <c r="N8" s="16">
        <v>126137</v>
      </c>
      <c r="O8" s="16">
        <v>178439</v>
      </c>
      <c r="P8" s="16">
        <v>98972</v>
      </c>
      <c r="Q8" s="16">
        <v>10342</v>
      </c>
      <c r="R8" s="16">
        <v>10087</v>
      </c>
      <c r="S8" s="16">
        <v>80267</v>
      </c>
    </row>
    <row r="9" spans="1:19" s="11" customFormat="1" ht="14.25" x14ac:dyDescent="0.2">
      <c r="A9" s="11" t="s">
        <v>3</v>
      </c>
      <c r="E9" s="14"/>
      <c r="F9" s="14"/>
      <c r="G9" s="14"/>
      <c r="H9" s="14"/>
      <c r="I9" s="14"/>
      <c r="J9" s="14"/>
      <c r="K9" s="26"/>
      <c r="L9" s="14"/>
      <c r="M9" s="14"/>
      <c r="N9" s="14"/>
      <c r="O9" s="14"/>
      <c r="P9" s="14"/>
      <c r="Q9" s="14"/>
      <c r="R9" s="14"/>
      <c r="S9" s="14"/>
    </row>
    <row r="11" spans="1:19" x14ac:dyDescent="0.35">
      <c r="A11" s="3" t="s">
        <v>31</v>
      </c>
      <c r="D11" s="4"/>
    </row>
    <row r="12" spans="1:19" x14ac:dyDescent="0.35">
      <c r="A12" s="3" t="s">
        <v>5</v>
      </c>
      <c r="D12" s="4"/>
    </row>
    <row r="13" spans="1:19" x14ac:dyDescent="0.35">
      <c r="A13" s="3" t="s">
        <v>6</v>
      </c>
      <c r="D13" s="4"/>
    </row>
    <row r="14" spans="1:19" x14ac:dyDescent="0.35">
      <c r="A14" s="3"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E8" activeCellId="1" sqref="A8 E8:J8"/>
    </sheetView>
  </sheetViews>
  <sheetFormatPr defaultRowHeight="17.25" x14ac:dyDescent="0.35"/>
  <cols>
    <col min="1" max="1" width="22.5" customWidth="1"/>
    <col min="2" max="2" width="12.375" customWidth="1"/>
    <col min="3" max="3" width="15.75" customWidth="1"/>
    <col min="4" max="4" width="24" customWidth="1"/>
    <col min="5" max="6" width="15.25" style="18" customWidth="1"/>
    <col min="7" max="7" width="10.75" style="18" customWidth="1"/>
    <col min="8" max="8" width="14" style="18" customWidth="1"/>
    <col min="9" max="9" width="16.875" style="18" customWidth="1"/>
    <col min="10" max="10" width="13" style="18" customWidth="1"/>
    <col min="11" max="11" width="13.875" style="18" customWidth="1"/>
    <col min="12" max="12" width="15.75" style="18" customWidth="1"/>
    <col min="13" max="13" width="15.5" style="18" customWidth="1"/>
    <col min="14" max="14" width="12.875" style="18" customWidth="1"/>
    <col min="15" max="15" width="14.5" style="18" customWidth="1"/>
    <col min="16" max="16" width="15" style="18" customWidth="1"/>
    <col min="17" max="17" width="16.5" style="18" customWidth="1"/>
    <col min="18" max="18" width="13.25" style="18" customWidth="1"/>
    <col min="19" max="19" width="20.25" style="18" customWidth="1"/>
  </cols>
  <sheetData>
    <row r="1" spans="1:19" s="9" customFormat="1" ht="48.75" customHeight="1" thickBot="1" x14ac:dyDescent="0.4">
      <c r="A1" s="8" t="s">
        <v>0</v>
      </c>
      <c r="B1" s="8" t="s">
        <v>1</v>
      </c>
      <c r="C1" s="8" t="s">
        <v>2</v>
      </c>
      <c r="D1" s="8" t="s">
        <v>34</v>
      </c>
      <c r="E1" s="17" t="s">
        <v>24</v>
      </c>
      <c r="F1" s="17" t="s">
        <v>26</v>
      </c>
      <c r="G1" s="17" t="s">
        <v>25</v>
      </c>
      <c r="H1" s="17" t="s">
        <v>33</v>
      </c>
      <c r="I1" s="17" t="s">
        <v>27</v>
      </c>
      <c r="J1" s="17" t="s">
        <v>28</v>
      </c>
      <c r="K1" s="17" t="s">
        <v>35</v>
      </c>
      <c r="L1" s="17" t="s">
        <v>36</v>
      </c>
      <c r="M1" s="17" t="s">
        <v>37</v>
      </c>
      <c r="N1" s="17" t="s">
        <v>38</v>
      </c>
      <c r="O1" s="17" t="s">
        <v>39</v>
      </c>
      <c r="P1" s="17" t="s">
        <v>40</v>
      </c>
      <c r="Q1" s="17" t="s">
        <v>41</v>
      </c>
      <c r="R1" s="17" t="s">
        <v>25</v>
      </c>
      <c r="S1" s="17" t="s">
        <v>42</v>
      </c>
    </row>
    <row r="2" spans="1:19" s="10" customFormat="1" ht="18" thickTop="1" x14ac:dyDescent="0.35">
      <c r="A2" s="5" t="s">
        <v>8</v>
      </c>
      <c r="B2" s="6">
        <v>200</v>
      </c>
      <c r="C2" s="7">
        <v>587061</v>
      </c>
      <c r="D2" s="7">
        <v>74703</v>
      </c>
      <c r="E2" s="16">
        <v>69330</v>
      </c>
      <c r="F2" s="16">
        <v>1178</v>
      </c>
      <c r="G2" s="16">
        <v>2605</v>
      </c>
      <c r="H2" s="16">
        <v>1532</v>
      </c>
      <c r="I2" s="19">
        <v>0</v>
      </c>
      <c r="J2" s="27">
        <v>58</v>
      </c>
      <c r="K2" s="24">
        <v>64579</v>
      </c>
      <c r="L2" s="16">
        <v>4060</v>
      </c>
      <c r="M2" s="16">
        <v>691</v>
      </c>
      <c r="N2" s="16">
        <v>359</v>
      </c>
      <c r="O2" s="16">
        <v>659</v>
      </c>
      <c r="P2" s="16">
        <v>418</v>
      </c>
      <c r="Q2" s="16">
        <v>32</v>
      </c>
      <c r="R2" s="16">
        <v>2605</v>
      </c>
      <c r="S2" s="16">
        <v>1300</v>
      </c>
    </row>
    <row r="3" spans="1:19" x14ac:dyDescent="0.35">
      <c r="A3" s="2" t="s">
        <v>3</v>
      </c>
      <c r="B3" s="2"/>
      <c r="C3" s="1"/>
      <c r="D3" s="1"/>
      <c r="E3" s="1"/>
      <c r="F3" s="1"/>
      <c r="G3" s="1"/>
      <c r="H3" s="1"/>
      <c r="I3" s="1"/>
      <c r="J3" s="22"/>
      <c r="K3" s="25"/>
      <c r="L3" s="1"/>
      <c r="M3" s="1"/>
      <c r="N3" s="1"/>
      <c r="O3" s="1"/>
      <c r="P3" s="1"/>
      <c r="Q3" s="1"/>
      <c r="R3" s="1"/>
      <c r="S3" s="1"/>
    </row>
    <row r="4" spans="1:19" s="10" customFormat="1" x14ac:dyDescent="0.35">
      <c r="A4" s="5" t="s">
        <v>9</v>
      </c>
      <c r="B4" s="6">
        <v>1584</v>
      </c>
      <c r="C4" s="7">
        <v>6993652</v>
      </c>
      <c r="D4" s="7">
        <v>1410818</v>
      </c>
      <c r="E4" s="16">
        <v>685363</v>
      </c>
      <c r="F4" s="16">
        <v>328003</v>
      </c>
      <c r="G4" s="16">
        <v>34531</v>
      </c>
      <c r="H4" s="16">
        <v>349566</v>
      </c>
      <c r="I4" s="16">
        <v>1863</v>
      </c>
      <c r="J4" s="21">
        <v>11492</v>
      </c>
      <c r="K4" s="24">
        <v>576547</v>
      </c>
      <c r="L4" s="16">
        <v>62114</v>
      </c>
      <c r="M4" s="16">
        <v>46702</v>
      </c>
      <c r="N4" s="16">
        <v>87805</v>
      </c>
      <c r="O4" s="16">
        <v>99993</v>
      </c>
      <c r="P4" s="16">
        <v>123730</v>
      </c>
      <c r="Q4" s="16">
        <v>33439</v>
      </c>
      <c r="R4" s="16">
        <v>34531</v>
      </c>
      <c r="S4" s="16">
        <v>345957</v>
      </c>
    </row>
    <row r="5" spans="1:19" x14ac:dyDescent="0.35">
      <c r="A5" s="2" t="s">
        <v>3</v>
      </c>
      <c r="B5" s="2"/>
      <c r="C5" s="1"/>
      <c r="D5" s="1"/>
      <c r="E5" s="1"/>
      <c r="F5" s="1"/>
      <c r="G5" s="1"/>
      <c r="H5" s="1"/>
      <c r="I5" s="1"/>
      <c r="J5" s="22"/>
      <c r="K5" s="25"/>
      <c r="L5" s="1"/>
      <c r="M5" s="1"/>
      <c r="N5" s="1"/>
      <c r="O5" s="1"/>
      <c r="P5" s="1"/>
      <c r="Q5" s="1"/>
      <c r="R5" s="1"/>
      <c r="S5" s="1"/>
    </row>
    <row r="6" spans="1:19" s="10" customFormat="1" x14ac:dyDescent="0.35">
      <c r="A6" s="5" t="s">
        <v>10</v>
      </c>
      <c r="B6" s="6">
        <v>196</v>
      </c>
      <c r="C6" s="7">
        <v>792255</v>
      </c>
      <c r="D6" s="7">
        <v>95843</v>
      </c>
      <c r="E6" s="16">
        <v>11080</v>
      </c>
      <c r="F6" s="16">
        <v>32288</v>
      </c>
      <c r="G6" s="16">
        <v>2252</v>
      </c>
      <c r="H6" s="16">
        <v>45793</v>
      </c>
      <c r="I6" s="16">
        <v>526</v>
      </c>
      <c r="J6" s="21">
        <v>3904</v>
      </c>
      <c r="K6" s="24">
        <v>5045</v>
      </c>
      <c r="L6" s="16">
        <v>2582</v>
      </c>
      <c r="M6" s="16">
        <v>3453</v>
      </c>
      <c r="N6" s="16">
        <v>19502</v>
      </c>
      <c r="O6" s="16">
        <v>7006</v>
      </c>
      <c r="P6" s="16">
        <v>16000</v>
      </c>
      <c r="Q6" s="16">
        <v>3100</v>
      </c>
      <c r="R6" s="16">
        <v>2252</v>
      </c>
      <c r="S6" s="16">
        <v>36903</v>
      </c>
    </row>
    <row r="7" spans="1:19" x14ac:dyDescent="0.35">
      <c r="A7" s="2" t="s">
        <v>3</v>
      </c>
      <c r="B7" s="2"/>
      <c r="C7" s="1"/>
      <c r="D7" s="1"/>
      <c r="E7" s="1"/>
      <c r="F7" s="1"/>
      <c r="G7" s="1"/>
      <c r="H7" s="1"/>
      <c r="I7" s="1"/>
      <c r="J7" s="22"/>
      <c r="K7" s="25"/>
      <c r="L7" s="1"/>
      <c r="M7" s="1"/>
      <c r="N7" s="1"/>
      <c r="O7" s="1"/>
      <c r="P7" s="1"/>
      <c r="Q7" s="1"/>
      <c r="R7" s="1"/>
      <c r="S7" s="1"/>
    </row>
    <row r="8" spans="1:19" s="10" customFormat="1" x14ac:dyDescent="0.35">
      <c r="A8" s="5" t="s">
        <v>11</v>
      </c>
      <c r="B8" s="6">
        <f>SUM(B2:B6)</f>
        <v>1980</v>
      </c>
      <c r="C8" s="7">
        <v>8372968</v>
      </c>
      <c r="D8" s="7">
        <v>1581364</v>
      </c>
      <c r="E8" s="16">
        <v>765773</v>
      </c>
      <c r="F8" s="16">
        <v>361469</v>
      </c>
      <c r="G8" s="16">
        <v>39388</v>
      </c>
      <c r="H8" s="16">
        <v>396891</v>
      </c>
      <c r="I8" s="16">
        <v>2389</v>
      </c>
      <c r="J8" s="21">
        <v>15454</v>
      </c>
      <c r="K8" s="24">
        <v>646171</v>
      </c>
      <c r="L8" s="16">
        <v>68756</v>
      </c>
      <c r="M8" s="16">
        <v>50846</v>
      </c>
      <c r="N8" s="16">
        <v>107666</v>
      </c>
      <c r="O8" s="16">
        <v>107658</v>
      </c>
      <c r="P8" s="16">
        <v>140148</v>
      </c>
      <c r="Q8" s="16">
        <v>36571</v>
      </c>
      <c r="R8" s="16">
        <v>39388</v>
      </c>
      <c r="S8" s="16">
        <v>384160</v>
      </c>
    </row>
    <row r="9" spans="1:19" s="12" customFormat="1" x14ac:dyDescent="0.35">
      <c r="A9" s="11" t="s">
        <v>3</v>
      </c>
      <c r="B9" s="11"/>
      <c r="C9" s="11"/>
      <c r="D9" s="11"/>
      <c r="E9" s="14"/>
      <c r="F9" s="14"/>
      <c r="G9" s="14"/>
      <c r="H9" s="14"/>
      <c r="I9" s="14"/>
      <c r="J9" s="23"/>
      <c r="K9" s="26"/>
      <c r="L9" s="14"/>
      <c r="M9" s="14"/>
      <c r="N9" s="14"/>
      <c r="O9" s="14"/>
      <c r="P9" s="14"/>
      <c r="Q9" s="14"/>
      <c r="R9" s="14"/>
      <c r="S9" s="14"/>
    </row>
    <row r="11" spans="1:19" x14ac:dyDescent="0.35">
      <c r="A11" s="3" t="s">
        <v>29</v>
      </c>
      <c r="D11" s="4"/>
    </row>
    <row r="12" spans="1:19" x14ac:dyDescent="0.35">
      <c r="A12" s="3" t="s">
        <v>5</v>
      </c>
      <c r="D12" s="4"/>
    </row>
    <row r="13" spans="1:19" x14ac:dyDescent="0.35">
      <c r="A13" s="3" t="s">
        <v>6</v>
      </c>
      <c r="D13" s="4"/>
    </row>
    <row r="14" spans="1:19" x14ac:dyDescent="0.35">
      <c r="A14" s="3" t="s">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E8" activeCellId="1" sqref="A8 E8:J8"/>
    </sheetView>
  </sheetViews>
  <sheetFormatPr defaultRowHeight="17.25" x14ac:dyDescent="0.35"/>
  <cols>
    <col min="1" max="1" width="29.625" customWidth="1"/>
    <col min="2" max="2" width="13.625" customWidth="1"/>
    <col min="3" max="3" width="11.625" customWidth="1"/>
    <col min="4" max="4" width="24" customWidth="1"/>
    <col min="5" max="6" width="15.25" style="18" customWidth="1"/>
    <col min="7" max="7" width="10.75" style="18" customWidth="1"/>
    <col min="8" max="8" width="14" style="18" customWidth="1"/>
    <col min="9" max="9" width="16.875" style="18" customWidth="1"/>
    <col min="10" max="10" width="13" style="18" customWidth="1"/>
    <col min="11" max="11" width="13.875" style="18" customWidth="1"/>
    <col min="12" max="12" width="15.75" style="18" customWidth="1"/>
    <col min="13" max="13" width="15.5" style="18" customWidth="1"/>
    <col min="14" max="14" width="12.875" style="18" customWidth="1"/>
    <col min="15" max="15" width="14.5" style="18" customWidth="1"/>
    <col min="16" max="16" width="15" style="18" customWidth="1"/>
    <col min="17" max="17" width="16.5" style="18" customWidth="1"/>
    <col min="18" max="18" width="13.25" style="18" customWidth="1"/>
    <col min="19" max="19" width="20.25" style="18" customWidth="1"/>
  </cols>
  <sheetData>
    <row r="1" spans="1:19" s="9" customFormat="1" ht="51.75" customHeight="1" thickBot="1" x14ac:dyDescent="0.4">
      <c r="A1" s="8" t="s">
        <v>0</v>
      </c>
      <c r="B1" s="8" t="s">
        <v>1</v>
      </c>
      <c r="C1" s="8" t="s">
        <v>2</v>
      </c>
      <c r="D1" s="8" t="s">
        <v>34</v>
      </c>
      <c r="E1" s="17" t="s">
        <v>24</v>
      </c>
      <c r="F1" s="17" t="s">
        <v>26</v>
      </c>
      <c r="G1" s="17" t="s">
        <v>25</v>
      </c>
      <c r="H1" s="17" t="s">
        <v>33</v>
      </c>
      <c r="I1" s="17" t="s">
        <v>27</v>
      </c>
      <c r="J1" s="20" t="s">
        <v>28</v>
      </c>
      <c r="K1" s="17" t="s">
        <v>35</v>
      </c>
      <c r="L1" s="17" t="s">
        <v>36</v>
      </c>
      <c r="M1" s="17" t="s">
        <v>37</v>
      </c>
      <c r="N1" s="17" t="s">
        <v>38</v>
      </c>
      <c r="O1" s="17" t="s">
        <v>39</v>
      </c>
      <c r="P1" s="17" t="s">
        <v>40</v>
      </c>
      <c r="Q1" s="17" t="s">
        <v>41</v>
      </c>
      <c r="R1" s="17" t="s">
        <v>25</v>
      </c>
      <c r="S1" s="17" t="s">
        <v>42</v>
      </c>
    </row>
    <row r="2" spans="1:19" s="13" customFormat="1" ht="15.75" thickTop="1" x14ac:dyDescent="0.25">
      <c r="A2" s="5" t="s">
        <v>20</v>
      </c>
      <c r="B2" s="7">
        <v>126</v>
      </c>
      <c r="C2" s="7">
        <v>442410</v>
      </c>
      <c r="D2" s="7">
        <v>79315</v>
      </c>
      <c r="E2" s="16">
        <v>54442</v>
      </c>
      <c r="F2" s="16">
        <v>2212</v>
      </c>
      <c r="G2" s="16">
        <v>14601</v>
      </c>
      <c r="H2" s="16">
        <v>7683</v>
      </c>
      <c r="I2" s="16">
        <v>38</v>
      </c>
      <c r="J2" s="21">
        <v>339</v>
      </c>
      <c r="K2" s="24">
        <v>8128</v>
      </c>
      <c r="L2" s="16">
        <v>41311</v>
      </c>
      <c r="M2" s="16">
        <v>5003</v>
      </c>
      <c r="N2" s="16">
        <v>1377</v>
      </c>
      <c r="O2" s="16">
        <v>3653</v>
      </c>
      <c r="P2" s="16">
        <v>2401</v>
      </c>
      <c r="Q2" s="16">
        <v>240</v>
      </c>
      <c r="R2" s="16">
        <v>14601</v>
      </c>
      <c r="S2" s="16">
        <v>2601</v>
      </c>
    </row>
    <row r="3" spans="1:19" s="2" customFormat="1" ht="14.25" x14ac:dyDescent="0.2">
      <c r="A3" s="2" t="s">
        <v>3</v>
      </c>
      <c r="B3" s="1"/>
      <c r="C3" s="1"/>
      <c r="D3" s="1"/>
      <c r="E3" s="1"/>
      <c r="F3" s="1"/>
      <c r="G3" s="1"/>
      <c r="H3" s="1"/>
      <c r="I3" s="1"/>
      <c r="J3" s="22"/>
      <c r="K3" s="25"/>
      <c r="L3" s="1"/>
      <c r="M3" s="1"/>
      <c r="N3" s="1"/>
      <c r="O3" s="1"/>
      <c r="P3" s="1"/>
      <c r="Q3" s="1"/>
      <c r="R3" s="1"/>
      <c r="S3" s="1"/>
    </row>
    <row r="4" spans="1:19" s="13" customFormat="1" ht="15" x14ac:dyDescent="0.25">
      <c r="A4" s="5" t="s">
        <v>21</v>
      </c>
      <c r="B4" s="7">
        <v>1019</v>
      </c>
      <c r="C4" s="7">
        <v>4193023</v>
      </c>
      <c r="D4" s="7">
        <v>940909</v>
      </c>
      <c r="E4" s="16">
        <v>379526</v>
      </c>
      <c r="F4" s="16">
        <v>79062</v>
      </c>
      <c r="G4" s="16">
        <v>128564</v>
      </c>
      <c r="H4" s="16">
        <v>341266</v>
      </c>
      <c r="I4" s="16">
        <v>2749</v>
      </c>
      <c r="J4" s="21">
        <v>9742</v>
      </c>
      <c r="K4" s="24">
        <v>36772</v>
      </c>
      <c r="L4" s="16">
        <v>237776</v>
      </c>
      <c r="M4" s="16">
        <v>104978</v>
      </c>
      <c r="N4" s="16">
        <v>103889</v>
      </c>
      <c r="O4" s="16">
        <v>98258</v>
      </c>
      <c r="P4" s="16">
        <v>119579</v>
      </c>
      <c r="Q4" s="16">
        <v>18413</v>
      </c>
      <c r="R4" s="16">
        <v>128564</v>
      </c>
      <c r="S4" s="16">
        <v>92680</v>
      </c>
    </row>
    <row r="5" spans="1:19" s="2" customFormat="1" ht="14.25" x14ac:dyDescent="0.2">
      <c r="A5" s="2" t="s">
        <v>3</v>
      </c>
      <c r="B5" s="1"/>
      <c r="C5" s="1"/>
      <c r="D5" s="1"/>
      <c r="E5" s="1"/>
      <c r="F5" s="1"/>
      <c r="G5" s="1"/>
      <c r="H5" s="1"/>
      <c r="I5" s="1"/>
      <c r="J5" s="22"/>
      <c r="K5" s="25"/>
      <c r="L5" s="1"/>
      <c r="M5" s="1"/>
      <c r="N5" s="1"/>
      <c r="O5" s="1"/>
      <c r="P5" s="1"/>
      <c r="Q5" s="1"/>
      <c r="R5" s="1"/>
      <c r="S5" s="1"/>
    </row>
    <row r="6" spans="1:19" s="13" customFormat="1" ht="15" x14ac:dyDescent="0.25">
      <c r="A6" s="5" t="s">
        <v>22</v>
      </c>
      <c r="B6" s="7">
        <v>126</v>
      </c>
      <c r="C6" s="7">
        <v>511506</v>
      </c>
      <c r="D6" s="7">
        <v>93402</v>
      </c>
      <c r="E6" s="16">
        <v>13303</v>
      </c>
      <c r="F6" s="16">
        <v>20631</v>
      </c>
      <c r="G6" s="16">
        <v>5178</v>
      </c>
      <c r="H6" s="16">
        <v>51405</v>
      </c>
      <c r="I6" s="16">
        <v>923</v>
      </c>
      <c r="J6" s="21">
        <v>1962</v>
      </c>
      <c r="K6" s="24">
        <v>915</v>
      </c>
      <c r="L6" s="16">
        <v>3642</v>
      </c>
      <c r="M6" s="16">
        <v>8746</v>
      </c>
      <c r="N6" s="16">
        <v>22679</v>
      </c>
      <c r="O6" s="16">
        <v>7299</v>
      </c>
      <c r="P6" s="16">
        <v>17086</v>
      </c>
      <c r="Q6" s="16">
        <v>4112</v>
      </c>
      <c r="R6" s="16">
        <v>5178</v>
      </c>
      <c r="S6" s="16">
        <v>23745</v>
      </c>
    </row>
    <row r="7" spans="1:19" s="2" customFormat="1" ht="14.25" x14ac:dyDescent="0.2">
      <c r="A7" s="2" t="s">
        <v>3</v>
      </c>
      <c r="B7" s="1"/>
      <c r="C7" s="1"/>
      <c r="D7" s="1"/>
      <c r="E7" s="1"/>
      <c r="F7" s="1"/>
      <c r="G7" s="1"/>
      <c r="H7" s="1"/>
      <c r="I7" s="1"/>
      <c r="J7" s="22"/>
      <c r="K7" s="25"/>
      <c r="L7" s="1"/>
      <c r="M7" s="1"/>
      <c r="N7" s="1"/>
      <c r="O7" s="1"/>
      <c r="P7" s="1"/>
      <c r="Q7" s="1"/>
      <c r="R7" s="1"/>
      <c r="S7" s="1"/>
    </row>
    <row r="8" spans="1:19" s="13" customFormat="1" ht="15" x14ac:dyDescent="0.25">
      <c r="A8" s="5" t="s">
        <v>23</v>
      </c>
      <c r="B8" s="7">
        <f>SUM(B2:B7)</f>
        <v>1271</v>
      </c>
      <c r="C8" s="7">
        <v>5146939</v>
      </c>
      <c r="D8" s="7">
        <v>1113626</v>
      </c>
      <c r="E8" s="16">
        <v>447271</v>
      </c>
      <c r="F8" s="16">
        <v>101905</v>
      </c>
      <c r="G8" s="16">
        <v>148343</v>
      </c>
      <c r="H8" s="16">
        <v>400354</v>
      </c>
      <c r="I8" s="16">
        <v>3710</v>
      </c>
      <c r="J8" s="21">
        <v>12043</v>
      </c>
      <c r="K8" s="24">
        <v>45815</v>
      </c>
      <c r="L8" s="16">
        <v>282729</v>
      </c>
      <c r="M8" s="16">
        <v>118727</v>
      </c>
      <c r="N8" s="16">
        <v>127945</v>
      </c>
      <c r="O8" s="16">
        <v>109210</v>
      </c>
      <c r="P8" s="16">
        <v>139066</v>
      </c>
      <c r="Q8" s="16">
        <v>22765</v>
      </c>
      <c r="R8" s="16">
        <v>148343</v>
      </c>
      <c r="S8" s="16">
        <v>119026</v>
      </c>
    </row>
    <row r="9" spans="1:19" s="11" customFormat="1" ht="14.25" x14ac:dyDescent="0.2">
      <c r="A9" s="11" t="s">
        <v>3</v>
      </c>
      <c r="E9" s="14"/>
      <c r="F9" s="14"/>
      <c r="G9" s="14"/>
      <c r="H9" s="14"/>
      <c r="I9" s="14"/>
      <c r="J9" s="23"/>
      <c r="K9" s="26"/>
      <c r="L9" s="14"/>
      <c r="M9" s="14"/>
      <c r="N9" s="14"/>
      <c r="O9" s="14"/>
      <c r="P9" s="14"/>
      <c r="Q9" s="14"/>
      <c r="R9" s="14"/>
      <c r="S9" s="14"/>
    </row>
    <row r="11" spans="1:19" x14ac:dyDescent="0.35">
      <c r="A11" s="3" t="s">
        <v>32</v>
      </c>
      <c r="D11" s="4"/>
    </row>
    <row r="12" spans="1:19" x14ac:dyDescent="0.35">
      <c r="A12" s="3" t="s">
        <v>5</v>
      </c>
      <c r="D12" s="4"/>
    </row>
    <row r="13" spans="1:19" x14ac:dyDescent="0.35">
      <c r="A13" s="3" t="s">
        <v>6</v>
      </c>
      <c r="D13" s="4"/>
    </row>
    <row r="14" spans="1:19" x14ac:dyDescent="0.35">
      <c r="A14" s="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2</vt:i4>
      </vt:variant>
    </vt:vector>
  </HeadingPairs>
  <TitlesOfParts>
    <vt:vector size="9" baseType="lpstr">
      <vt:lpstr>Washington, DC_Race</vt:lpstr>
      <vt:lpstr>Chicago_Race</vt:lpstr>
      <vt:lpstr>Sheet2</vt:lpstr>
      <vt:lpstr>Seattle</vt:lpstr>
      <vt:lpstr>San Jose</vt:lpstr>
      <vt:lpstr>Chicago_FB</vt:lpstr>
      <vt:lpstr>Washington, DC_FB</vt:lpstr>
      <vt:lpstr>Seattle FB</vt:lpstr>
      <vt:lpstr>San Jose FB</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Hedman, Carl</dc:creator>
  <cp:lastModifiedBy>Hanson, Devlin</cp:lastModifiedBy>
  <dcterms:created xsi:type="dcterms:W3CDTF">2014-08-20T18:33:18Z</dcterms:created>
  <dcterms:modified xsi:type="dcterms:W3CDTF">2015-02-23T18:47:43Z</dcterms:modified>
</cp:coreProperties>
</file>