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726"/>
  <workbookPr/>
  <mc:AlternateContent xmlns:mc="http://schemas.openxmlformats.org/markup-compatibility/2006">
    <mc:Choice Requires="x15">
      <x15ac:absPath xmlns:x15ac="http://schemas.microsoft.com/office/spreadsheetml/2010/11/ac" url="D:\Users\EHuffer\AppData\Local\Box\Box Edit\Documents\OAq7y0RCWkGmL7Q65X+P1Q==\"/>
    </mc:Choice>
  </mc:AlternateContent>
  <bookViews>
    <workbookView xWindow="390" yWindow="1110" windowWidth="20775" windowHeight="11415" activeTab="3"/>
  </bookViews>
  <sheets>
    <sheet name="Earnings Table" sheetId="2" r:id="rId1"/>
    <sheet name="Earnings_Comparison" sheetId="1" r:id="rId2"/>
    <sheet name="January_2018_BLS Data Series" sheetId="30" r:id="rId3"/>
    <sheet name="SCRATCH" sheetId="3" r:id="rId4"/>
  </sheets>
  <definedNames>
    <definedName name="_xlnm._FilterDatabase" localSheetId="3" hidden="1">SCRATCH!$A$3:$D$54</definedName>
  </definedNames>
  <calcPr calcId="171027"/>
</workbook>
</file>

<file path=xl/calcChain.xml><?xml version="1.0" encoding="utf-8"?>
<calcChain xmlns="http://schemas.openxmlformats.org/spreadsheetml/2006/main">
  <c r="D6" i="1" l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D54" i="1"/>
  <c r="E54" i="1"/>
  <c r="D55" i="1"/>
  <c r="E55" i="1"/>
  <c r="E5" i="1"/>
  <c r="D5" i="1"/>
  <c r="C48" i="3" l="1"/>
  <c r="C45" i="3"/>
  <c r="J8" i="1"/>
  <c r="J11" i="1"/>
  <c r="J12" i="1"/>
  <c r="C38" i="3"/>
  <c r="C50" i="3"/>
  <c r="C33" i="3"/>
  <c r="C37" i="3"/>
  <c r="C14" i="3"/>
  <c r="C52" i="3"/>
  <c r="C24" i="2"/>
  <c r="C16" i="3"/>
  <c r="J27" i="1"/>
  <c r="J28" i="1"/>
  <c r="C32" i="3"/>
  <c r="C44" i="3"/>
  <c r="C4" i="3"/>
  <c r="C34" i="2"/>
  <c r="C35" i="2"/>
  <c r="C30" i="3"/>
  <c r="C28" i="3"/>
  <c r="J44" i="1"/>
  <c r="C42" i="3"/>
  <c r="C7" i="3"/>
  <c r="C50" i="2"/>
  <c r="C21" i="3"/>
  <c r="J53" i="1"/>
  <c r="C54" i="3"/>
  <c r="J5" i="1"/>
  <c r="G61" i="1"/>
  <c r="G58" i="1" s="1"/>
  <c r="H58" i="1" s="1"/>
  <c r="C3" i="2"/>
  <c r="C1" i="3"/>
  <c r="J38" i="1"/>
  <c r="J14" i="1"/>
  <c r="J6" i="1"/>
  <c r="J58" i="1"/>
  <c r="G5" i="1"/>
  <c r="G55" i="1"/>
  <c r="G54" i="1"/>
  <c r="G53" i="1"/>
  <c r="G52" i="1"/>
  <c r="G51" i="1"/>
  <c r="G50" i="1"/>
  <c r="G48" i="1"/>
  <c r="H48" i="1" s="1"/>
  <c r="L48" i="1" s="1"/>
  <c r="G47" i="1"/>
  <c r="G46" i="1"/>
  <c r="G45" i="1"/>
  <c r="G44" i="1"/>
  <c r="H44" i="1" s="1"/>
  <c r="D43" i="2" s="1"/>
  <c r="G43" i="1"/>
  <c r="H43" i="1" s="1"/>
  <c r="M43" i="1" s="1"/>
  <c r="G42" i="1"/>
  <c r="G40" i="1"/>
  <c r="G39" i="1"/>
  <c r="G38" i="1"/>
  <c r="G37" i="1"/>
  <c r="G36" i="1"/>
  <c r="G35" i="1"/>
  <c r="G34" i="1"/>
  <c r="H34" i="1" s="1"/>
  <c r="G32" i="1"/>
  <c r="G31" i="1"/>
  <c r="G30" i="1"/>
  <c r="G29" i="1"/>
  <c r="G28" i="1"/>
  <c r="G27" i="1"/>
  <c r="G26" i="1"/>
  <c r="G24" i="1"/>
  <c r="G23" i="1"/>
  <c r="G22" i="1"/>
  <c r="G21" i="1"/>
  <c r="H21" i="1" s="1"/>
  <c r="G20" i="1"/>
  <c r="G19" i="1"/>
  <c r="H19" i="1" s="1"/>
  <c r="G18" i="1"/>
  <c r="G16" i="1"/>
  <c r="G15" i="1"/>
  <c r="G14" i="1"/>
  <c r="G13" i="1"/>
  <c r="H13" i="1" s="1"/>
  <c r="G12" i="1"/>
  <c r="G11" i="1"/>
  <c r="G10" i="1"/>
  <c r="G8" i="1"/>
  <c r="G7" i="1"/>
  <c r="G6" i="1"/>
  <c r="H6" i="1" s="1"/>
  <c r="D48" i="3" s="1"/>
  <c r="A54" i="3"/>
  <c r="A47" i="3"/>
  <c r="C51" i="3"/>
  <c r="A51" i="3"/>
  <c r="A21" i="3"/>
  <c r="A13" i="3"/>
  <c r="A24" i="3"/>
  <c r="A18" i="3"/>
  <c r="A23" i="3"/>
  <c r="A7" i="3"/>
  <c r="A9" i="3"/>
  <c r="A42" i="3"/>
  <c r="A53" i="3"/>
  <c r="A27" i="3"/>
  <c r="A17" i="3"/>
  <c r="A29" i="3"/>
  <c r="A28" i="3"/>
  <c r="A30" i="3"/>
  <c r="A34" i="3"/>
  <c r="A26" i="3"/>
  <c r="A40" i="3"/>
  <c r="A10" i="3"/>
  <c r="A4" i="3"/>
  <c r="A11" i="3"/>
  <c r="A44" i="3"/>
  <c r="A32" i="3"/>
  <c r="A25" i="3"/>
  <c r="A5" i="3"/>
  <c r="A19" i="3"/>
  <c r="A39" i="3"/>
  <c r="A16" i="3"/>
  <c r="A35" i="3"/>
  <c r="A52" i="3"/>
  <c r="A14" i="3"/>
  <c r="A6" i="3"/>
  <c r="A15" i="3"/>
  <c r="A37" i="3"/>
  <c r="A43" i="3"/>
  <c r="A31" i="3"/>
  <c r="A33" i="3"/>
  <c r="A50" i="3"/>
  <c r="A38" i="3"/>
  <c r="A41" i="3"/>
  <c r="A8" i="3"/>
  <c r="A36" i="3"/>
  <c r="A22" i="3"/>
  <c r="A46" i="3"/>
  <c r="A20" i="3"/>
  <c r="A49" i="3"/>
  <c r="A45" i="3"/>
  <c r="A48" i="3"/>
  <c r="A12" i="3"/>
  <c r="C36" i="2"/>
  <c r="C28" i="2"/>
  <c r="C9" i="2"/>
  <c r="C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G9" i="1" l="1"/>
  <c r="H9" i="1" s="1"/>
  <c r="G17" i="1"/>
  <c r="H17" i="1" s="1"/>
  <c r="G25" i="1"/>
  <c r="H25" i="1" s="1"/>
  <c r="D35" i="3" s="1"/>
  <c r="G33" i="1"/>
  <c r="H33" i="1" s="1"/>
  <c r="G41" i="1"/>
  <c r="H41" i="1" s="1"/>
  <c r="D40" i="2" s="1"/>
  <c r="G49" i="1"/>
  <c r="H49" i="1" s="1"/>
  <c r="D18" i="3" s="1"/>
  <c r="D3" i="2"/>
  <c r="D1" i="3"/>
  <c r="C49" i="3"/>
  <c r="H7" i="1"/>
  <c r="D6" i="2" s="1"/>
  <c r="C39" i="2"/>
  <c r="H24" i="1"/>
  <c r="O24" i="1" s="1"/>
  <c r="J47" i="1"/>
  <c r="H35" i="1"/>
  <c r="L35" i="1" s="1"/>
  <c r="J48" i="1"/>
  <c r="J32" i="1"/>
  <c r="C15" i="2"/>
  <c r="C12" i="3"/>
  <c r="H55" i="1"/>
  <c r="M55" i="1" s="1"/>
  <c r="H23" i="1"/>
  <c r="O23" i="1" s="1"/>
  <c r="C18" i="2"/>
  <c r="C42" i="2"/>
  <c r="H53" i="1"/>
  <c r="O53" i="1" s="1"/>
  <c r="C22" i="2"/>
  <c r="C46" i="2"/>
  <c r="J49" i="1"/>
  <c r="D53" i="3"/>
  <c r="J15" i="1"/>
  <c r="C4" i="2"/>
  <c r="J31" i="1"/>
  <c r="C30" i="2"/>
  <c r="H39" i="1"/>
  <c r="D38" i="2" s="1"/>
  <c r="H11" i="1"/>
  <c r="D22" i="3" s="1"/>
  <c r="C6" i="2"/>
  <c r="C33" i="2"/>
  <c r="J34" i="1"/>
  <c r="M19" i="1"/>
  <c r="D18" i="2"/>
  <c r="D43" i="3"/>
  <c r="H40" i="1"/>
  <c r="D28" i="3" s="1"/>
  <c r="C19" i="2"/>
  <c r="C43" i="2"/>
  <c r="H36" i="1"/>
  <c r="O36" i="1" s="1"/>
  <c r="J36" i="1"/>
  <c r="H16" i="1"/>
  <c r="D50" i="3" s="1"/>
  <c r="H51" i="1"/>
  <c r="L51" i="1" s="1"/>
  <c r="H31" i="1"/>
  <c r="M31" i="1" s="1"/>
  <c r="H5" i="1"/>
  <c r="L5" i="1" s="1"/>
  <c r="C23" i="2"/>
  <c r="C47" i="2"/>
  <c r="C22" i="3"/>
  <c r="C7" i="2"/>
  <c r="J23" i="1"/>
  <c r="H12" i="1"/>
  <c r="D36" i="3" s="1"/>
  <c r="C10" i="2"/>
  <c r="J7" i="1"/>
  <c r="J24" i="1"/>
  <c r="J39" i="1"/>
  <c r="H52" i="1"/>
  <c r="L52" i="1" s="1"/>
  <c r="H32" i="1"/>
  <c r="H8" i="1"/>
  <c r="M8" i="1" s="1"/>
  <c r="H47" i="1"/>
  <c r="M47" i="1" s="1"/>
  <c r="H27" i="1"/>
  <c r="H15" i="1"/>
  <c r="M15" i="1" s="1"/>
  <c r="C11" i="2"/>
  <c r="C26" i="2"/>
  <c r="C51" i="2"/>
  <c r="C19" i="3"/>
  <c r="J26" i="1"/>
  <c r="J40" i="1"/>
  <c r="L43" i="1"/>
  <c r="M6" i="1"/>
  <c r="H20" i="1"/>
  <c r="D37" i="3" s="1"/>
  <c r="C31" i="2"/>
  <c r="C40" i="3"/>
  <c r="C23" i="3"/>
  <c r="J16" i="1"/>
  <c r="C36" i="3"/>
  <c r="J20" i="1"/>
  <c r="J52" i="1"/>
  <c r="C53" i="3"/>
  <c r="J55" i="1"/>
  <c r="H28" i="1"/>
  <c r="M28" i="1" s="1"/>
  <c r="D27" i="3"/>
  <c r="C14" i="2"/>
  <c r="C27" i="2"/>
  <c r="C38" i="2"/>
  <c r="C54" i="2"/>
  <c r="C39" i="3"/>
  <c r="M34" i="1"/>
  <c r="D33" i="2"/>
  <c r="O21" i="1"/>
  <c r="M21" i="1"/>
  <c r="L21" i="1"/>
  <c r="M44" i="1"/>
  <c r="O44" i="1"/>
  <c r="L44" i="1"/>
  <c r="L6" i="1"/>
  <c r="O6" i="1"/>
  <c r="D5" i="2"/>
  <c r="D42" i="2"/>
  <c r="D20" i="2"/>
  <c r="C53" i="2"/>
  <c r="H54" i="1"/>
  <c r="C47" i="3"/>
  <c r="J54" i="1"/>
  <c r="C24" i="3"/>
  <c r="H50" i="1"/>
  <c r="C49" i="2"/>
  <c r="J50" i="1"/>
  <c r="C45" i="2"/>
  <c r="H46" i="1"/>
  <c r="C9" i="3"/>
  <c r="C17" i="3"/>
  <c r="J42" i="1"/>
  <c r="C41" i="2"/>
  <c r="H42" i="1"/>
  <c r="C37" i="2"/>
  <c r="H38" i="1"/>
  <c r="C34" i="3"/>
  <c r="C29" i="2"/>
  <c r="H30" i="1"/>
  <c r="J30" i="1"/>
  <c r="C25" i="3"/>
  <c r="C21" i="2"/>
  <c r="C6" i="3"/>
  <c r="J22" i="1"/>
  <c r="H22" i="1"/>
  <c r="C17" i="2"/>
  <c r="H18" i="1"/>
  <c r="J18" i="1"/>
  <c r="C13" i="2"/>
  <c r="C41" i="3"/>
  <c r="H14" i="1"/>
  <c r="J10" i="1"/>
  <c r="C46" i="3"/>
  <c r="O48" i="1"/>
  <c r="H26" i="1"/>
  <c r="O25" i="1"/>
  <c r="O13" i="1"/>
  <c r="D8" i="3"/>
  <c r="M13" i="1"/>
  <c r="L13" i="1"/>
  <c r="C25" i="2"/>
  <c r="C31" i="3"/>
  <c r="L34" i="1"/>
  <c r="O43" i="1"/>
  <c r="D47" i="2"/>
  <c r="D12" i="2"/>
  <c r="J46" i="1"/>
  <c r="C18" i="3"/>
  <c r="C48" i="2"/>
  <c r="J45" i="1"/>
  <c r="C44" i="2"/>
  <c r="H45" i="1"/>
  <c r="J41" i="1"/>
  <c r="C29" i="3"/>
  <c r="C40" i="2"/>
  <c r="J37" i="1"/>
  <c r="H37" i="1"/>
  <c r="C11" i="3"/>
  <c r="C32" i="2"/>
  <c r="J29" i="1"/>
  <c r="C5" i="3"/>
  <c r="H29" i="1"/>
  <c r="C35" i="3"/>
  <c r="J25" i="1"/>
  <c r="J21" i="1"/>
  <c r="C15" i="3"/>
  <c r="C20" i="2"/>
  <c r="J13" i="1"/>
  <c r="C8" i="3"/>
  <c r="C12" i="2"/>
  <c r="C20" i="3"/>
  <c r="C8" i="2"/>
  <c r="J9" i="1"/>
  <c r="D23" i="3"/>
  <c r="D4" i="3"/>
  <c r="H10" i="1"/>
  <c r="D15" i="3"/>
  <c r="C16" i="2"/>
  <c r="C52" i="2"/>
  <c r="C26" i="3"/>
  <c r="J17" i="1"/>
  <c r="J33" i="1"/>
  <c r="O34" i="1"/>
  <c r="M48" i="1"/>
  <c r="C13" i="3"/>
  <c r="J51" i="1"/>
  <c r="C27" i="3"/>
  <c r="J43" i="1"/>
  <c r="C10" i="3"/>
  <c r="J35" i="1"/>
  <c r="J19" i="1"/>
  <c r="C43" i="3"/>
  <c r="L19" i="1"/>
  <c r="O19" i="1"/>
  <c r="F48" i="3" l="1"/>
  <c r="L24" i="1"/>
  <c r="D35" i="2"/>
  <c r="M25" i="1"/>
  <c r="D48" i="2"/>
  <c r="M49" i="1"/>
  <c r="L55" i="1"/>
  <c r="L41" i="1"/>
  <c r="M52" i="1"/>
  <c r="L25" i="1"/>
  <c r="L8" i="1"/>
  <c r="O41" i="1"/>
  <c r="G23" i="3"/>
  <c r="F23" i="3"/>
  <c r="L23" i="1"/>
  <c r="D29" i="3"/>
  <c r="F29" i="3" s="1"/>
  <c r="F40" i="3"/>
  <c r="M39" i="1"/>
  <c r="D24" i="2"/>
  <c r="D33" i="3"/>
  <c r="G33" i="3" s="1"/>
  <c r="L17" i="1"/>
  <c r="D16" i="2"/>
  <c r="O49" i="1"/>
  <c r="L49" i="1"/>
  <c r="M11" i="1"/>
  <c r="M7" i="1"/>
  <c r="M41" i="1"/>
  <c r="O7" i="1"/>
  <c r="O17" i="1"/>
  <c r="M17" i="1"/>
  <c r="D14" i="3"/>
  <c r="O55" i="1"/>
  <c r="D10" i="3"/>
  <c r="G48" i="3" s="1"/>
  <c r="D54" i="2"/>
  <c r="L7" i="1"/>
  <c r="D45" i="3"/>
  <c r="G13" i="3" s="1"/>
  <c r="D10" i="2"/>
  <c r="D34" i="2"/>
  <c r="M53" i="1"/>
  <c r="L11" i="1"/>
  <c r="O35" i="1"/>
  <c r="D52" i="2"/>
  <c r="M35" i="1"/>
  <c r="L53" i="1"/>
  <c r="L36" i="1"/>
  <c r="D23" i="2"/>
  <c r="D40" i="3"/>
  <c r="G35" i="3" s="1"/>
  <c r="D51" i="3"/>
  <c r="F51" i="3" s="1"/>
  <c r="L28" i="1"/>
  <c r="M36" i="1"/>
  <c r="O16" i="1"/>
  <c r="O52" i="1"/>
  <c r="D52" i="3"/>
  <c r="L47" i="1"/>
  <c r="M40" i="1"/>
  <c r="M24" i="1"/>
  <c r="D30" i="3"/>
  <c r="O51" i="1"/>
  <c r="O31" i="1"/>
  <c r="D32" i="3"/>
  <c r="D7" i="3"/>
  <c r="M12" i="1"/>
  <c r="D49" i="3"/>
  <c r="O47" i="1"/>
  <c r="O8" i="1"/>
  <c r="M16" i="1"/>
  <c r="D15" i="2"/>
  <c r="D46" i="2"/>
  <c r="O39" i="1"/>
  <c r="L15" i="1"/>
  <c r="D19" i="3"/>
  <c r="L16" i="1"/>
  <c r="O11" i="1"/>
  <c r="D54" i="3"/>
  <c r="G54" i="3" s="1"/>
  <c r="D7" i="2"/>
  <c r="L39" i="1"/>
  <c r="D38" i="3"/>
  <c r="D22" i="2"/>
  <c r="M23" i="1"/>
  <c r="O20" i="1"/>
  <c r="D14" i="2"/>
  <c r="L40" i="1"/>
  <c r="L32" i="1"/>
  <c r="M32" i="1"/>
  <c r="D44" i="3"/>
  <c r="D31" i="2"/>
  <c r="O32" i="1"/>
  <c r="O15" i="1"/>
  <c r="D21" i="3"/>
  <c r="D51" i="2"/>
  <c r="L20" i="1"/>
  <c r="D19" i="2"/>
  <c r="M20" i="1"/>
  <c r="M27" i="1"/>
  <c r="D26" i="2"/>
  <c r="O27" i="1"/>
  <c r="D39" i="3"/>
  <c r="L27" i="1"/>
  <c r="L31" i="1"/>
  <c r="D39" i="2"/>
  <c r="O12" i="1"/>
  <c r="L12" i="1"/>
  <c r="D11" i="2"/>
  <c r="M51" i="1"/>
  <c r="D50" i="2"/>
  <c r="D13" i="3"/>
  <c r="O5" i="1"/>
  <c r="M5" i="1"/>
  <c r="D12" i="3"/>
  <c r="O40" i="1"/>
  <c r="D4" i="2"/>
  <c r="D30" i="2"/>
  <c r="O28" i="1"/>
  <c r="D27" i="2"/>
  <c r="M50" i="1"/>
  <c r="D49" i="2"/>
  <c r="O50" i="1"/>
  <c r="L50" i="1"/>
  <c r="D24" i="3"/>
  <c r="O29" i="1"/>
  <c r="M29" i="1"/>
  <c r="D5" i="3"/>
  <c r="F28" i="3" s="1"/>
  <c r="L29" i="1"/>
  <c r="D28" i="2"/>
  <c r="M26" i="1"/>
  <c r="D16" i="3"/>
  <c r="O26" i="1"/>
  <c r="L26" i="1"/>
  <c r="D25" i="2"/>
  <c r="C56" i="3"/>
  <c r="M18" i="1"/>
  <c r="O18" i="1"/>
  <c r="D17" i="2"/>
  <c r="L18" i="1"/>
  <c r="D31" i="3"/>
  <c r="L30" i="1"/>
  <c r="O30" i="1"/>
  <c r="M30" i="1"/>
  <c r="D29" i="2"/>
  <c r="D25" i="3"/>
  <c r="G29" i="3" s="1"/>
  <c r="M10" i="1"/>
  <c r="L10" i="1"/>
  <c r="D46" i="3"/>
  <c r="D9" i="2"/>
  <c r="O10" i="1"/>
  <c r="O45" i="1"/>
  <c r="D42" i="3"/>
  <c r="D44" i="2"/>
  <c r="M45" i="1"/>
  <c r="L45" i="1"/>
  <c r="L22" i="1"/>
  <c r="O22" i="1"/>
  <c r="D6" i="3"/>
  <c r="D21" i="2"/>
  <c r="M22" i="1"/>
  <c r="L46" i="1"/>
  <c r="O46" i="1"/>
  <c r="M46" i="1"/>
  <c r="D9" i="3"/>
  <c r="D45" i="2"/>
  <c r="L54" i="1"/>
  <c r="O54" i="1"/>
  <c r="M54" i="1"/>
  <c r="D47" i="3"/>
  <c r="D53" i="2"/>
  <c r="O33" i="1"/>
  <c r="L33" i="1"/>
  <c r="D32" i="2"/>
  <c r="M33" i="1"/>
  <c r="D11" i="3"/>
  <c r="L38" i="1"/>
  <c r="O38" i="1"/>
  <c r="M38" i="1"/>
  <c r="D34" i="3"/>
  <c r="G34" i="3" s="1"/>
  <c r="D37" i="2"/>
  <c r="D20" i="3"/>
  <c r="G38" i="3" s="1"/>
  <c r="O9" i="1"/>
  <c r="M9" i="1"/>
  <c r="L9" i="1"/>
  <c r="D8" i="2"/>
  <c r="L14" i="1"/>
  <c r="D13" i="2"/>
  <c r="O14" i="1"/>
  <c r="M14" i="1"/>
  <c r="D41" i="3"/>
  <c r="O37" i="1"/>
  <c r="D36" i="2"/>
  <c r="L37" i="1"/>
  <c r="D26" i="3"/>
  <c r="M37" i="1"/>
  <c r="M42" i="1"/>
  <c r="O42" i="1"/>
  <c r="D41" i="2"/>
  <c r="L42" i="1"/>
  <c r="D17" i="3"/>
  <c r="F41" i="3" s="1"/>
  <c r="F34" i="3" l="1"/>
  <c r="F13" i="3"/>
  <c r="G20" i="3"/>
  <c r="G51" i="3"/>
  <c r="F38" i="3"/>
  <c r="F20" i="3"/>
  <c r="F33" i="3"/>
  <c r="G40" i="3"/>
  <c r="G47" i="3"/>
  <c r="G28" i="3"/>
  <c r="F47" i="3"/>
  <c r="F35" i="3"/>
  <c r="G41" i="3"/>
  <c r="F54" i="3"/>
  <c r="G4" i="3"/>
  <c r="F4" i="3"/>
  <c r="G45" i="3"/>
  <c r="F45" i="3"/>
  <c r="F26" i="3"/>
  <c r="G26" i="3"/>
  <c r="G49" i="3"/>
  <c r="F49" i="3"/>
  <c r="G27" i="3"/>
  <c r="F27" i="3"/>
  <c r="F9" i="3"/>
  <c r="G9" i="3"/>
  <c r="F14" i="3"/>
  <c r="G14" i="3"/>
  <c r="G32" i="3"/>
  <c r="F32" i="3"/>
  <c r="G53" i="3"/>
  <c r="F53" i="3"/>
  <c r="G24" i="3"/>
  <c r="F24" i="3"/>
  <c r="G39" i="3"/>
  <c r="F39" i="3"/>
  <c r="G15" i="3"/>
  <c r="F15" i="3"/>
  <c r="G37" i="3"/>
  <c r="F37" i="3"/>
  <c r="F18" i="3"/>
  <c r="G18" i="3"/>
  <c r="F46" i="3"/>
  <c r="G46" i="3"/>
  <c r="F50" i="3"/>
  <c r="G50" i="3"/>
  <c r="F30" i="3"/>
  <c r="G30" i="3"/>
  <c r="G16" i="3"/>
  <c r="F16" i="3"/>
  <c r="F10" i="3"/>
  <c r="G10" i="3"/>
  <c r="F12" i="3"/>
  <c r="G12" i="3"/>
  <c r="F36" i="3"/>
  <c r="G36" i="3"/>
  <c r="F8" i="3"/>
  <c r="G8" i="3"/>
  <c r="G25" i="3"/>
  <c r="F25" i="3"/>
  <c r="G11" i="3"/>
  <c r="F11" i="3"/>
  <c r="G52" i="3"/>
  <c r="F52" i="3"/>
  <c r="G31" i="3"/>
  <c r="F31" i="3"/>
  <c r="G7" i="3"/>
  <c r="F7" i="3"/>
  <c r="G21" i="3"/>
  <c r="F21" i="3"/>
  <c r="G43" i="3"/>
  <c r="F43" i="3"/>
  <c r="F42" i="3"/>
  <c r="G42" i="3"/>
  <c r="F22" i="3"/>
  <c r="G22" i="3"/>
  <c r="G44" i="3"/>
  <c r="F44" i="3"/>
  <c r="F6" i="3"/>
  <c r="G6" i="3"/>
  <c r="G5" i="3"/>
  <c r="F5" i="3"/>
  <c r="G19" i="3"/>
  <c r="F19" i="3"/>
  <c r="G17" i="3"/>
  <c r="F17" i="3"/>
  <c r="O56" i="1"/>
  <c r="L56" i="1"/>
  <c r="D56" i="3"/>
  <c r="G56" i="3" l="1"/>
  <c r="F56" i="3"/>
</calcChain>
</file>

<file path=xl/comments1.xml><?xml version="1.0" encoding="utf-8"?>
<comments xmlns="http://schemas.openxmlformats.org/spreadsheetml/2006/main">
  <authors>
    <author/>
  </authors>
  <commentList>
    <comment ref="E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6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8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9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10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11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12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1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1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1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16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1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18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19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20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21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22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2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2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2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26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2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28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29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30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31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32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3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3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3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36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3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38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39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40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41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42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4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4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4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46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4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48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49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50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51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52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5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5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5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58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59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Z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Z6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Z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Z8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Z9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Z10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Z11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Z12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Z1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Z1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Z1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Z16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Z1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Z18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Z19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Z20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Z21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Z22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Z2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Z2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Z2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Z26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P2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Q2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R2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Z2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Z28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Z29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Z30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Z31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Z32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Z3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Z3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Z3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Z36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Z3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Z38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Z39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Z40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Z41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Z42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Z4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Z4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Z4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Z46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Z4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Z48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Z49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Z50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Z51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Z52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Z5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Z5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Z5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</commentList>
</comments>
</file>

<file path=xl/sharedStrings.xml><?xml version="1.0" encoding="utf-8"?>
<sst xmlns="http://schemas.openxmlformats.org/spreadsheetml/2006/main" count="311" uniqueCount="198">
  <si>
    <t>State and Area Employment, Hours, and Earnings</t>
  </si>
  <si>
    <t>Years:</t>
  </si>
  <si>
    <t>Series ID</t>
  </si>
  <si>
    <t>SMU01000000500000011</t>
  </si>
  <si>
    <t>SMU02000000500000011</t>
  </si>
  <si>
    <t>SMU04000000500000011</t>
  </si>
  <si>
    <t>SMU05000000500000011</t>
  </si>
  <si>
    <t>SMU06000000500000011</t>
  </si>
  <si>
    <t>SMU08000000500000011</t>
  </si>
  <si>
    <t>SMU09000000500000011</t>
  </si>
  <si>
    <t>SMU10000000500000011</t>
  </si>
  <si>
    <t>SMU11000000500000011</t>
  </si>
  <si>
    <t>SMU12000000500000011</t>
  </si>
  <si>
    <t>SMU13000000500000011</t>
  </si>
  <si>
    <t>SMU15000000500000011</t>
  </si>
  <si>
    <t>SMU16000000500000011</t>
  </si>
  <si>
    <t>SMU17000000500000011</t>
  </si>
  <si>
    <t>SMU18000000500000011</t>
  </si>
  <si>
    <t>SMU19000000500000011</t>
  </si>
  <si>
    <t>SMU20000000500000011</t>
  </si>
  <si>
    <t>SMU21000000500000011</t>
  </si>
  <si>
    <t>SMU22000000500000011</t>
  </si>
  <si>
    <t>SMU23000000500000011</t>
  </si>
  <si>
    <t>SMU24000000500000011</t>
  </si>
  <si>
    <t>SMU25000000500000011</t>
  </si>
  <si>
    <t>SMU26000000500000011</t>
  </si>
  <si>
    <t>SMU27000000500000011</t>
  </si>
  <si>
    <t>SMU28000000500000011</t>
  </si>
  <si>
    <t>SMU29000000500000011</t>
  </si>
  <si>
    <t>SMU30000000500000011</t>
  </si>
  <si>
    <t>SMU31000000500000011</t>
  </si>
  <si>
    <t>SMU32000000500000011</t>
  </si>
  <si>
    <t>SMU33000000500000011</t>
  </si>
  <si>
    <t>SMU34000000500000011</t>
  </si>
  <si>
    <t>SMU35000000500000011</t>
  </si>
  <si>
    <t>SMU36000000500000011</t>
  </si>
  <si>
    <t>SMU37000000500000011</t>
  </si>
  <si>
    <t>SMU38000000500000011</t>
  </si>
  <si>
    <t>SMU39000000500000011</t>
  </si>
  <si>
    <t>SMU40000000500000011</t>
  </si>
  <si>
    <t>SMU41000000500000011</t>
  </si>
  <si>
    <t>SMU42000000500000011</t>
  </si>
  <si>
    <t>SMU44000000500000011</t>
  </si>
  <si>
    <t>SMU45000000500000011</t>
  </si>
  <si>
    <t>SMU46000000500000011</t>
  </si>
  <si>
    <t>SMU47000000500000011</t>
  </si>
  <si>
    <t>SMU48000000500000011</t>
  </si>
  <si>
    <t>SMU49000000500000011</t>
  </si>
  <si>
    <t>SMU50000000500000011</t>
  </si>
  <si>
    <t>SMU51000000500000011</t>
  </si>
  <si>
    <t>SMU53000000500000011</t>
  </si>
  <si>
    <t>SMU54000000500000011</t>
  </si>
  <si>
    <t>SMU55000000500000011</t>
  </si>
  <si>
    <t>SMU56000000500000011</t>
  </si>
  <si>
    <t>NATIONAL</t>
  </si>
  <si>
    <t>CPI ALL URBAN CONSUMERS</t>
  </si>
  <si>
    <t>CUUS0000SA0</t>
  </si>
  <si>
    <t>CHANGE</t>
  </si>
  <si>
    <t>State</t>
  </si>
  <si>
    <t>AWE All Private Emloyees ($)</t>
  </si>
  <si>
    <t>Year-Over-Year Change in AWE (%)</t>
  </si>
  <si>
    <t>#</t>
  </si>
  <si>
    <t>AL</t>
  </si>
  <si>
    <t>AK</t>
  </si>
  <si>
    <t>AZ</t>
  </si>
  <si>
    <t>AR</t>
  </si>
  <si>
    <t>CA</t>
  </si>
  <si>
    <t>CO</t>
  </si>
  <si>
    <t>CT</t>
  </si>
  <si>
    <t>DE</t>
  </si>
  <si>
    <t>DC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</si>
  <si>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</si>
  <si>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</si>
  <si>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</si>
  <si>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</si>
  <si>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</si>
  <si>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</si>
  <si>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</si>
  <si>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</si>
  <si>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</si>
  <si>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</si>
  <si>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</si>
  <si>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</si>
  <si>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</si>
  <si>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</si>
  <si>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</si>
  <si>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</si>
  <si>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</si>
  <si>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</si>
  <si>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</si>
  <si>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</si>
  <si>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</si>
  <si>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</si>
  <si>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</si>
  <si>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</si>
  <si>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</si>
  <si>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</si>
  <si>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</si>
  <si>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</si>
  <si>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</si>
  <si>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</si>
  <si>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</si>
  <si>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</si>
  <si>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</si>
  <si>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</si>
  <si>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</si>
  <si>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</si>
  <si>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</si>
  <si>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</si>
  <si>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</si>
  <si>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</si>
  <si>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</si>
  <si>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</si>
  <si>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</si>
  <si>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</si>
  <si>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</si>
  <si>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</si>
  <si>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</si>
  <si>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</si>
  <si>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</si>
  <si>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</si>
  <si>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</si>
  <si>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</si>
  <si>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</si>
  <si>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</si>
  <si>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</si>
  <si>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</si>
  <si>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</si>
  <si>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</si>
  <si>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</si>
  <si>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</si>
  <si>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</si>
  <si>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</si>
  <si>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</si>
  <si>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</si>
  <si>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</si>
  <si>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</si>
  <si>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</si>
  <si>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</si>
  <si>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</si>
  <si>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</si>
  <si>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</si>
  <si>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</si>
  <si>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</si>
  <si>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</si>
  <si>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</si>
  <si>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</si>
  <si>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</si>
  <si>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</si>
  <si>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</si>
  <si>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</si>
  <si>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</si>
  <si>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</si>
  <si>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</si>
  <si>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</si>
  <si>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</si>
  <si>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</si>
  <si>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</si>
  <si>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</si>
  <si>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</si>
  <si>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</si>
  <si>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</si>
  <si>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</si>
  <si>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</si>
  <si>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United States</t>
  </si>
  <si>
    <t>Code</t>
  </si>
  <si>
    <t>US</t>
  </si>
  <si>
    <t>CES0500000011</t>
  </si>
  <si>
    <t>Jan
2016</t>
  </si>
  <si>
    <t>Dec
2016</t>
  </si>
  <si>
    <t>Nov
2016</t>
  </si>
  <si>
    <t>Oct
2016</t>
  </si>
  <si>
    <t>Sep
2016</t>
  </si>
  <si>
    <t>Aug
2016</t>
  </si>
  <si>
    <t>Jul
2016</t>
  </si>
  <si>
    <t>Jun
2016</t>
  </si>
  <si>
    <t>May
2016</t>
  </si>
  <si>
    <t>Apr
2016</t>
  </si>
  <si>
    <t>Mar
2016</t>
  </si>
  <si>
    <t>Feb
2016</t>
  </si>
  <si>
    <t>Dec
2017</t>
  </si>
  <si>
    <t>Nov
2017</t>
  </si>
  <si>
    <t>Oct
2017</t>
  </si>
  <si>
    <t>Sep
2017</t>
  </si>
  <si>
    <t>Aug
2017</t>
  </si>
  <si>
    <t>Jul
2017</t>
  </si>
  <si>
    <t>Jun
2017</t>
  </si>
  <si>
    <t>May
2017</t>
  </si>
  <si>
    <t>Apr
2017</t>
  </si>
  <si>
    <t>Mar
2017</t>
  </si>
  <si>
    <t>Feb
2017</t>
  </si>
  <si>
    <t>Jan
2017</t>
  </si>
  <si>
    <t>NOMINAL</t>
  </si>
  <si>
    <t>Average Weekly Wages January 2018</t>
  </si>
  <si>
    <t>Jan 2017 adj for inflation</t>
  </si>
  <si>
    <t>2016 to 2018</t>
  </si>
  <si>
    <t>Jan
2018</t>
  </si>
  <si>
    <t>Average Weekly Earnings January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</si>
</sst>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0.00"/>
    <numFmt numFmtId="165" formatCode="0.0000000000"/>
    <numFmt numFmtId="166" formatCode="&quot;$&quot;#,##0.00"/>
    <numFmt numFmtId="167" formatCode="&quot;$&quot;#,##0\ ;\(&quot;$&quot;#,##0\)"/>
    <numFmt numFmtId="168" formatCode="m/d"/>
    <numFmt numFmtId="169" formatCode="_([$€-2]* #,##0.00_);_([$€-2]* \(#,##0.00\);_([$€-2]* &quot;-&quot;??_)"/>
    <numFmt numFmtId="170" formatCode="0%_);\(0%\)"/>
    <numFmt numFmtId="171" formatCode="[$-409]mmm\-yy;@"/>
    <numFmt numFmtId="172" formatCode="0.0"/>
    <numFmt numFmtId="173" formatCode="_(* #,##0_);_(* \(#,##0\);_(* &quot;-&quot;??_);_(@_)"/>
    <numFmt numFmtId="174" formatCode="#0"/>
  </numFmts>
  <fonts count="83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indexed="8"/>
      <name val="Arial"/>
      <family val="2"/>
    </font>
    <font>
      <sz val="11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indexed="8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i/>
      <sz val="14"/>
      <name val="Arial"/>
      <family val="2"/>
    </font>
    <font>
      <b/>
      <sz val="12"/>
      <name val="Arial"/>
      <family val="2"/>
    </font>
    <font>
      <b/>
      <sz val="24"/>
      <name val="Arial Narrow"/>
      <family val="2"/>
    </font>
    <font>
      <b/>
      <i/>
      <sz val="12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sz val="9"/>
      <name val="Arial"/>
      <family val="2"/>
    </font>
    <font>
      <i/>
      <sz val="10"/>
      <name val="Arial"/>
      <family val="2"/>
    </font>
    <font>
      <sz val="9"/>
      <color indexed="18"/>
      <name val="Arial"/>
      <family val="2"/>
    </font>
    <font>
      <i/>
      <sz val="10"/>
      <color indexed="18"/>
      <name val="Arial"/>
      <family val="2"/>
    </font>
    <font>
      <sz val="10"/>
      <color indexed="18"/>
      <name val="Arial"/>
      <family val="2"/>
    </font>
    <font>
      <sz val="8"/>
      <color indexed="18"/>
      <name val="Arial"/>
      <family val="2"/>
    </font>
    <font>
      <i/>
      <sz val="9"/>
      <color indexed="18"/>
      <name val="Arial"/>
      <family val="2"/>
    </font>
    <font>
      <sz val="12"/>
      <name val="Times New Roman"/>
      <family val="1"/>
    </font>
    <font>
      <sz val="10"/>
      <name val="MS Sans Serif"/>
      <family val="2"/>
    </font>
    <font>
      <b/>
      <sz val="10"/>
      <name val="Arial"/>
      <family val="2"/>
    </font>
    <font>
      <b/>
      <i/>
      <sz val="14"/>
      <color indexed="15"/>
      <name val="Times New Roman"/>
      <family val="1"/>
    </font>
    <font>
      <sz val="7"/>
      <name val="Small Fonts"/>
      <family val="2"/>
    </font>
    <font>
      <b/>
      <sz val="10"/>
      <name val="MS Sans Serif"/>
      <family val="2"/>
    </font>
    <font>
      <sz val="8"/>
      <color indexed="38"/>
      <name val="Arial"/>
      <family val="2"/>
    </font>
    <font>
      <sz val="8"/>
      <color indexed="32"/>
      <name val="Arial"/>
      <family val="2"/>
    </font>
    <font>
      <b/>
      <sz val="12"/>
      <color indexed="60"/>
      <name val="Arial"/>
      <family val="2"/>
    </font>
    <font>
      <b/>
      <sz val="12"/>
      <color indexed="16"/>
      <name val="Arial"/>
      <family val="2"/>
    </font>
    <font>
      <b/>
      <sz val="12"/>
      <color indexed="17"/>
      <name val="Arial"/>
      <family val="2"/>
    </font>
    <font>
      <b/>
      <sz val="12"/>
      <color indexed="54"/>
      <name val="Arial"/>
      <family val="2"/>
    </font>
    <font>
      <sz val="10"/>
      <color indexed="53"/>
      <name val="Arial"/>
      <family val="2"/>
    </font>
    <font>
      <sz val="10"/>
      <color indexed="20"/>
      <name val="Arial"/>
      <family val="2"/>
    </font>
    <font>
      <sz val="9"/>
      <color indexed="19"/>
      <name val="Arial"/>
      <family val="2"/>
    </font>
    <font>
      <sz val="10"/>
      <color indexed="19"/>
      <name val="Arial"/>
      <family val="2"/>
    </font>
    <font>
      <sz val="9"/>
      <color indexed="11"/>
      <name val="Arial"/>
      <family val="2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0"/>
      <color theme="1"/>
      <name val="Arial"/>
      <family val="2"/>
    </font>
    <font>
      <sz val="12"/>
      <color theme="1"/>
      <name val="Times New Roman"/>
      <family val="2"/>
    </font>
    <font>
      <sz val="11"/>
      <color theme="1"/>
      <name val="Times New Roman"/>
      <family val="2"/>
    </font>
    <font>
      <u/>
      <sz val="11"/>
      <color theme="10"/>
      <name val="Times New Roman"/>
      <family val="2"/>
    </font>
    <font>
      <u/>
      <sz val="11"/>
      <color theme="10"/>
      <name val="Calibri"/>
      <family val="2"/>
    </font>
    <font>
      <u/>
      <sz val="10"/>
      <color indexed="12"/>
      <name val="Arial"/>
      <family val="2"/>
    </font>
    <font>
      <sz val="26"/>
      <name val="Arial"/>
      <family val="2"/>
    </font>
    <font>
      <sz val="30"/>
      <name val="Arial"/>
      <family val="2"/>
    </font>
    <font>
      <sz val="48"/>
      <name val="Arial"/>
      <family val="2"/>
    </font>
    <font>
      <b/>
      <sz val="100"/>
      <name val="Arial"/>
      <family val="2"/>
    </font>
    <font>
      <sz val="10"/>
      <name val="Courier"/>
      <family val="3"/>
    </font>
    <font>
      <sz val="11"/>
      <color indexed="8"/>
      <name val="Calibri"/>
      <family val="2"/>
    </font>
    <font>
      <sz val="6.5"/>
      <name val="Arial"/>
      <family val="2"/>
    </font>
    <font>
      <b/>
      <sz val="11"/>
      <color indexed="8"/>
      <name val="Calibri"/>
      <family val="2"/>
      <scheme val="minor"/>
    </font>
    <font>
      <b/>
      <sz val="10"/>
      <color theme="3"/>
      <name val="Arial"/>
      <family val="2"/>
    </font>
    <font>
      <b/>
      <sz val="11"/>
      <color theme="3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0"/>
      <color rgb="FF00B050"/>
      <name val="Arial"/>
      <family val="2"/>
    </font>
  </fonts>
  <fills count="44">
    <fill>
      <patternFill patternType="none"/>
    </fill>
    <fill>
      <patternFill patternType="gray125"/>
    </fill>
    <fill>
      <patternFill patternType="none">
        <fgColor indexed="9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8"/>
        <bgColor indexed="9"/>
      </patternFill>
    </fill>
    <fill>
      <patternFill patternType="solid">
        <fgColor indexed="26"/>
        <bgColor indexed="64"/>
      </patternFill>
    </fill>
    <fill>
      <patternFill patternType="mediumGray">
        <fgColor indexed="22"/>
      </patternFill>
    </fill>
    <fill>
      <patternFill patternType="solid">
        <fgColor theme="7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80">
    <xf numFmtId="0" fontId="0" fillId="0" borderId="0"/>
    <xf numFmtId="0" fontId="11" fillId="3" borderId="0" applyNumberFormat="0" applyBorder="0" applyAlignment="0" applyProtection="0"/>
    <xf numFmtId="0" fontId="12" fillId="4" borderId="0" applyNumberFormat="0" applyBorder="0" applyAlignment="0" applyProtection="0"/>
    <xf numFmtId="0" fontId="13" fillId="5" borderId="0" applyNumberFormat="0" applyBorder="0" applyAlignment="0" applyProtection="0"/>
    <xf numFmtId="0" fontId="14" fillId="6" borderId="5" applyNumberFormat="0" applyAlignment="0" applyProtection="0"/>
    <xf numFmtId="0" fontId="15" fillId="7" borderId="6" applyNumberFormat="0" applyAlignment="0" applyProtection="0"/>
    <xf numFmtId="0" fontId="16" fillId="7" borderId="5" applyNumberFormat="0" applyAlignment="0" applyProtection="0"/>
    <xf numFmtId="0" fontId="18" fillId="8" borderId="8" applyNumberFormat="0" applyAlignment="0" applyProtection="0"/>
    <xf numFmtId="0" fontId="22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22" fillId="13" borderId="0" applyNumberFormat="0" applyBorder="0" applyAlignment="0" applyProtection="0"/>
    <xf numFmtId="0" fontId="22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22" fillId="17" borderId="0" applyNumberFormat="0" applyBorder="0" applyAlignment="0" applyProtection="0"/>
    <xf numFmtId="0" fontId="22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22" fillId="21" borderId="0" applyNumberFormat="0" applyBorder="0" applyAlignment="0" applyProtection="0"/>
    <xf numFmtId="0" fontId="22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22" fillId="25" borderId="0" applyNumberFormat="0" applyBorder="0" applyAlignment="0" applyProtection="0"/>
    <xf numFmtId="0" fontId="22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22" fillId="29" borderId="0" applyNumberFormat="0" applyBorder="0" applyAlignment="0" applyProtection="0"/>
    <xf numFmtId="0" fontId="22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2" fillId="33" borderId="0" applyNumberFormat="0" applyBorder="0" applyAlignment="0" applyProtection="0"/>
    <xf numFmtId="0" fontId="24" fillId="2" borderId="0"/>
    <xf numFmtId="0" fontId="26" fillId="2" borderId="0" applyNumberFormat="0" applyAlignment="0"/>
    <xf numFmtId="43" fontId="26" fillId="2" borderId="0" applyFont="0" applyFill="0" applyBorder="0" applyAlignment="0" applyProtection="0"/>
    <xf numFmtId="39" fontId="27" fillId="2" borderId="0">
      <alignment horizontal="right"/>
    </xf>
    <xf numFmtId="0" fontId="26" fillId="2" borderId="0" applyFill="0">
      <alignment horizontal="center"/>
    </xf>
    <xf numFmtId="166" fontId="28" fillId="2" borderId="11" applyFill="0"/>
    <xf numFmtId="0" fontId="29" fillId="2" borderId="0" applyFont="0" applyAlignment="0"/>
    <xf numFmtId="0" fontId="30" fillId="2" borderId="0" applyFill="0">
      <alignment vertical="top"/>
    </xf>
    <xf numFmtId="0" fontId="28" fillId="2" borderId="0" applyFill="0">
      <alignment horizontal="left" vertical="top"/>
    </xf>
    <xf numFmtId="166" fontId="31" fillId="2" borderId="12" applyFill="0"/>
    <xf numFmtId="0" fontId="29" fillId="2" borderId="0" applyNumberFormat="0" applyFont="0" applyAlignment="0"/>
    <xf numFmtId="0" fontId="30" fillId="2" borderId="0" applyFill="0">
      <alignment wrapText="1"/>
    </xf>
    <xf numFmtId="0" fontId="28" fillId="2" borderId="0" applyFill="0">
      <alignment horizontal="left" vertical="top" wrapText="1"/>
    </xf>
    <xf numFmtId="166" fontId="25" fillId="2" borderId="0" applyFill="0"/>
    <xf numFmtId="0" fontId="32" fillId="2" borderId="0" applyNumberFormat="0" applyFont="0" applyAlignment="0">
      <alignment horizontal="center"/>
    </xf>
    <xf numFmtId="0" fontId="33" fillId="2" borderId="0" applyFill="0">
      <alignment vertical="top" wrapText="1"/>
    </xf>
    <xf numFmtId="0" fontId="31" fillId="2" borderId="0" applyFill="0">
      <alignment horizontal="left" vertical="top" wrapText="1"/>
    </xf>
    <xf numFmtId="166" fontId="29" fillId="2" borderId="0" applyFill="0"/>
    <xf numFmtId="0" fontId="32" fillId="2" borderId="0" applyNumberFormat="0" applyFont="0" applyAlignment="0">
      <alignment horizontal="center"/>
    </xf>
    <xf numFmtId="0" fontId="34" fillId="2" borderId="0" applyFill="0">
      <alignment vertical="center" wrapText="1"/>
    </xf>
    <xf numFmtId="0" fontId="35" fillId="2" borderId="0">
      <alignment horizontal="left" vertical="center" wrapText="1"/>
    </xf>
    <xf numFmtId="166" fontId="36" fillId="2" borderId="0" applyFill="0"/>
    <xf numFmtId="0" fontId="32" fillId="2" borderId="0" applyNumberFormat="0" applyFont="0" applyAlignment="0">
      <alignment horizontal="center"/>
    </xf>
    <xf numFmtId="0" fontId="37" fillId="2" borderId="0" applyFill="0">
      <alignment horizontal="center" vertical="center" wrapText="1"/>
    </xf>
    <xf numFmtId="0" fontId="29" fillId="2" borderId="0" applyFill="0">
      <alignment horizontal="center" vertical="center" wrapText="1"/>
    </xf>
    <xf numFmtId="166" fontId="38" fillId="2" borderId="0" applyFill="0"/>
    <xf numFmtId="43" fontId="36" fillId="2" borderId="0" applyFill="0"/>
    <xf numFmtId="0" fontId="39" fillId="2" borderId="0" applyFill="0">
      <alignment horizontal="center" vertical="center" wrapText="1"/>
    </xf>
    <xf numFmtId="0" fontId="40" fillId="2" borderId="0" applyFill="0">
      <alignment horizontal="center" vertical="center" wrapText="1"/>
    </xf>
    <xf numFmtId="166" fontId="41" fillId="2" borderId="0" applyFill="0"/>
    <xf numFmtId="0" fontId="32" fillId="2" borderId="0" applyNumberFormat="0" applyFont="0" applyAlignment="0">
      <alignment horizontal="center"/>
    </xf>
    <xf numFmtId="0" fontId="42" fillId="2" borderId="0">
      <alignment horizontal="center" wrapText="1"/>
    </xf>
    <xf numFmtId="0" fontId="38" fillId="2" borderId="0" applyFill="0">
      <alignment horizontal="center" wrapText="1"/>
    </xf>
    <xf numFmtId="43" fontId="43" fillId="2" borderId="0" applyFont="0" applyFill="0" applyBorder="0" applyAlignment="0" applyProtection="0"/>
    <xf numFmtId="43" fontId="24" fillId="2" borderId="0" applyFont="0" applyFill="0" applyBorder="0" applyAlignment="0" applyProtection="0"/>
    <xf numFmtId="3" fontId="29" fillId="2" borderId="0" applyFont="0" applyFill="0" applyBorder="0" applyAlignment="0" applyProtection="0"/>
    <xf numFmtId="167" fontId="29" fillId="2" borderId="0" applyFont="0" applyFill="0" applyBorder="0" applyAlignment="0" applyProtection="0"/>
    <xf numFmtId="168" fontId="29" fillId="2" borderId="0" applyFont="0" applyFill="0" applyBorder="0" applyAlignment="0" applyProtection="0"/>
    <xf numFmtId="169" fontId="29" fillId="2" borderId="0" applyFont="0" applyFill="0" applyBorder="0" applyAlignment="0" applyProtection="0"/>
    <xf numFmtId="0" fontId="44" fillId="2" borderId="0"/>
    <xf numFmtId="2" fontId="29" fillId="2" borderId="0" applyFont="0" applyFill="0" applyBorder="0" applyAlignment="0" applyProtection="0"/>
    <xf numFmtId="38" fontId="26" fillId="36" borderId="0" applyNumberFormat="0" applyBorder="0" applyAlignment="0" applyProtection="0"/>
    <xf numFmtId="0" fontId="31" fillId="2" borderId="13" applyNumberFormat="0" applyAlignment="0" applyProtection="0">
      <alignment horizontal="left" vertical="center"/>
    </xf>
    <xf numFmtId="0" fontId="31" fillId="2" borderId="14">
      <alignment horizontal="left" vertical="center"/>
    </xf>
    <xf numFmtId="14" fontId="45" fillId="37" borderId="15">
      <alignment horizontal="center" vertical="center" wrapText="1"/>
    </xf>
    <xf numFmtId="0" fontId="46" fillId="38" borderId="0" applyNumberFormat="0" applyAlignment="0" applyProtection="0"/>
    <xf numFmtId="10" fontId="26" fillId="39" borderId="16" applyNumberFormat="0" applyBorder="0" applyAlignment="0" applyProtection="0"/>
    <xf numFmtId="0" fontId="26" fillId="36" borderId="0"/>
    <xf numFmtId="37" fontId="47" fillId="2" borderId="0"/>
    <xf numFmtId="165" fontId="29" fillId="2" borderId="0"/>
    <xf numFmtId="0" fontId="1" fillId="2" borderId="0"/>
    <xf numFmtId="0" fontId="29" fillId="2" borderId="0"/>
    <xf numFmtId="0" fontId="62" fillId="2" borderId="0"/>
    <xf numFmtId="0" fontId="43" fillId="2" borderId="0"/>
    <xf numFmtId="0" fontId="62" fillId="2" borderId="0"/>
    <xf numFmtId="0" fontId="24" fillId="2" borderId="0"/>
    <xf numFmtId="0" fontId="29" fillId="2" borderId="0"/>
    <xf numFmtId="0" fontId="24" fillId="2" borderId="0"/>
    <xf numFmtId="4" fontId="29" fillId="2" borderId="0" applyFont="0" applyFill="0" applyBorder="0" applyAlignment="0" applyProtection="0"/>
    <xf numFmtId="170" fontId="29" fillId="2" borderId="0" applyFont="0" applyFill="0" applyBorder="0" applyAlignment="0" applyProtection="0"/>
    <xf numFmtId="10" fontId="29" fillId="2" borderId="0" applyFont="0" applyFill="0" applyBorder="0" applyAlignment="0" applyProtection="0"/>
    <xf numFmtId="9" fontId="24" fillId="2" borderId="0" applyFont="0" applyFill="0" applyBorder="0" applyAlignment="0" applyProtection="0"/>
    <xf numFmtId="0" fontId="44" fillId="2" borderId="0" applyNumberFormat="0" applyFont="0" applyFill="0" applyBorder="0" applyAlignment="0" applyProtection="0">
      <alignment horizontal="left"/>
    </xf>
    <xf numFmtId="15" fontId="44" fillId="2" borderId="0" applyFont="0" applyFill="0" applyBorder="0" applyAlignment="0" applyProtection="0"/>
    <xf numFmtId="4" fontId="44" fillId="2" borderId="0" applyFont="0" applyFill="0" applyBorder="0" applyAlignment="0" applyProtection="0"/>
    <xf numFmtId="0" fontId="48" fillId="2" borderId="15">
      <alignment horizontal="center"/>
    </xf>
    <xf numFmtId="3" fontId="44" fillId="2" borderId="0" applyFont="0" applyFill="0" applyBorder="0" applyAlignment="0" applyProtection="0"/>
    <xf numFmtId="0" fontId="44" fillId="40" borderId="0" applyNumberFormat="0" applyFont="0" applyBorder="0" applyAlignment="0" applyProtection="0"/>
    <xf numFmtId="39" fontId="26" fillId="2" borderId="14" applyBorder="0">
      <protection locked="0"/>
    </xf>
    <xf numFmtId="0" fontId="49" fillId="2" borderId="0">
      <alignment horizontal="left" indent="7"/>
    </xf>
    <xf numFmtId="0" fontId="50" fillId="2" borderId="0" applyNumberFormat="0" applyFill="0" applyBorder="0" applyProtection="0">
      <alignment horizontal="left" indent="7"/>
    </xf>
    <xf numFmtId="39" fontId="27" fillId="2" borderId="0" applyFill="0">
      <alignment horizontal="right"/>
    </xf>
    <xf numFmtId="0" fontId="45" fillId="2" borderId="16" applyNumberFormat="0" applyFont="0" applyBorder="0" applyAlignment="0">
      <alignment horizontal="right"/>
    </xf>
    <xf numFmtId="0" fontId="28" fillId="2" borderId="0" applyNumberFormat="0" applyFill="0" applyBorder="0" applyAlignment="0" applyProtection="0"/>
    <xf numFmtId="0" fontId="31" fillId="2" borderId="0" applyNumberFormat="0" applyFill="0" applyBorder="0" applyAlignment="0" applyProtection="0"/>
    <xf numFmtId="39" fontId="36" fillId="2" borderId="0" applyFill="0">
      <alignment horizontal="right"/>
    </xf>
    <xf numFmtId="0" fontId="29" fillId="2" borderId="0" applyNumberFormat="0" applyFont="0" applyBorder="0" applyAlignment="0"/>
    <xf numFmtId="0" fontId="51" fillId="2" borderId="0" applyNumberFormat="0" applyFill="0" applyBorder="0" applyProtection="0">
      <alignment horizontal="left" indent="1"/>
    </xf>
    <xf numFmtId="0" fontId="52" fillId="2" borderId="0" applyNumberFormat="0" applyFill="0" applyBorder="0" applyProtection="0">
      <alignment horizontal="left" indent="1"/>
    </xf>
    <xf numFmtId="39" fontId="36" fillId="2" borderId="0" applyFill="0"/>
    <xf numFmtId="0" fontId="29" fillId="2" borderId="0" applyNumberFormat="0" applyFont="0" applyFill="0" applyBorder="0" applyAlignment="0"/>
    <xf numFmtId="0" fontId="53" fillId="2" borderId="0" applyNumberFormat="0" applyFill="0" applyBorder="0" applyProtection="0">
      <alignment horizontal="left" indent="2"/>
    </xf>
    <xf numFmtId="0" fontId="53" fillId="2" borderId="0" applyNumberFormat="0" applyFill="0" applyBorder="0" applyProtection="0">
      <alignment horizontal="left" indent="2"/>
    </xf>
    <xf numFmtId="39" fontId="36" fillId="2" borderId="0" applyFill="0"/>
    <xf numFmtId="0" fontId="29" fillId="2" borderId="0" applyNumberFormat="0" applyFont="0" applyBorder="0" applyAlignment="0"/>
    <xf numFmtId="0" fontId="54" fillId="2" borderId="0" applyNumberFormat="0" applyFill="0" applyBorder="0" applyProtection="0">
      <alignment horizontal="left" indent="3"/>
    </xf>
    <xf numFmtId="0" fontId="54" fillId="2" borderId="0" applyNumberFormat="0" applyFill="0" applyBorder="0" applyProtection="0">
      <alignment horizontal="left" indent="3"/>
    </xf>
    <xf numFmtId="39" fontId="36" fillId="2" borderId="0" applyFill="0"/>
    <xf numFmtId="0" fontId="29" fillId="2" borderId="0" applyNumberFormat="0" applyFont="0" applyBorder="0" applyAlignment="0"/>
    <xf numFmtId="0" fontId="55" fillId="2" borderId="0" applyNumberFormat="0" applyFill="0" applyBorder="0" applyProtection="0">
      <alignment horizontal="left" indent="4"/>
    </xf>
    <xf numFmtId="0" fontId="55" fillId="2" borderId="0" applyNumberFormat="0" applyFill="0" applyBorder="0" applyProtection="0">
      <alignment horizontal="left" indent="4"/>
    </xf>
    <xf numFmtId="39" fontId="36" fillId="2" borderId="0" applyFill="0"/>
    <xf numFmtId="0" fontId="29" fillId="2" borderId="0" applyNumberFormat="0" applyFont="0" applyBorder="0" applyAlignment="0"/>
    <xf numFmtId="0" fontId="56" fillId="2" borderId="0" applyNumberFormat="0" applyFill="0" applyBorder="0" applyProtection="0">
      <alignment horizontal="left" indent="5"/>
    </xf>
    <xf numFmtId="0" fontId="56" fillId="2" borderId="0" applyNumberFormat="0" applyFill="0" applyBorder="0" applyProtection="0">
      <alignment horizontal="left" indent="5"/>
    </xf>
    <xf numFmtId="39" fontId="36" fillId="2" borderId="0" applyFill="0"/>
    <xf numFmtId="0" fontId="29" fillId="2" borderId="0" applyNumberFormat="0" applyFont="0" applyFill="0" applyBorder="0" applyAlignment="0"/>
    <xf numFmtId="0" fontId="57" fillId="2" borderId="0" applyNumberFormat="0" applyFill="0" applyBorder="0" applyProtection="0">
      <alignment horizontal="left" indent="6"/>
    </xf>
    <xf numFmtId="0" fontId="58" fillId="2" borderId="0" applyNumberFormat="0" applyFill="0" applyBorder="0" applyProtection="0">
      <alignment horizontal="left" indent="6"/>
    </xf>
    <xf numFmtId="39" fontId="36" fillId="2" borderId="0"/>
    <xf numFmtId="39" fontId="59" fillId="2" borderId="0" applyNumberFormat="0" applyFill="0" applyBorder="0" applyProtection="0">
      <alignment horizontal="left" indent="7"/>
    </xf>
    <xf numFmtId="39" fontId="59" fillId="2" borderId="0" applyNumberFormat="0" applyFill="0" applyBorder="0" applyProtection="0">
      <alignment horizontal="left" indent="7"/>
    </xf>
    <xf numFmtId="39" fontId="49" fillId="2" borderId="0" applyNumberFormat="0" applyFill="0" applyBorder="0" applyProtection="0">
      <alignment horizontal="left" indent="8"/>
    </xf>
    <xf numFmtId="39" fontId="49" fillId="2" borderId="0" applyNumberFormat="0" applyFill="0" applyBorder="0" applyProtection="0">
      <alignment horizontal="left" indent="8"/>
    </xf>
    <xf numFmtId="39" fontId="60" fillId="2" borderId="0" applyNumberFormat="0" applyFill="0" applyBorder="0" applyProtection="0">
      <alignment horizontal="left" indent="9"/>
    </xf>
    <xf numFmtId="39" fontId="60" fillId="2" borderId="0" applyNumberFormat="0" applyFill="0" applyBorder="0" applyProtection="0">
      <alignment horizontal="left" indent="9"/>
    </xf>
    <xf numFmtId="0" fontId="35" fillId="2" borderId="0"/>
    <xf numFmtId="0" fontId="61" fillId="2" borderId="0" applyFill="0" applyBorder="0" applyProtection="0">
      <alignment horizontal="left" vertical="top"/>
    </xf>
    <xf numFmtId="0" fontId="63" fillId="2" borderId="0"/>
    <xf numFmtId="43" fontId="63" fillId="2" borderId="0" applyFont="0" applyFill="0" applyBorder="0" applyAlignment="0" applyProtection="0"/>
    <xf numFmtId="9" fontId="63" fillId="2" borderId="0" applyFont="0" applyFill="0" applyBorder="0" applyAlignment="0" applyProtection="0"/>
    <xf numFmtId="0" fontId="64" fillId="2" borderId="0"/>
    <xf numFmtId="9" fontId="64" fillId="2" borderId="0" applyFont="0" applyFill="0" applyBorder="0" applyAlignment="0" applyProtection="0"/>
    <xf numFmtId="0" fontId="65" fillId="2" borderId="0" applyNumberFormat="0" applyFill="0" applyBorder="0" applyAlignment="0" applyProtection="0"/>
    <xf numFmtId="43" fontId="43" fillId="2" borderId="0" applyFont="0" applyFill="0" applyBorder="0" applyAlignment="0" applyProtection="0"/>
    <xf numFmtId="43" fontId="24" fillId="2" borderId="0" applyFont="0" applyFill="0" applyBorder="0" applyAlignment="0" applyProtection="0"/>
    <xf numFmtId="43" fontId="29" fillId="2" borderId="0" applyFont="0" applyFill="0" applyBorder="0" applyAlignment="0" applyProtection="0"/>
    <xf numFmtId="43" fontId="1" fillId="2" borderId="0" applyFont="0" applyFill="0" applyBorder="0" applyAlignment="0" applyProtection="0"/>
    <xf numFmtId="3" fontId="29" fillId="2" borderId="0" applyFont="0" applyFill="0" applyBorder="0" applyAlignment="0" applyProtection="0"/>
    <xf numFmtId="167" fontId="29" fillId="2" borderId="0" applyFont="0" applyFill="0" applyBorder="0" applyAlignment="0" applyProtection="0"/>
    <xf numFmtId="168" fontId="29" fillId="2" borderId="0" applyFont="0" applyFill="0" applyBorder="0" applyAlignment="0" applyProtection="0"/>
    <xf numFmtId="0" fontId="29" fillId="2" borderId="0" applyFont="0" applyFill="0" applyBorder="0" applyAlignment="0" applyProtection="0"/>
    <xf numFmtId="169" fontId="29" fillId="2" borderId="0" applyFont="0" applyFill="0" applyBorder="0" applyAlignment="0" applyProtection="0"/>
    <xf numFmtId="2" fontId="29" fillId="2" borderId="0" applyFont="0" applyFill="0" applyBorder="0" applyAlignment="0" applyProtection="0"/>
    <xf numFmtId="0" fontId="66" fillId="2" borderId="0" applyNumberFormat="0" applyFill="0" applyBorder="0" applyAlignment="0" applyProtection="0">
      <alignment vertical="top"/>
      <protection locked="0"/>
    </xf>
    <xf numFmtId="171" fontId="66" fillId="2" borderId="0" applyNumberFormat="0" applyFill="0" applyBorder="0" applyAlignment="0" applyProtection="0">
      <alignment vertical="top"/>
      <protection locked="0"/>
    </xf>
    <xf numFmtId="0" fontId="67" fillId="2" borderId="0" applyNumberFormat="0" applyFill="0" applyBorder="0" applyAlignment="0" applyProtection="0">
      <alignment vertical="top"/>
      <protection locked="0"/>
    </xf>
    <xf numFmtId="171" fontId="68" fillId="2" borderId="0" applyNumberFormat="0" applyFill="0" applyBorder="0" applyAlignment="0" applyProtection="0"/>
    <xf numFmtId="0" fontId="68" fillId="2" borderId="0" applyNumberFormat="0" applyFill="0" applyBorder="0" applyAlignment="0" applyProtection="0"/>
    <xf numFmtId="171" fontId="68" fillId="2" borderId="0" applyNumberFormat="0" applyFill="0" applyBorder="0" applyAlignment="0" applyProtection="0"/>
    <xf numFmtId="171" fontId="69" fillId="2" borderId="0" applyNumberFormat="0" applyFill="0" applyBorder="0" applyAlignment="0" applyProtection="0"/>
    <xf numFmtId="0" fontId="69" fillId="2" borderId="0" applyNumberFormat="0" applyFill="0" applyBorder="0" applyAlignment="0" applyProtection="0"/>
    <xf numFmtId="171" fontId="69" fillId="2" borderId="0" applyNumberFormat="0" applyFill="0" applyBorder="0" applyAlignment="0" applyProtection="0"/>
    <xf numFmtId="171" fontId="70" fillId="2" borderId="0" applyNumberFormat="0" applyFill="0" applyBorder="0" applyAlignment="0" applyProtection="0"/>
    <xf numFmtId="0" fontId="70" fillId="2" borderId="0" applyNumberFormat="0" applyFill="0" applyBorder="0" applyAlignment="0" applyProtection="0"/>
    <xf numFmtId="171" fontId="70" fillId="2" borderId="0" applyNumberFormat="0" applyFill="0" applyBorder="0" applyAlignment="0" applyProtection="0"/>
    <xf numFmtId="171" fontId="68" fillId="2" borderId="0" applyNumberFormat="0" applyFill="0" applyBorder="0" applyAlignment="0" applyProtection="0"/>
    <xf numFmtId="0" fontId="68" fillId="2" borderId="0" applyNumberFormat="0" applyFill="0" applyBorder="0" applyAlignment="0" applyProtection="0"/>
    <xf numFmtId="171" fontId="68" fillId="2" borderId="0" applyNumberFormat="0" applyFill="0" applyBorder="0" applyAlignment="0" applyProtection="0"/>
    <xf numFmtId="171" fontId="71" fillId="2" borderId="0" applyNumberFormat="0" applyFill="0" applyBorder="0" applyAlignment="0" applyProtection="0"/>
    <xf numFmtId="0" fontId="71" fillId="2" borderId="0" applyNumberFormat="0" applyFill="0" applyBorder="0" applyAlignment="0" applyProtection="0"/>
    <xf numFmtId="171" fontId="71" fillId="2" borderId="0" applyNumberFormat="0" applyFill="0" applyBorder="0" applyAlignment="0" applyProtection="0"/>
    <xf numFmtId="0" fontId="24" fillId="2" borderId="0"/>
    <xf numFmtId="0" fontId="29" fillId="2" borderId="0"/>
    <xf numFmtId="0" fontId="29" fillId="2" borderId="0"/>
    <xf numFmtId="0" fontId="29" fillId="2" borderId="0"/>
    <xf numFmtId="0" fontId="29" fillId="2" borderId="0"/>
    <xf numFmtId="0" fontId="29" fillId="2" borderId="0"/>
    <xf numFmtId="0" fontId="29" fillId="2" borderId="0"/>
    <xf numFmtId="0" fontId="29" fillId="2" borderId="0"/>
    <xf numFmtId="0" fontId="29" fillId="2" borderId="0"/>
    <xf numFmtId="0" fontId="29" fillId="2" borderId="0"/>
    <xf numFmtId="0" fontId="24" fillId="2" borderId="0"/>
    <xf numFmtId="0" fontId="29" fillId="2" borderId="0"/>
    <xf numFmtId="0" fontId="29" fillId="2" borderId="0"/>
    <xf numFmtId="171" fontId="29" fillId="2" borderId="0"/>
    <xf numFmtId="171" fontId="29" fillId="2" borderId="0"/>
    <xf numFmtId="0" fontId="1" fillId="2" borderId="0"/>
    <xf numFmtId="0" fontId="1" fillId="2" borderId="0"/>
    <xf numFmtId="0" fontId="1" fillId="2" borderId="0"/>
    <xf numFmtId="0" fontId="29" fillId="2" borderId="0"/>
    <xf numFmtId="171" fontId="29" fillId="2" borderId="0"/>
    <xf numFmtId="0" fontId="29" fillId="2" borderId="0"/>
    <xf numFmtId="0" fontId="1" fillId="2" borderId="0"/>
    <xf numFmtId="0" fontId="29" fillId="2" borderId="0"/>
    <xf numFmtId="171" fontId="29" fillId="2" borderId="0"/>
    <xf numFmtId="0" fontId="29" fillId="2" borderId="0"/>
    <xf numFmtId="171" fontId="29" fillId="2" borderId="0"/>
    <xf numFmtId="171" fontId="29" fillId="2" borderId="0"/>
    <xf numFmtId="0" fontId="1" fillId="2" borderId="0"/>
    <xf numFmtId="0" fontId="1" fillId="2" borderId="0"/>
    <xf numFmtId="0" fontId="72" fillId="2" borderId="0"/>
    <xf numFmtId="0" fontId="44" fillId="2" borderId="0"/>
    <xf numFmtId="0" fontId="44" fillId="2" borderId="0"/>
    <xf numFmtId="0" fontId="29" fillId="2" borderId="0"/>
    <xf numFmtId="0" fontId="62" fillId="2" borderId="0"/>
    <xf numFmtId="0" fontId="73" fillId="2" borderId="0"/>
    <xf numFmtId="0" fontId="1" fillId="2" borderId="0"/>
    <xf numFmtId="0" fontId="62" fillId="2" borderId="0"/>
    <xf numFmtId="171" fontId="43" fillId="2" borderId="0"/>
    <xf numFmtId="0" fontId="1" fillId="2" borderId="0"/>
    <xf numFmtId="0" fontId="43" fillId="2" borderId="0"/>
    <xf numFmtId="0" fontId="24" fillId="2" borderId="0"/>
    <xf numFmtId="0" fontId="29" fillId="2" borderId="0"/>
    <xf numFmtId="171" fontId="5" fillId="2" borderId="0"/>
    <xf numFmtId="0" fontId="64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0" fontId="1" fillId="2" borderId="0"/>
    <xf numFmtId="171" fontId="1" fillId="2" borderId="0"/>
    <xf numFmtId="0" fontId="73" fillId="2" borderId="0"/>
    <xf numFmtId="0" fontId="44" fillId="2" borderId="0"/>
    <xf numFmtId="171" fontId="1" fillId="2" borderId="0"/>
    <xf numFmtId="171" fontId="1" fillId="2" borderId="0"/>
    <xf numFmtId="0" fontId="1" fillId="2" borderId="0"/>
    <xf numFmtId="171" fontId="1" fillId="2" borderId="0"/>
    <xf numFmtId="0" fontId="44" fillId="2" borderId="0"/>
    <xf numFmtId="0" fontId="29" fillId="2" borderId="0"/>
    <xf numFmtId="0" fontId="44" fillId="2" borderId="0"/>
    <xf numFmtId="0" fontId="29" fillId="2" borderId="0"/>
    <xf numFmtId="0" fontId="44" fillId="2" borderId="0"/>
    <xf numFmtId="0" fontId="29" fillId="2" borderId="0"/>
    <xf numFmtId="0" fontId="1" fillId="9" borderId="9" applyNumberFormat="0" applyFont="0" applyAlignment="0" applyProtection="0"/>
    <xf numFmtId="9" fontId="73" fillId="2" borderId="0" applyFont="0" applyFill="0" applyBorder="0" applyAlignment="0" applyProtection="0"/>
    <xf numFmtId="9" fontId="1" fillId="2" borderId="0" applyFont="0" applyFill="0" applyBorder="0" applyAlignment="0" applyProtection="0"/>
    <xf numFmtId="9" fontId="73" fillId="2" borderId="0" applyFont="0" applyFill="0" applyBorder="0" applyAlignment="0" applyProtection="0"/>
    <xf numFmtId="9" fontId="29" fillId="2" borderId="0" applyFont="0" applyFill="0" applyBorder="0" applyAlignment="0" applyProtection="0"/>
    <xf numFmtId="9" fontId="73" fillId="2" borderId="0" applyFont="0" applyFill="0" applyBorder="0" applyAlignment="0" applyProtection="0"/>
    <xf numFmtId="9" fontId="29" fillId="2" borderId="0" applyFont="0" applyFill="0" applyBorder="0" applyAlignment="0" applyProtection="0"/>
    <xf numFmtId="9" fontId="44" fillId="2" borderId="0" applyFont="0" applyFill="0" applyBorder="0" applyAlignment="0" applyProtection="0"/>
    <xf numFmtId="9" fontId="29" fillId="2" borderId="0" applyFont="0" applyFill="0" applyBorder="0" applyAlignment="0" applyProtection="0"/>
    <xf numFmtId="9" fontId="29" fillId="2" borderId="0" applyFont="0" applyFill="0" applyBorder="0" applyAlignment="0" applyProtection="0"/>
    <xf numFmtId="9" fontId="29" fillId="2" borderId="0" applyFont="0" applyFill="0" applyBorder="0" applyAlignment="0" applyProtection="0"/>
    <xf numFmtId="9" fontId="24" fillId="2" borderId="0" applyFont="0" applyFill="0" applyBorder="0" applyAlignment="0" applyProtection="0"/>
    <xf numFmtId="9" fontId="29" fillId="2" borderId="0" applyFont="0" applyFill="0" applyBorder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0" fontId="49" fillId="2" borderId="0">
      <alignment horizontal="left"/>
    </xf>
    <xf numFmtId="0" fontId="49" fillId="2" borderId="0">
      <alignment horizontal="left" indent="7"/>
    </xf>
    <xf numFmtId="0" fontId="50" fillId="2" borderId="0" applyNumberFormat="0" applyFill="0" applyBorder="0" applyProtection="0">
      <alignment horizontal="left"/>
    </xf>
    <xf numFmtId="0" fontId="50" fillId="2" borderId="0" applyNumberFormat="0" applyFill="0" applyBorder="0" applyProtection="0">
      <alignment horizontal="left" indent="7"/>
    </xf>
    <xf numFmtId="0" fontId="51" fillId="2" borderId="0" applyNumberFormat="0" applyFill="0" applyBorder="0" applyProtection="0">
      <alignment horizontal="left"/>
    </xf>
    <xf numFmtId="0" fontId="51" fillId="2" borderId="0" applyNumberFormat="0" applyFill="0" applyBorder="0" applyProtection="0">
      <alignment horizontal="left" indent="1"/>
    </xf>
    <xf numFmtId="0" fontId="52" fillId="2" borderId="0" applyNumberFormat="0" applyFill="0" applyBorder="0" applyProtection="0">
      <alignment horizontal="left"/>
    </xf>
    <xf numFmtId="0" fontId="52" fillId="2" borderId="0" applyNumberFormat="0" applyFill="0" applyBorder="0" applyProtection="0">
      <alignment horizontal="left" indent="1"/>
    </xf>
    <xf numFmtId="0" fontId="53" fillId="2" borderId="0" applyNumberFormat="0" applyFill="0" applyBorder="0" applyProtection="0">
      <alignment horizontal="left"/>
    </xf>
    <xf numFmtId="0" fontId="53" fillId="2" borderId="0" applyNumberFormat="0" applyFill="0" applyBorder="0" applyProtection="0">
      <alignment horizontal="left" indent="2"/>
    </xf>
    <xf numFmtId="0" fontId="53" fillId="2" borderId="0" applyNumberFormat="0" applyFill="0" applyBorder="0" applyProtection="0">
      <alignment horizontal="left"/>
    </xf>
    <xf numFmtId="0" fontId="53" fillId="2" borderId="0" applyNumberFormat="0" applyFill="0" applyBorder="0" applyProtection="0">
      <alignment horizontal="left" indent="2"/>
    </xf>
    <xf numFmtId="0" fontId="54" fillId="2" borderId="0" applyNumberFormat="0" applyFill="0" applyBorder="0" applyProtection="0">
      <alignment horizontal="left"/>
    </xf>
    <xf numFmtId="0" fontId="54" fillId="2" borderId="0" applyNumberFormat="0" applyFill="0" applyBorder="0" applyProtection="0">
      <alignment horizontal="left" indent="3"/>
    </xf>
    <xf numFmtId="0" fontId="54" fillId="2" borderId="0" applyNumberFormat="0" applyFill="0" applyBorder="0" applyProtection="0">
      <alignment horizontal="left"/>
    </xf>
    <xf numFmtId="0" fontId="54" fillId="2" borderId="0" applyNumberFormat="0" applyFill="0" applyBorder="0" applyProtection="0">
      <alignment horizontal="left" indent="3"/>
    </xf>
    <xf numFmtId="0" fontId="55" fillId="2" borderId="0" applyNumberFormat="0" applyFill="0" applyBorder="0" applyProtection="0">
      <alignment horizontal="left"/>
    </xf>
    <xf numFmtId="0" fontId="55" fillId="2" borderId="0" applyNumberFormat="0" applyFill="0" applyBorder="0" applyProtection="0">
      <alignment horizontal="left" indent="4"/>
    </xf>
    <xf numFmtId="0" fontId="55" fillId="2" borderId="0" applyNumberFormat="0" applyFill="0" applyBorder="0" applyProtection="0">
      <alignment horizontal="left"/>
    </xf>
    <xf numFmtId="0" fontId="55" fillId="2" borderId="0" applyNumberFormat="0" applyFill="0" applyBorder="0" applyProtection="0">
      <alignment horizontal="left" indent="4"/>
    </xf>
    <xf numFmtId="0" fontId="56" fillId="2" borderId="0" applyNumberFormat="0" applyFill="0" applyBorder="0" applyProtection="0">
      <alignment horizontal="left"/>
    </xf>
    <xf numFmtId="0" fontId="56" fillId="2" borderId="0" applyNumberFormat="0" applyFill="0" applyBorder="0" applyProtection="0">
      <alignment horizontal="left" indent="5"/>
    </xf>
    <xf numFmtId="0" fontId="56" fillId="2" borderId="0" applyNumberFormat="0" applyFill="0" applyBorder="0" applyProtection="0">
      <alignment horizontal="left"/>
    </xf>
    <xf numFmtId="0" fontId="56" fillId="2" borderId="0" applyNumberFormat="0" applyFill="0" applyBorder="0" applyProtection="0">
      <alignment horizontal="left" indent="5"/>
    </xf>
    <xf numFmtId="0" fontId="57" fillId="2" borderId="0" applyNumberFormat="0" applyFill="0" applyBorder="0" applyProtection="0">
      <alignment horizontal="left"/>
    </xf>
    <xf numFmtId="0" fontId="57" fillId="2" borderId="0" applyNumberFormat="0" applyFill="0" applyBorder="0" applyProtection="0">
      <alignment horizontal="left" indent="6"/>
    </xf>
    <xf numFmtId="0" fontId="58" fillId="2" borderId="0" applyNumberFormat="0" applyFill="0" applyBorder="0" applyProtection="0">
      <alignment horizontal="left"/>
    </xf>
    <xf numFmtId="0" fontId="58" fillId="2" borderId="0" applyNumberFormat="0" applyFill="0" applyBorder="0" applyProtection="0">
      <alignment horizontal="left" indent="6"/>
    </xf>
    <xf numFmtId="39" fontId="59" fillId="2" borderId="0" applyNumberFormat="0" applyFill="0" applyBorder="0" applyProtection="0">
      <alignment horizontal="left"/>
    </xf>
    <xf numFmtId="39" fontId="59" fillId="2" borderId="0" applyNumberFormat="0" applyFill="0" applyBorder="0" applyProtection="0">
      <alignment horizontal="left" indent="7"/>
    </xf>
    <xf numFmtId="39" fontId="59" fillId="2" borderId="0" applyNumberFormat="0" applyFill="0" applyBorder="0" applyProtection="0">
      <alignment horizontal="left"/>
    </xf>
    <xf numFmtId="39" fontId="59" fillId="2" borderId="0" applyNumberFormat="0" applyFill="0" applyBorder="0" applyProtection="0">
      <alignment horizontal="left" indent="7"/>
    </xf>
    <xf numFmtId="39" fontId="49" fillId="2" borderId="0" applyNumberFormat="0" applyFill="0" applyBorder="0" applyProtection="0">
      <alignment horizontal="left"/>
    </xf>
    <xf numFmtId="39" fontId="49" fillId="2" borderId="0" applyNumberFormat="0" applyFill="0" applyBorder="0" applyProtection="0">
      <alignment horizontal="left" indent="8"/>
    </xf>
    <xf numFmtId="39" fontId="49" fillId="2" borderId="0" applyNumberFormat="0" applyFill="0" applyBorder="0" applyProtection="0">
      <alignment horizontal="left"/>
    </xf>
    <xf numFmtId="39" fontId="49" fillId="2" borderId="0" applyNumberFormat="0" applyFill="0" applyBorder="0" applyProtection="0">
      <alignment horizontal="left" indent="8"/>
    </xf>
    <xf numFmtId="39" fontId="60" fillId="2" borderId="0" applyNumberFormat="0" applyFill="0" applyBorder="0" applyProtection="0">
      <alignment horizontal="left"/>
    </xf>
    <xf numFmtId="39" fontId="60" fillId="2" borderId="0" applyNumberFormat="0" applyFill="0" applyBorder="0" applyProtection="0">
      <alignment horizontal="left" indent="9"/>
    </xf>
    <xf numFmtId="39" fontId="60" fillId="2" borderId="0" applyNumberFormat="0" applyFill="0" applyBorder="0" applyProtection="0">
      <alignment horizontal="left"/>
    </xf>
    <xf numFmtId="39" fontId="60" fillId="2" borderId="0" applyNumberFormat="0" applyFill="0" applyBorder="0" applyProtection="0">
      <alignment horizontal="left" indent="9"/>
    </xf>
    <xf numFmtId="171" fontId="74" fillId="2" borderId="18">
      <alignment horizontal="center"/>
    </xf>
    <xf numFmtId="0" fontId="24" fillId="2" borderId="0"/>
    <xf numFmtId="0" fontId="29" fillId="2" borderId="0"/>
    <xf numFmtId="44" fontId="63" fillId="2" borderId="0" applyFont="0" applyFill="0" applyBorder="0" applyAlignment="0" applyProtection="0"/>
    <xf numFmtId="0" fontId="24" fillId="2" borderId="0"/>
    <xf numFmtId="0" fontId="6" fillId="2" borderId="0"/>
    <xf numFmtId="0" fontId="6" fillId="2" borderId="0"/>
    <xf numFmtId="0" fontId="29" fillId="2" borderId="0"/>
    <xf numFmtId="43" fontId="29" fillId="2" borderId="0" applyFont="0" applyFill="0" applyBorder="0" applyAlignment="0" applyProtection="0"/>
    <xf numFmtId="0" fontId="24" fillId="2" borderId="0"/>
    <xf numFmtId="0" fontId="24" fillId="2" borderId="0"/>
    <xf numFmtId="0" fontId="1" fillId="2" borderId="0"/>
    <xf numFmtId="9" fontId="24" fillId="2" borderId="0" applyFont="0" applyFill="0" applyBorder="0" applyAlignment="0" applyProtection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6" fillId="2" borderId="0"/>
    <xf numFmtId="0" fontId="6" fillId="2" borderId="0"/>
    <xf numFmtId="0" fontId="6" fillId="2" borderId="0"/>
    <xf numFmtId="0" fontId="6" fillId="2" borderId="0"/>
    <xf numFmtId="0" fontId="6" fillId="2" borderId="0"/>
    <xf numFmtId="0" fontId="6" fillId="2" borderId="0"/>
    <xf numFmtId="0" fontId="6" fillId="2" borderId="0"/>
    <xf numFmtId="0" fontId="7" fillId="2" borderId="0" applyNumberFormat="0" applyFill="0" applyBorder="0" applyAlignment="0" applyProtection="0"/>
    <xf numFmtId="0" fontId="8" fillId="2" borderId="2" applyNumberFormat="0" applyFill="0" applyAlignment="0" applyProtection="0"/>
    <xf numFmtId="0" fontId="9" fillId="2" borderId="3" applyNumberFormat="0" applyFill="0" applyAlignment="0" applyProtection="0"/>
    <xf numFmtId="0" fontId="10" fillId="2" borderId="4" applyNumberFormat="0" applyFill="0" applyAlignment="0" applyProtection="0"/>
    <xf numFmtId="0" fontId="10" fillId="2" borderId="0" applyNumberFormat="0" applyFill="0" applyBorder="0" applyAlignment="0" applyProtection="0"/>
    <xf numFmtId="0" fontId="17" fillId="2" borderId="7" applyNumberFormat="0" applyFill="0" applyAlignment="0" applyProtection="0"/>
    <xf numFmtId="0" fontId="19" fillId="2" borderId="0" applyNumberFormat="0" applyFill="0" applyBorder="0" applyAlignment="0" applyProtection="0"/>
    <xf numFmtId="0" fontId="20" fillId="2" borderId="0" applyNumberFormat="0" applyFill="0" applyBorder="0" applyAlignment="0" applyProtection="0"/>
    <xf numFmtId="0" fontId="21" fillId="2" borderId="10" applyNumberFormat="0" applyFill="0" applyAlignment="0" applyProtection="0"/>
    <xf numFmtId="0" fontId="1" fillId="2" borderId="0"/>
    <xf numFmtId="0" fontId="1" fillId="9" borderId="9" applyNumberFormat="0" applyFont="0" applyAlignment="0" applyProtection="0"/>
    <xf numFmtId="0" fontId="1" fillId="2" borderId="0"/>
    <xf numFmtId="0" fontId="1" fillId="2" borderId="0"/>
    <xf numFmtId="0" fontId="63" fillId="2" borderId="0"/>
    <xf numFmtId="43" fontId="63" fillId="2" borderId="0" applyFont="0" applyFill="0" applyBorder="0" applyAlignment="0" applyProtection="0"/>
    <xf numFmtId="9" fontId="63" fillId="2" borderId="0" applyFont="0" applyFill="0" applyBorder="0" applyAlignment="0" applyProtection="0"/>
    <xf numFmtId="0" fontId="1" fillId="2" borderId="0"/>
    <xf numFmtId="0" fontId="1" fillId="2" borderId="0"/>
    <xf numFmtId="43" fontId="1" fillId="2" borderId="0" applyFont="0" applyFill="0" applyBorder="0" applyAlignment="0" applyProtection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0" fontId="1" fillId="2" borderId="0"/>
    <xf numFmtId="171" fontId="1" fillId="2" borderId="0"/>
    <xf numFmtId="171" fontId="1" fillId="2" borderId="0"/>
    <xf numFmtId="171" fontId="1" fillId="2" borderId="0"/>
    <xf numFmtId="0" fontId="1" fillId="2" borderId="0"/>
    <xf numFmtId="171" fontId="1" fillId="2" borderId="0"/>
    <xf numFmtId="0" fontId="1" fillId="9" borderId="9" applyNumberFormat="0" applyFont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0" fontId="1" fillId="2" borderId="0"/>
    <xf numFmtId="0" fontId="29" fillId="2" borderId="0"/>
    <xf numFmtId="44" fontId="63" fillId="2" borderId="0" applyFont="0" applyFill="0" applyBorder="0" applyAlignment="0" applyProtection="0"/>
    <xf numFmtId="0" fontId="29" fillId="2" borderId="0"/>
    <xf numFmtId="43" fontId="29" fillId="2" borderId="0" applyFont="0" applyFill="0" applyBorder="0" applyAlignment="0" applyProtection="0"/>
    <xf numFmtId="0" fontId="1" fillId="2" borderId="0"/>
    <xf numFmtId="0" fontId="1" fillId="2" borderId="0"/>
    <xf numFmtId="0" fontId="1" fillId="2" borderId="0"/>
    <xf numFmtId="9" fontId="63" fillId="2" borderId="0" applyFont="0" applyFill="0" applyBorder="0" applyAlignment="0" applyProtection="0"/>
    <xf numFmtId="0" fontId="63" fillId="2" borderId="0"/>
    <xf numFmtId="0" fontId="1" fillId="2" borderId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9" borderId="9" applyNumberFormat="0" applyFont="0" applyAlignment="0" applyProtection="0"/>
    <xf numFmtId="0" fontId="63" fillId="2" borderId="0"/>
    <xf numFmtId="43" fontId="63" fillId="2" borderId="0" applyFont="0" applyFill="0" applyBorder="0" applyAlignment="0" applyProtection="0"/>
    <xf numFmtId="9" fontId="63" fillId="2" borderId="0" applyFont="0" applyFill="0" applyBorder="0" applyAlignment="0" applyProtection="0"/>
    <xf numFmtId="43" fontId="1" fillId="2" borderId="0" applyFont="0" applyFill="0" applyBorder="0" applyAlignment="0" applyProtection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0" fontId="1" fillId="2" borderId="0"/>
    <xf numFmtId="171" fontId="1" fillId="2" borderId="0"/>
    <xf numFmtId="171" fontId="1" fillId="2" borderId="0"/>
    <xf numFmtId="171" fontId="1" fillId="2" borderId="0"/>
    <xf numFmtId="0" fontId="1" fillId="2" borderId="0"/>
    <xf numFmtId="171" fontId="1" fillId="2" borderId="0"/>
    <xf numFmtId="0" fontId="1" fillId="9" borderId="9" applyNumberFormat="0" applyFont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0" fontId="1" fillId="2" borderId="0"/>
    <xf numFmtId="44" fontId="63" fillId="2" borderId="0" applyFont="0" applyFill="0" applyBorder="0" applyAlignment="0" applyProtection="0"/>
    <xf numFmtId="0" fontId="1" fillId="2" borderId="0"/>
    <xf numFmtId="9" fontId="63" fillId="2" borderId="0" applyFont="0" applyFill="0" applyBorder="0" applyAlignment="0" applyProtection="0"/>
    <xf numFmtId="0" fontId="63" fillId="2" borderId="0"/>
    <xf numFmtId="0" fontId="1" fillId="2" borderId="0"/>
    <xf numFmtId="0" fontId="1" fillId="9" borderId="9" applyNumberFormat="0" applyFont="0" applyAlignment="0" applyProtection="0"/>
    <xf numFmtId="0" fontId="1" fillId="2" borderId="0"/>
    <xf numFmtId="0" fontId="1" fillId="2" borderId="0"/>
    <xf numFmtId="0" fontId="1" fillId="2" borderId="0"/>
    <xf numFmtId="0" fontId="1" fillId="2" borderId="0"/>
    <xf numFmtId="43" fontId="1" fillId="2" borderId="0" applyFont="0" applyFill="0" applyBorder="0" applyAlignment="0" applyProtection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0" fontId="1" fillId="2" borderId="0"/>
    <xf numFmtId="171" fontId="1" fillId="2" borderId="0"/>
    <xf numFmtId="171" fontId="1" fillId="2" borderId="0"/>
    <xf numFmtId="171" fontId="1" fillId="2" borderId="0"/>
    <xf numFmtId="0" fontId="1" fillId="2" borderId="0"/>
    <xf numFmtId="171" fontId="1" fillId="2" borderId="0"/>
    <xf numFmtId="0" fontId="1" fillId="9" borderId="9" applyNumberFormat="0" applyFont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0" fontId="1" fillId="2" borderId="0"/>
    <xf numFmtId="0" fontId="1" fillId="2" borderId="0"/>
    <xf numFmtId="0" fontId="1" fillId="2" borderId="0"/>
    <xf numFmtId="0" fontId="1" fillId="2" borderId="0"/>
    <xf numFmtId="9" fontId="63" fillId="2" borderId="0" applyFont="0" applyFill="0" applyBorder="0" applyAlignment="0" applyProtection="0"/>
    <xf numFmtId="0" fontId="63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1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43" fontId="6" fillId="0" borderId="0" applyFont="0" applyFill="0" applyBorder="0" applyAlignment="0" applyProtection="0"/>
  </cellStyleXfs>
  <cellXfs count="62">
    <xf numFmtId="0" fontId="0" fillId="0" borderId="0" xfId="0"/>
    <xf numFmtId="0" fontId="3" fillId="0" borderId="0" xfId="0" applyFont="1"/>
    <xf numFmtId="0" fontId="4" fillId="2" borderId="0" xfId="0" applyFont="1" applyFill="1" applyAlignment="1">
      <alignment horizontal="left" vertical="top" wrapText="1"/>
    </xf>
    <xf numFmtId="0" fontId="4" fillId="2" borderId="1" xfId="0" applyFont="1" applyFill="1" applyBorder="1" applyAlignment="1">
      <alignment horizontal="left" wrapText="1"/>
    </xf>
    <xf numFmtId="0" fontId="3" fillId="0" borderId="0" xfId="0" applyFont="1" applyBorder="1"/>
    <xf numFmtId="0" fontId="4" fillId="2" borderId="0" xfId="0" applyFont="1" applyFill="1" applyAlignment="1">
      <alignment horizontal="left"/>
    </xf>
    <xf numFmtId="17" fontId="3" fillId="0" borderId="0" xfId="0" applyNumberFormat="1" applyFont="1"/>
    <xf numFmtId="0" fontId="4" fillId="0" borderId="0" xfId="0" applyFont="1"/>
    <xf numFmtId="17" fontId="5" fillId="0" borderId="0" xfId="0" applyNumberFormat="1" applyFont="1"/>
    <xf numFmtId="0" fontId="5" fillId="0" borderId="0" xfId="0" applyFont="1"/>
    <xf numFmtId="0" fontId="5" fillId="0" borderId="0" xfId="0" applyFont="1" applyBorder="1"/>
    <xf numFmtId="2" fontId="5" fillId="0" borderId="0" xfId="0" applyNumberFormat="1" applyFont="1"/>
    <xf numFmtId="0" fontId="4" fillId="34" borderId="0" xfId="0" applyFont="1" applyFill="1" applyBorder="1" applyAlignment="1">
      <alignment horizontal="right"/>
    </xf>
    <xf numFmtId="0" fontId="4" fillId="35" borderId="0" xfId="0" applyFont="1" applyFill="1" applyBorder="1" applyAlignment="1">
      <alignment horizontal="right" wrapText="1"/>
    </xf>
    <xf numFmtId="0" fontId="45" fillId="41" borderId="0" xfId="32" applyFont="1" applyFill="1" applyAlignment="1">
      <alignment horizontal="center" wrapText="1"/>
    </xf>
    <xf numFmtId="0" fontId="45" fillId="41" borderId="0" xfId="32" applyFont="1" applyFill="1"/>
    <xf numFmtId="0" fontId="23" fillId="0" borderId="17" xfId="0" applyFont="1" applyBorder="1"/>
    <xf numFmtId="0" fontId="75" fillId="42" borderId="0" xfId="0" applyFont="1" applyFill="1"/>
    <xf numFmtId="0" fontId="4" fillId="2" borderId="0" xfId="296" applyFont="1" applyAlignment="1">
      <alignment horizontal="left"/>
    </xf>
    <xf numFmtId="0" fontId="4" fillId="2" borderId="0" xfId="296" applyNumberFormat="1" applyFont="1" applyAlignment="1">
      <alignment horizontal="left"/>
    </xf>
    <xf numFmtId="0" fontId="29" fillId="2" borderId="0" xfId="295" applyFont="1"/>
    <xf numFmtId="0" fontId="76" fillId="2" borderId="0" xfId="295" applyFont="1"/>
    <xf numFmtId="0" fontId="77" fillId="0" borderId="0" xfId="0" applyFont="1"/>
    <xf numFmtId="172" fontId="77" fillId="0" borderId="0" xfId="0" applyNumberFormat="1" applyFont="1"/>
    <xf numFmtId="172" fontId="0" fillId="0" borderId="0" xfId="0" applyNumberFormat="1"/>
    <xf numFmtId="1" fontId="0" fillId="0" borderId="0" xfId="0" applyNumberFormat="1"/>
    <xf numFmtId="0" fontId="45" fillId="0" borderId="0" xfId="32" applyFont="1" applyFill="1"/>
    <xf numFmtId="0" fontId="45" fillId="0" borderId="0" xfId="32" applyFont="1" applyFill="1" applyAlignment="1">
      <alignment horizontal="center" wrapText="1"/>
    </xf>
    <xf numFmtId="0" fontId="23" fillId="0" borderId="0" xfId="0" applyFont="1" applyFill="1"/>
    <xf numFmtId="172" fontId="5" fillId="0" borderId="0" xfId="0" applyNumberFormat="1" applyFont="1"/>
    <xf numFmtId="173" fontId="5" fillId="0" borderId="0" xfId="479" applyNumberFormat="1" applyFont="1"/>
    <xf numFmtId="0" fontId="3" fillId="0" borderId="0" xfId="0" applyFont="1"/>
    <xf numFmtId="0" fontId="3" fillId="0" borderId="0" xfId="0" applyFont="1"/>
    <xf numFmtId="174" fontId="5" fillId="0" borderId="0" xfId="0" applyNumberFormat="1" applyFont="1"/>
    <xf numFmtId="2" fontId="0" fillId="0" borderId="0" xfId="0" applyNumberFormat="1"/>
    <xf numFmtId="164" fontId="5" fillId="2" borderId="0" xfId="315" applyNumberFormat="1" applyFont="1" applyFill="1" applyAlignment="1">
      <alignment horizontal="right"/>
    </xf>
    <xf numFmtId="17" fontId="4" fillId="43" borderId="0" xfId="0" applyNumberFormat="1" applyFont="1" applyFill="1"/>
    <xf numFmtId="164" fontId="78" fillId="2" borderId="0" xfId="0" applyNumberFormat="1" applyFont="1" applyFill="1" applyAlignment="1">
      <alignment horizontal="right"/>
    </xf>
    <xf numFmtId="17" fontId="4" fillId="2" borderId="1" xfId="315" applyNumberFormat="1" applyFont="1" applyFill="1" applyBorder="1" applyAlignment="1">
      <alignment horizontal="center" wrapText="1"/>
    </xf>
    <xf numFmtId="17" fontId="4" fillId="34" borderId="1" xfId="315" applyNumberFormat="1" applyFont="1" applyFill="1" applyBorder="1" applyAlignment="1">
      <alignment horizontal="center" wrapText="1"/>
    </xf>
    <xf numFmtId="1" fontId="77" fillId="0" borderId="0" xfId="0" applyNumberFormat="1" applyFont="1"/>
    <xf numFmtId="0" fontId="6" fillId="2" borderId="0" xfId="315"/>
    <xf numFmtId="164" fontId="81" fillId="2" borderId="0" xfId="0" applyNumberFormat="1" applyFont="1" applyFill="1" applyAlignment="1">
      <alignment horizontal="right"/>
    </xf>
    <xf numFmtId="164" fontId="81" fillId="2" borderId="0" xfId="315" applyNumberFormat="1" applyFont="1" applyFill="1" applyAlignment="1">
      <alignment horizontal="right"/>
    </xf>
    <xf numFmtId="0" fontId="80" fillId="2" borderId="0" xfId="315" applyFont="1" applyFill="1" applyAlignment="1">
      <alignment horizontal="left"/>
    </xf>
    <xf numFmtId="0" fontId="80" fillId="2" borderId="1" xfId="315" applyFont="1" applyFill="1" applyBorder="1" applyAlignment="1">
      <alignment horizontal="center" wrapText="1"/>
    </xf>
    <xf numFmtId="0" fontId="80" fillId="2" borderId="1" xfId="315" applyFont="1" applyFill="1" applyBorder="1" applyAlignment="1">
      <alignment horizontal="left" wrapText="1"/>
    </xf>
    <xf numFmtId="0" fontId="80" fillId="2" borderId="0" xfId="315" applyFont="1" applyFill="1" applyAlignment="1">
      <alignment horizontal="left" vertical="top" wrapText="1"/>
    </xf>
    <xf numFmtId="0" fontId="3" fillId="0" borderId="0" xfId="0" applyFont="1"/>
    <xf numFmtId="164" fontId="5" fillId="2" borderId="0" xfId="0" applyNumberFormat="1" applyFont="1" applyFill="1" applyAlignment="1">
      <alignment horizontal="right"/>
    </xf>
    <xf numFmtId="0" fontId="82" fillId="0" borderId="0" xfId="0" applyFont="1" applyBorder="1"/>
    <xf numFmtId="164" fontId="82" fillId="2" borderId="0" xfId="0" applyNumberFormat="1" applyFont="1" applyFill="1" applyAlignment="1">
      <alignment horizontal="right"/>
    </xf>
    <xf numFmtId="0" fontId="29" fillId="0" borderId="0" xfId="0" applyFont="1" applyBorder="1"/>
    <xf numFmtId="164" fontId="29" fillId="2" borderId="0" xfId="0" applyNumberFormat="1" applyFont="1" applyFill="1" applyAlignment="1">
      <alignment horizontal="right"/>
    </xf>
    <xf numFmtId="0" fontId="5" fillId="2" borderId="0" xfId="315" applyFont="1" applyFill="1" applyAlignment="1">
      <alignment horizontal="left"/>
    </xf>
    <xf numFmtId="0" fontId="4" fillId="2" borderId="1" xfId="315" applyFont="1" applyFill="1" applyBorder="1" applyAlignment="1">
      <alignment horizontal="center" wrapText="1"/>
    </xf>
    <xf numFmtId="0" fontId="28" fillId="0" borderId="0" xfId="32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3" fillId="0" borderId="0" xfId="0" applyFont="1"/>
    <xf numFmtId="0" fontId="79" fillId="2" borderId="0" xfId="315" applyFont="1" applyFill="1" applyAlignment="1">
      <alignment horizontal="left"/>
    </xf>
    <xf numFmtId="0" fontId="6" fillId="2" borderId="0" xfId="315"/>
    <xf numFmtId="0" fontId="28" fillId="34" borderId="0" xfId="32" applyFont="1" applyFill="1" applyAlignment="1">
      <alignment horizontal="center"/>
    </xf>
  </cellXfs>
  <cellStyles count="480">
    <cellStyle name="20% - Accent1" xfId="9" builtinId="30" customBuiltin="1"/>
    <cellStyle name="20% - Accent1 2" xfId="378"/>
    <cellStyle name="20% - Accent2" xfId="13" builtinId="34" customBuiltin="1"/>
    <cellStyle name="20% - Accent2 2" xfId="379"/>
    <cellStyle name="20% - Accent3" xfId="17" builtinId="38" customBuiltin="1"/>
    <cellStyle name="20% - Accent3 2" xfId="380"/>
    <cellStyle name="20% - Accent4" xfId="21" builtinId="42" customBuiltin="1"/>
    <cellStyle name="20% - Accent4 2" xfId="381"/>
    <cellStyle name="20% - Accent5" xfId="25" builtinId="46" customBuiltin="1"/>
    <cellStyle name="20% - Accent5 2" xfId="382"/>
    <cellStyle name="20% - Accent6" xfId="29" builtinId="50" customBuiltin="1"/>
    <cellStyle name="20% - Accent6 2" xfId="383"/>
    <cellStyle name="40% - Accent1" xfId="10" builtinId="31" customBuiltin="1"/>
    <cellStyle name="40% - Accent1 2" xfId="384"/>
    <cellStyle name="40% - Accent2" xfId="14" builtinId="35" customBuiltin="1"/>
    <cellStyle name="40% - Accent2 2" xfId="385"/>
    <cellStyle name="40% - Accent3" xfId="18" builtinId="39" customBuiltin="1"/>
    <cellStyle name="40% - Accent3 2" xfId="386"/>
    <cellStyle name="40% - Accent4" xfId="22" builtinId="43" customBuiltin="1"/>
    <cellStyle name="40% - Accent4 2" xfId="387"/>
    <cellStyle name="40% - Accent5" xfId="26" builtinId="47" customBuiltin="1"/>
    <cellStyle name="40% - Accent5 2" xfId="388"/>
    <cellStyle name="40% - Accent6" xfId="30" builtinId="51" customBuiltin="1"/>
    <cellStyle name="40% - Accent6 2" xfId="389"/>
    <cellStyle name="60% - Accent1" xfId="11" builtinId="32" customBuiltin="1"/>
    <cellStyle name="60% - Accent2" xfId="15" builtinId="36" customBuiltin="1"/>
    <cellStyle name="60% - Accent3" xfId="19" builtinId="40" customBuiltin="1"/>
    <cellStyle name="60% - Accent4" xfId="23" builtinId="44" customBuiltin="1"/>
    <cellStyle name="60% - Accent5" xfId="27" builtinId="48" customBuiltin="1"/>
    <cellStyle name="60% - Accent6" xfId="31" builtinId="52" customBuiltin="1"/>
    <cellStyle name="Accent1" xfId="8" builtinId="29" customBuiltin="1"/>
    <cellStyle name="Accent2" xfId="12" builtinId="33" customBuiltin="1"/>
    <cellStyle name="Accent3" xfId="16" builtinId="37" customBuiltin="1"/>
    <cellStyle name="Accent4" xfId="20" builtinId="41" customBuiltin="1"/>
    <cellStyle name="Accent5" xfId="24" builtinId="45" customBuiltin="1"/>
    <cellStyle name="Accent6" xfId="28" builtinId="49" customBuiltin="1"/>
    <cellStyle name="active" xfId="33"/>
    <cellStyle name="Bad" xfId="2" builtinId="27" customBuiltin="1"/>
    <cellStyle name="C00A" xfId="34"/>
    <cellStyle name="C00B" xfId="35"/>
    <cellStyle name="C00L" xfId="36"/>
    <cellStyle name="C01A" xfId="37"/>
    <cellStyle name="C01B" xfId="38"/>
    <cellStyle name="C01H" xfId="39"/>
    <cellStyle name="C01L" xfId="40"/>
    <cellStyle name="C02A" xfId="41"/>
    <cellStyle name="C02B" xfId="42"/>
    <cellStyle name="C02H" xfId="43"/>
    <cellStyle name="C02L" xfId="44"/>
    <cellStyle name="C03A" xfId="45"/>
    <cellStyle name="C03B" xfId="46"/>
    <cellStyle name="C03H" xfId="47"/>
    <cellStyle name="C03L" xfId="48"/>
    <cellStyle name="C04A" xfId="49"/>
    <cellStyle name="C04B" xfId="50"/>
    <cellStyle name="C04H" xfId="51"/>
    <cellStyle name="C04L" xfId="52"/>
    <cellStyle name="C05A" xfId="53"/>
    <cellStyle name="C05B" xfId="54"/>
    <cellStyle name="C05H" xfId="55"/>
    <cellStyle name="C05L" xfId="56"/>
    <cellStyle name="C06A" xfId="57"/>
    <cellStyle name="C06B" xfId="58"/>
    <cellStyle name="C06H" xfId="59"/>
    <cellStyle name="C06L" xfId="60"/>
    <cellStyle name="C07A" xfId="61"/>
    <cellStyle name="C07B" xfId="62"/>
    <cellStyle name="C07H" xfId="63"/>
    <cellStyle name="C07L" xfId="64"/>
    <cellStyle name="Calculation" xfId="6" builtinId="22" customBuiltin="1"/>
    <cellStyle name="Check Cell" xfId="7" builtinId="23" customBuiltin="1"/>
    <cellStyle name="Comma" xfId="479" builtinId="3"/>
    <cellStyle name="Comma 10" xfId="141"/>
    <cellStyle name="Comma 2" xfId="65"/>
    <cellStyle name="Comma 2 2" xfId="146"/>
    <cellStyle name="Comma 3" xfId="66"/>
    <cellStyle name="Comma 4" xfId="147"/>
    <cellStyle name="Comma 5" xfId="148"/>
    <cellStyle name="Comma 6" xfId="149"/>
    <cellStyle name="Comma 6 2" xfId="339"/>
    <cellStyle name="Comma 6 2 2" xfId="431"/>
    <cellStyle name="Comma 6 3" xfId="394"/>
    <cellStyle name="Comma 7" xfId="302"/>
    <cellStyle name="Comma 7 2" xfId="371"/>
    <cellStyle name="Comma 8" xfId="335"/>
    <cellStyle name="Comma 9" xfId="392"/>
    <cellStyle name="Comma0" xfId="67"/>
    <cellStyle name="Comma0 2" xfId="150"/>
    <cellStyle name="Currency 2" xfId="369"/>
    <cellStyle name="Currency 3" xfId="421"/>
    <cellStyle name="Currency 4" xfId="297"/>
    <cellStyle name="Currency0" xfId="68"/>
    <cellStyle name="Currency0 2" xfId="151"/>
    <cellStyle name="Date" xfId="69"/>
    <cellStyle name="Date 2" xfId="152"/>
    <cellStyle name="Euro" xfId="70"/>
    <cellStyle name="Euro 2" xfId="154"/>
    <cellStyle name="Euro 3" xfId="153"/>
    <cellStyle name="EXPENSE REPORT" xfId="71"/>
    <cellStyle name="Explanatory Text 2" xfId="328"/>
    <cellStyle name="Fixed" xfId="72"/>
    <cellStyle name="Fixed 2" xfId="155"/>
    <cellStyle name="Good" xfId="1" builtinId="26" customBuiltin="1"/>
    <cellStyle name="Grey" xfId="73"/>
    <cellStyle name="Header1" xfId="74"/>
    <cellStyle name="Header2" xfId="75"/>
    <cellStyle name="Heading" xfId="76"/>
    <cellStyle name="Heading 1 2" xfId="322"/>
    <cellStyle name="Heading 2 2" xfId="323"/>
    <cellStyle name="Heading 3 2" xfId="324"/>
    <cellStyle name="Heading 4 2" xfId="325"/>
    <cellStyle name="Heading1" xfId="77"/>
    <cellStyle name="Hyperlink 2" xfId="145"/>
    <cellStyle name="Hyperlink 2 2" xfId="156"/>
    <cellStyle name="Hyperlink 2 3" xfId="157"/>
    <cellStyle name="Hyperlink 3" xfId="158"/>
    <cellStyle name="Input" xfId="4" builtinId="20" customBuiltin="1"/>
    <cellStyle name="Input [yellow]" xfId="78"/>
    <cellStyle name="Lines" xfId="79"/>
    <cellStyle name="Linked Cell 2" xfId="326"/>
    <cellStyle name="Map Data Values" xfId="159"/>
    <cellStyle name="Map Data Values 2" xfId="160"/>
    <cellStyle name="Map Data Values 3" xfId="161"/>
    <cellStyle name="Map Distance" xfId="162"/>
    <cellStyle name="Map Distance 2" xfId="163"/>
    <cellStyle name="Map Distance 3" xfId="164"/>
    <cellStyle name="Map Legend" xfId="165"/>
    <cellStyle name="Map Legend 2" xfId="166"/>
    <cellStyle name="Map Legend 3" xfId="167"/>
    <cellStyle name="Map Object Names" xfId="168"/>
    <cellStyle name="Map Object Names 2" xfId="169"/>
    <cellStyle name="Map Object Names 3" xfId="170"/>
    <cellStyle name="Map Title" xfId="171"/>
    <cellStyle name="Map Title 2" xfId="172"/>
    <cellStyle name="Map Title 3" xfId="173"/>
    <cellStyle name="Neutral" xfId="3" builtinId="28" customBuiltin="1"/>
    <cellStyle name="no dec" xfId="80"/>
    <cellStyle name="Normal" xfId="0" builtinId="0"/>
    <cellStyle name="Normal - Style1" xfId="81"/>
    <cellStyle name="Normal 10" xfId="174"/>
    <cellStyle name="Normal 10 2" xfId="175"/>
    <cellStyle name="Normal 11" xfId="176"/>
    <cellStyle name="Normal 11 2" xfId="177"/>
    <cellStyle name="Normal 12" xfId="178"/>
    <cellStyle name="Normal 12 2" xfId="179"/>
    <cellStyle name="Normal 13" xfId="180"/>
    <cellStyle name="Normal 13 2" xfId="181"/>
    <cellStyle name="Normal 14" xfId="182"/>
    <cellStyle name="Normal 14 2" xfId="183"/>
    <cellStyle name="Normal 15" xfId="184"/>
    <cellStyle name="Normal 16" xfId="185"/>
    <cellStyle name="Normal 16 2" xfId="186"/>
    <cellStyle name="Normal 17" xfId="187"/>
    <cellStyle name="Normal 17 2" xfId="188"/>
    <cellStyle name="Normal 18" xfId="189"/>
    <cellStyle name="Normal 18 2" xfId="190"/>
    <cellStyle name="Normal 18 2 2" xfId="342"/>
    <cellStyle name="Normal 18 2 2 2" xfId="434"/>
    <cellStyle name="Normal 18 2 3" xfId="396"/>
    <cellStyle name="Normal 18 3" xfId="341"/>
    <cellStyle name="Normal 18 3 2" xfId="433"/>
    <cellStyle name="Normal 18 4" xfId="395"/>
    <cellStyle name="Normal 19" xfId="191"/>
    <cellStyle name="Normal 19 2" xfId="343"/>
    <cellStyle name="Normal 19 2 2" xfId="435"/>
    <cellStyle name="Normal 19 3" xfId="397"/>
    <cellStyle name="Normal 2" xfId="82"/>
    <cellStyle name="Normal 2 2" xfId="83"/>
    <cellStyle name="Normal 2 2 2" xfId="192"/>
    <cellStyle name="Normal 2 2 3" xfId="193"/>
    <cellStyle name="Normal 2 2 4" xfId="194"/>
    <cellStyle name="Normal 2 3" xfId="195"/>
    <cellStyle name="Normal 2 3 2" xfId="345"/>
    <cellStyle name="Normal 2 3 2 2" xfId="437"/>
    <cellStyle name="Normal 2 3 3" xfId="398"/>
    <cellStyle name="Normal 2 4" xfId="196"/>
    <cellStyle name="Normal 2 5" xfId="197"/>
    <cellStyle name="Normal 2 6" xfId="305"/>
    <cellStyle name="Normal 2 6 2" xfId="372"/>
    <cellStyle name="Normal 2 6 2 2" xfId="460"/>
    <cellStyle name="Normal 2 6 3" xfId="422"/>
    <cellStyle name="Normal 2 7" xfId="315"/>
    <cellStyle name="Normal 2 8" xfId="469"/>
    <cellStyle name="Normal 2 9" xfId="143"/>
    <cellStyle name="Normal 2_temp" xfId="198"/>
    <cellStyle name="Normal 20" xfId="199"/>
    <cellStyle name="Normal 21" xfId="200"/>
    <cellStyle name="Normal 22" xfId="201"/>
    <cellStyle name="Normal 22 2" xfId="346"/>
    <cellStyle name="Normal 22 2 2" xfId="438"/>
    <cellStyle name="Normal 22 3" xfId="399"/>
    <cellStyle name="Normal 23" xfId="202"/>
    <cellStyle name="Normal 23 2" xfId="347"/>
    <cellStyle name="Normal 23 2 2" xfId="439"/>
    <cellStyle name="Normal 23 3" xfId="400"/>
    <cellStyle name="Normal 24" xfId="203"/>
    <cellStyle name="Normal 25" xfId="204"/>
    <cellStyle name="Normal 26" xfId="205"/>
    <cellStyle name="Normal 27" xfId="296"/>
    <cellStyle name="Normal 27 2" xfId="368"/>
    <cellStyle name="Normal 28" xfId="299"/>
    <cellStyle name="Normal 29" xfId="300"/>
    <cellStyle name="Normal 3" xfId="84"/>
    <cellStyle name="Normal 3 2" xfId="85"/>
    <cellStyle name="Normal 3 3" xfId="207"/>
    <cellStyle name="Normal 3 4" xfId="298"/>
    <cellStyle name="Normal 3 5" xfId="206"/>
    <cellStyle name="Normal 3_SRR_2008_1-15-09djb(1)" xfId="208"/>
    <cellStyle name="Normal 30" xfId="301"/>
    <cellStyle name="Normal 30 2" xfId="370"/>
    <cellStyle name="Normal 31" xfId="303"/>
    <cellStyle name="Normal 32" xfId="307"/>
    <cellStyle name="Normal 33" xfId="304"/>
    <cellStyle name="Normal 34" xfId="308"/>
    <cellStyle name="Normal 35" xfId="310"/>
    <cellStyle name="Normal 36" xfId="311"/>
    <cellStyle name="Normal 37" xfId="309"/>
    <cellStyle name="Normal 38" xfId="312"/>
    <cellStyle name="Normal 39" xfId="313"/>
    <cellStyle name="Normal 4" xfId="86"/>
    <cellStyle name="Normal 4 2" xfId="87"/>
    <cellStyle name="Normal 4 3" xfId="210"/>
    <cellStyle name="Normal 4 4" xfId="211"/>
    <cellStyle name="Normal 4 5" xfId="212"/>
    <cellStyle name="Normal 4 5 2" xfId="349"/>
    <cellStyle name="Normal 4 5 2 2" xfId="441"/>
    <cellStyle name="Normal 4 5 3" xfId="402"/>
    <cellStyle name="Normal 4 6" xfId="348"/>
    <cellStyle name="Normal 4 6 2" xfId="440"/>
    <cellStyle name="Normal 4 7" xfId="401"/>
    <cellStyle name="Normal 4 8" xfId="209"/>
    <cellStyle name="Normal 4_temp" xfId="213"/>
    <cellStyle name="Normal 40" xfId="314"/>
    <cellStyle name="Normal 41" xfId="316"/>
    <cellStyle name="Normal 42" xfId="317"/>
    <cellStyle name="Normal 43" xfId="318"/>
    <cellStyle name="Normal 44" xfId="319"/>
    <cellStyle name="Normal 45" xfId="320"/>
    <cellStyle name="Normal 46" xfId="330"/>
    <cellStyle name="Normal 46 2" xfId="425"/>
    <cellStyle name="Normal 47" xfId="334"/>
    <cellStyle name="Normal 48" xfId="332"/>
    <cellStyle name="Normal 48 2" xfId="427"/>
    <cellStyle name="Normal 49" xfId="333"/>
    <cellStyle name="Normal 49 2" xfId="428"/>
    <cellStyle name="Normal 5" xfId="88"/>
    <cellStyle name="Normal 5 2" xfId="215"/>
    <cellStyle name="Normal 5 3" xfId="216"/>
    <cellStyle name="Normal 5 4" xfId="214"/>
    <cellStyle name="Normal 50" xfId="367"/>
    <cellStyle name="Normal 50 2" xfId="459"/>
    <cellStyle name="Normal 51" xfId="337"/>
    <cellStyle name="Normal 51 2" xfId="429"/>
    <cellStyle name="Normal 52" xfId="374"/>
    <cellStyle name="Normal 52 2" xfId="462"/>
    <cellStyle name="Normal 53" xfId="340"/>
    <cellStyle name="Normal 53 2" xfId="432"/>
    <cellStyle name="Normal 54" xfId="376"/>
    <cellStyle name="Normal 55" xfId="373"/>
    <cellStyle name="Normal 55 2" xfId="461"/>
    <cellStyle name="Normal 56" xfId="338"/>
    <cellStyle name="Normal 56 2" xfId="430"/>
    <cellStyle name="Normal 57" xfId="344"/>
    <cellStyle name="Normal 57 2" xfId="436"/>
    <cellStyle name="Normal 58" xfId="391"/>
    <cellStyle name="Normal 59" xfId="424"/>
    <cellStyle name="Normal 6" xfId="89"/>
    <cellStyle name="Normal 6 2" xfId="218"/>
    <cellStyle name="Normal 6 2 2" xfId="219"/>
    <cellStyle name="Normal 6 2 2 2" xfId="220"/>
    <cellStyle name="Normal 6 2 2 2 2" xfId="352"/>
    <cellStyle name="Normal 6 2 2 2 2 2" xfId="444"/>
    <cellStyle name="Normal 6 2 2 2 3" xfId="405"/>
    <cellStyle name="Normal 6 2 2 3" xfId="351"/>
    <cellStyle name="Normal 6 2 2 3 2" xfId="443"/>
    <cellStyle name="Normal 6 2 2 4" xfId="404"/>
    <cellStyle name="Normal 6 2 3" xfId="221"/>
    <cellStyle name="Normal 6 2 3 2" xfId="353"/>
    <cellStyle name="Normal 6 2 3 2 2" xfId="445"/>
    <cellStyle name="Normal 6 2 3 3" xfId="406"/>
    <cellStyle name="Normal 6 2 4" xfId="350"/>
    <cellStyle name="Normal 6 2 4 2" xfId="442"/>
    <cellStyle name="Normal 6 2 5" xfId="403"/>
    <cellStyle name="Normal 6 3" xfId="222"/>
    <cellStyle name="Normal 6 3 2" xfId="223"/>
    <cellStyle name="Normal 6 3 2 2" xfId="355"/>
    <cellStyle name="Normal 6 3 2 2 2" xfId="447"/>
    <cellStyle name="Normal 6 3 2 3" xfId="408"/>
    <cellStyle name="Normal 6 3 3" xfId="354"/>
    <cellStyle name="Normal 6 3 3 2" xfId="446"/>
    <cellStyle name="Normal 6 3 4" xfId="407"/>
    <cellStyle name="Normal 6 4" xfId="224"/>
    <cellStyle name="Normal 6 4 2" xfId="356"/>
    <cellStyle name="Normal 6 4 2 2" xfId="448"/>
    <cellStyle name="Normal 6 4 3" xfId="409"/>
    <cellStyle name="Normal 6 5" xfId="225"/>
    <cellStyle name="Normal 6 5 2" xfId="357"/>
    <cellStyle name="Normal 6 5 2 2" xfId="449"/>
    <cellStyle name="Normal 6 5 3" xfId="410"/>
    <cellStyle name="Normal 6 6" xfId="476"/>
    <cellStyle name="Normal 6 7" xfId="217"/>
    <cellStyle name="Normal 6_temp" xfId="226"/>
    <cellStyle name="Normal 60" xfId="464"/>
    <cellStyle name="Normal 61" xfId="377"/>
    <cellStyle name="Normal 62" xfId="420"/>
    <cellStyle name="Normal 63" xfId="465"/>
    <cellStyle name="Normal 64" xfId="470"/>
    <cellStyle name="Normal 65" xfId="471"/>
    <cellStyle name="Normal 66" xfId="472"/>
    <cellStyle name="Normal 67" xfId="466"/>
    <cellStyle name="Normal 68" xfId="473"/>
    <cellStyle name="Normal 69" xfId="467"/>
    <cellStyle name="Normal 7" xfId="32"/>
    <cellStyle name="Normal 7 2" xfId="228"/>
    <cellStyle name="Normal 7 2 2" xfId="229"/>
    <cellStyle name="Normal 7 2 2 2" xfId="359"/>
    <cellStyle name="Normal 7 2 2 2 2" xfId="451"/>
    <cellStyle name="Normal 7 2 2 3" xfId="412"/>
    <cellStyle name="Normal 7 2 3" xfId="358"/>
    <cellStyle name="Normal 7 2 3 2" xfId="450"/>
    <cellStyle name="Normal 7 2 4" xfId="411"/>
    <cellStyle name="Normal 7 3" xfId="230"/>
    <cellStyle name="Normal 7 3 2" xfId="360"/>
    <cellStyle name="Normal 7 3 2 2" xfId="452"/>
    <cellStyle name="Normal 7 3 3" xfId="413"/>
    <cellStyle name="Normal 7 4" xfId="231"/>
    <cellStyle name="Normal 7 4 2" xfId="361"/>
    <cellStyle name="Normal 7 4 2 2" xfId="453"/>
    <cellStyle name="Normal 7 4 3" xfId="414"/>
    <cellStyle name="Normal 7 5" xfId="227"/>
    <cellStyle name="Normal 70" xfId="474"/>
    <cellStyle name="Normal 71" xfId="475"/>
    <cellStyle name="Normal 72" xfId="477"/>
    <cellStyle name="Normal 73" xfId="468"/>
    <cellStyle name="Normal 74" xfId="478"/>
    <cellStyle name="Normal 75" xfId="140"/>
    <cellStyle name="Normal 76" xfId="295"/>
    <cellStyle name="Normal 8" xfId="232"/>
    <cellStyle name="Normal 8 2" xfId="233"/>
    <cellStyle name="Normal 8 3" xfId="234"/>
    <cellStyle name="Normal 8 4" xfId="235"/>
    <cellStyle name="Normal 9" xfId="236"/>
    <cellStyle name="Normal 9 2" xfId="237"/>
    <cellStyle name="Normal2" xfId="90"/>
    <cellStyle name="Note 2" xfId="238"/>
    <cellStyle name="Note 2 2" xfId="362"/>
    <cellStyle name="Note 2 2 2" xfId="454"/>
    <cellStyle name="Note 2 3" xfId="415"/>
    <cellStyle name="Note 3" xfId="331"/>
    <cellStyle name="Note 3 2" xfId="426"/>
    <cellStyle name="Note 4" xfId="390"/>
    <cellStyle name="Output" xfId="5" builtinId="21" customBuiltin="1"/>
    <cellStyle name="Percent (0)" xfId="91"/>
    <cellStyle name="Percent [2]" xfId="92"/>
    <cellStyle name="Percent 10" xfId="375"/>
    <cellStyle name="Percent 11" xfId="393"/>
    <cellStyle name="Percent 12" xfId="423"/>
    <cellStyle name="Percent 13" xfId="463"/>
    <cellStyle name="Percent 14" xfId="142"/>
    <cellStyle name="Percent 2" xfId="93"/>
    <cellStyle name="Percent 2 2" xfId="239"/>
    <cellStyle name="Percent 2 2 2" xfId="240"/>
    <cellStyle name="Percent 2 2 2 2" xfId="363"/>
    <cellStyle name="Percent 2 2 2 2 2" xfId="455"/>
    <cellStyle name="Percent 2 2 2 3" xfId="416"/>
    <cellStyle name="Percent 2 2 3" xfId="241"/>
    <cellStyle name="Percent 2 3" xfId="242"/>
    <cellStyle name="Percent 2 4" xfId="243"/>
    <cellStyle name="Percent 2 5" xfId="306"/>
    <cellStyle name="Percent 2 6" xfId="144"/>
    <cellStyle name="Percent 3" xfId="244"/>
    <cellStyle name="Percent 3 2" xfId="245"/>
    <cellStyle name="Percent 3 3" xfId="246"/>
    <cellStyle name="Percent 4" xfId="247"/>
    <cellStyle name="Percent 4 2" xfId="248"/>
    <cellStyle name="Percent 5" xfId="249"/>
    <cellStyle name="Percent 6" xfId="250"/>
    <cellStyle name="Percent 7" xfId="251"/>
    <cellStyle name="Percent 7 2" xfId="252"/>
    <cellStyle name="Percent 7 2 2" xfId="365"/>
    <cellStyle name="Percent 7 2 2 2" xfId="457"/>
    <cellStyle name="Percent 7 2 3" xfId="418"/>
    <cellStyle name="Percent 7 3" xfId="364"/>
    <cellStyle name="Percent 7 3 2" xfId="456"/>
    <cellStyle name="Percent 7 4" xfId="417"/>
    <cellStyle name="Percent 8" xfId="253"/>
    <cellStyle name="Percent 8 2" xfId="366"/>
    <cellStyle name="Percent 8 2 2" xfId="458"/>
    <cellStyle name="Percent 8 3" xfId="419"/>
    <cellStyle name="Percent 9" xfId="336"/>
    <cellStyle name="PSChar" xfId="94"/>
    <cellStyle name="PSDate" xfId="95"/>
    <cellStyle name="PSDec" xfId="96"/>
    <cellStyle name="PSHeading" xfId="97"/>
    <cellStyle name="PSInt" xfId="98"/>
    <cellStyle name="PSSpacer" xfId="99"/>
    <cellStyle name="R00A" xfId="100"/>
    <cellStyle name="R00B" xfId="101"/>
    <cellStyle name="R00B 2" xfId="255"/>
    <cellStyle name="R00B 3" xfId="254"/>
    <cellStyle name="R00L" xfId="102"/>
    <cellStyle name="R00L 2" xfId="257"/>
    <cellStyle name="R00L 3" xfId="256"/>
    <cellStyle name="R01A" xfId="103"/>
    <cellStyle name="R01B" xfId="104"/>
    <cellStyle name="R01H" xfId="105"/>
    <cellStyle name="R01L" xfId="106"/>
    <cellStyle name="R02A" xfId="107"/>
    <cellStyle name="R02B" xfId="108"/>
    <cellStyle name="R02H" xfId="109"/>
    <cellStyle name="R02H 2" xfId="259"/>
    <cellStyle name="R02H 3" xfId="258"/>
    <cellStyle name="R02L" xfId="110"/>
    <cellStyle name="R02L 2" xfId="261"/>
    <cellStyle name="R02L 3" xfId="260"/>
    <cellStyle name="R03A" xfId="111"/>
    <cellStyle name="R03B" xfId="112"/>
    <cellStyle name="R03H" xfId="113"/>
    <cellStyle name="R03H 2" xfId="263"/>
    <cellStyle name="R03H 3" xfId="262"/>
    <cellStyle name="R03L" xfId="114"/>
    <cellStyle name="R03L 2" xfId="265"/>
    <cellStyle name="R03L 3" xfId="264"/>
    <cellStyle name="R04A" xfId="115"/>
    <cellStyle name="R04B" xfId="116"/>
    <cellStyle name="R04H" xfId="117"/>
    <cellStyle name="R04H 2" xfId="267"/>
    <cellStyle name="R04H 3" xfId="266"/>
    <cellStyle name="R04L" xfId="118"/>
    <cellStyle name="R04L 2" xfId="269"/>
    <cellStyle name="R04L 3" xfId="268"/>
    <cellStyle name="R05A" xfId="119"/>
    <cellStyle name="R05B" xfId="120"/>
    <cellStyle name="R05H" xfId="121"/>
    <cellStyle name="R05H 2" xfId="271"/>
    <cellStyle name="R05H 3" xfId="270"/>
    <cellStyle name="R05L" xfId="122"/>
    <cellStyle name="R05L 2" xfId="273"/>
    <cellStyle name="R05L 3" xfId="272"/>
    <cellStyle name="R06A" xfId="123"/>
    <cellStyle name="R06B" xfId="124"/>
    <cellStyle name="R06H" xfId="125"/>
    <cellStyle name="R06H 2" xfId="275"/>
    <cellStyle name="R06H 3" xfId="274"/>
    <cellStyle name="R06L" xfId="126"/>
    <cellStyle name="R06L 2" xfId="277"/>
    <cellStyle name="R06L 3" xfId="276"/>
    <cellStyle name="R07A" xfId="127"/>
    <cellStyle name="R07B" xfId="128"/>
    <cellStyle name="R07H" xfId="129"/>
    <cellStyle name="R07H 2" xfId="279"/>
    <cellStyle name="R07H 3" xfId="278"/>
    <cellStyle name="R07L" xfId="130"/>
    <cellStyle name="R07L 2" xfId="281"/>
    <cellStyle name="R07L 3" xfId="280"/>
    <cellStyle name="R08A" xfId="131"/>
    <cellStyle name="R08H" xfId="132"/>
    <cellStyle name="R08H 2" xfId="283"/>
    <cellStyle name="R08H 3" xfId="282"/>
    <cellStyle name="R08L" xfId="133"/>
    <cellStyle name="R08L 2" xfId="285"/>
    <cellStyle name="R08L 3" xfId="284"/>
    <cellStyle name="R09H" xfId="134"/>
    <cellStyle name="R09H 2" xfId="287"/>
    <cellStyle name="R09H 3" xfId="286"/>
    <cellStyle name="R09L" xfId="135"/>
    <cellStyle name="R09L 2" xfId="289"/>
    <cellStyle name="R09L 3" xfId="288"/>
    <cellStyle name="R10H" xfId="136"/>
    <cellStyle name="R10H 2" xfId="291"/>
    <cellStyle name="R10H 3" xfId="290"/>
    <cellStyle name="R10L" xfId="137"/>
    <cellStyle name="R10L 2" xfId="293"/>
    <cellStyle name="R10L 3" xfId="292"/>
    <cellStyle name="Style 1" xfId="138"/>
    <cellStyle name="style_col_headings" xfId="294"/>
    <cellStyle name="Tickmark" xfId="139"/>
    <cellStyle name="Title 2" xfId="321"/>
    <cellStyle name="Total 2" xfId="329"/>
    <cellStyle name="Warning Text 2" xfId="3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5</xdr:col>
      <xdr:colOff>0</xdr:colOff>
      <xdr:row>49</xdr:row>
      <xdr:rowOff>38100</xdr:rowOff>
    </xdr:to>
    <xdr:sp macro="" textlink="">
      <xdr:nvSpPr>
        <xdr:cNvPr id="1076" name="_xssf_cell_comment" hidden="1">
          <a:extLst>
            <a:ext uri="{FF2B5EF4-FFF2-40B4-BE49-F238E27FC236}">
              <a16:creationId xmlns:a16="http://schemas.microsoft.com/office/drawing/2014/main" id="{00000000-0008-0000-0100-000034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0</xdr:row>
      <xdr:rowOff>0</xdr:rowOff>
    </xdr:from>
    <xdr:to>
      <xdr:col>5</xdr:col>
      <xdr:colOff>219075</xdr:colOff>
      <xdr:row>51</xdr:row>
      <xdr:rowOff>114300</xdr:rowOff>
    </xdr:to>
    <xdr:sp macro="" textlink="">
      <xdr:nvSpPr>
        <xdr:cNvPr id="2" name="_xssf_cell_comment" hidden="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51</xdr:row>
      <xdr:rowOff>114300</xdr:rowOff>
    </xdr:to>
    <xdr:sp macro="" textlink="">
      <xdr:nvSpPr>
        <xdr:cNvPr id="3" name="AutoShape 5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820275" cy="95345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51</xdr:row>
      <xdr:rowOff>114300</xdr:rowOff>
    </xdr:to>
    <xdr:sp macro="" textlink="">
      <xdr:nvSpPr>
        <xdr:cNvPr id="4" name="AutoShape 52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820275" cy="953452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51</xdr:row>
      <xdr:rowOff>114300</xdr:rowOff>
    </xdr:to>
    <xdr:sp macro="" textlink="">
      <xdr:nvSpPr>
        <xdr:cNvPr id="5" name="AutoShape 52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820275" cy="953452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51</xdr:row>
      <xdr:rowOff>114300</xdr:rowOff>
    </xdr:to>
    <xdr:sp macro="" textlink="">
      <xdr:nvSpPr>
        <xdr:cNvPr id="6" name="AutoShape 52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820275" cy="953452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51</xdr:row>
      <xdr:rowOff>114300</xdr:rowOff>
    </xdr:to>
    <xdr:sp macro="" textlink="">
      <xdr:nvSpPr>
        <xdr:cNvPr id="7" name="AutoShape 52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820275" cy="953452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51</xdr:row>
      <xdr:rowOff>114300</xdr:rowOff>
    </xdr:to>
    <xdr:sp macro="" textlink="">
      <xdr:nvSpPr>
        <xdr:cNvPr id="8" name="AutoShape 52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820275" cy="953452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Urban">
      <a:dk1>
        <a:srgbClr val="000000"/>
      </a:dk1>
      <a:lt1>
        <a:srgbClr val="FFFFFF"/>
      </a:lt1>
      <a:dk2>
        <a:srgbClr val="0096D2"/>
      </a:dk2>
      <a:lt2>
        <a:srgbClr val="E6E6E6"/>
      </a:lt2>
      <a:accent1>
        <a:srgbClr val="0096D2"/>
      </a:accent1>
      <a:accent2>
        <a:srgbClr val="B0D5F1"/>
      </a:accent2>
      <a:accent3>
        <a:srgbClr val="00578B"/>
      </a:accent3>
      <a:accent4>
        <a:srgbClr val="C6C6C6"/>
      </a:accent4>
      <a:accent5>
        <a:srgbClr val="8A8A8A"/>
      </a:accent5>
      <a:accent6>
        <a:srgbClr val="FCB918"/>
      </a:accent6>
      <a:hlink>
        <a:srgbClr val="0096D2"/>
      </a:hlink>
      <a:folHlink>
        <a:srgbClr val="00578B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4"/>
  <sheetViews>
    <sheetView workbookViewId="0">
      <selection activeCell="C3" sqref="C3"/>
    </sheetView>
  </sheetViews>
  <sheetFormatPr defaultRowHeight="15" x14ac:dyDescent="0.25"/>
  <cols>
    <col min="1" max="1" width="17.42578125" bestFit="1" customWidth="1"/>
    <col min="2" max="2" width="10.85546875" customWidth="1"/>
    <col min="3" max="3" width="32.42578125" customWidth="1"/>
    <col min="4" max="4" width="36.28515625" customWidth="1"/>
  </cols>
  <sheetData>
    <row r="1" spans="1:4" ht="18" x14ac:dyDescent="0.25">
      <c r="A1" s="56" t="s">
        <v>197</v>
      </c>
      <c r="B1" s="56"/>
      <c r="C1" s="56"/>
      <c r="D1" s="56"/>
    </row>
    <row r="2" spans="1:4" x14ac:dyDescent="0.25">
      <c r="A2" s="26" t="s">
        <v>58</v>
      </c>
      <c r="B2" s="28" t="s">
        <v>165</v>
      </c>
      <c r="C2" s="27" t="s">
        <v>59</v>
      </c>
      <c r="D2" s="27" t="s">
        <v>60</v>
      </c>
    </row>
    <row r="3" spans="1:4" x14ac:dyDescent="0.25">
      <c r="A3" s="20" t="s">
        <v>164</v>
      </c>
      <c r="B3" s="9" t="s">
        <v>166</v>
      </c>
      <c r="C3" s="30">
        <f>+Earnings_Comparison!E58</f>
        <v>918.82</v>
      </c>
      <c r="D3" s="29">
        <f>+Earnings_Comparison!H58</f>
        <v>0.68470459788205762</v>
      </c>
    </row>
    <row r="4" spans="1:4" x14ac:dyDescent="0.25">
      <c r="A4" s="20" t="s">
        <v>113</v>
      </c>
      <c r="B4" s="9" t="str">
        <f>+Earnings_Comparison!B5</f>
        <v>AL</v>
      </c>
      <c r="C4" s="30">
        <f>+Earnings_Comparison!E5</f>
        <v>786.01</v>
      </c>
      <c r="D4" s="29">
        <f>+Earnings_Comparison!H5</f>
        <v>-3.1899665126810528</v>
      </c>
    </row>
    <row r="5" spans="1:4" x14ac:dyDescent="0.25">
      <c r="A5" s="20" t="s">
        <v>114</v>
      </c>
      <c r="B5" s="9" t="str">
        <f>+Earnings_Comparison!B6</f>
        <v>AK</v>
      </c>
      <c r="C5" s="30">
        <f>+Earnings_Comparison!E6</f>
        <v>1010.72</v>
      </c>
      <c r="D5" s="29">
        <f>+Earnings_Comparison!H6</f>
        <v>1.4452747937534038</v>
      </c>
    </row>
    <row r="6" spans="1:4" x14ac:dyDescent="0.25">
      <c r="A6" s="20" t="s">
        <v>115</v>
      </c>
      <c r="B6" s="9" t="str">
        <f>+Earnings_Comparison!B7</f>
        <v>AZ</v>
      </c>
      <c r="C6" s="30">
        <f>+Earnings_Comparison!E7</f>
        <v>883.92</v>
      </c>
      <c r="D6" s="29">
        <f>+Earnings_Comparison!H7</f>
        <v>0.99710987927688066</v>
      </c>
    </row>
    <row r="7" spans="1:4" x14ac:dyDescent="0.25">
      <c r="A7" s="20" t="s">
        <v>116</v>
      </c>
      <c r="B7" s="9" t="str">
        <f>+Earnings_Comparison!B8</f>
        <v>AR</v>
      </c>
      <c r="C7" s="30">
        <f>+Earnings_Comparison!E8</f>
        <v>728.99</v>
      </c>
      <c r="D7" s="29">
        <f>+Earnings_Comparison!H8</f>
        <v>1.5776173273662542</v>
      </c>
    </row>
    <row r="8" spans="1:4" x14ac:dyDescent="0.25">
      <c r="A8" s="20" t="s">
        <v>117</v>
      </c>
      <c r="B8" s="9" t="str">
        <f>+Earnings_Comparison!B9</f>
        <v>CA</v>
      </c>
      <c r="C8" s="30">
        <f>+Earnings_Comparison!E9</f>
        <v>1028.8399999999999</v>
      </c>
      <c r="D8" s="29">
        <f>+Earnings_Comparison!H9</f>
        <v>-1.9579898569804244</v>
      </c>
    </row>
    <row r="9" spans="1:4" x14ac:dyDescent="0.25">
      <c r="A9" s="20" t="s">
        <v>118</v>
      </c>
      <c r="B9" s="9" t="str">
        <f>+Earnings_Comparison!B10</f>
        <v>CO</v>
      </c>
      <c r="C9" s="30">
        <f>+Earnings_Comparison!E10</f>
        <v>937.57</v>
      </c>
      <c r="D9" s="29">
        <f>+Earnings_Comparison!H10</f>
        <v>1.2066245949089005</v>
      </c>
    </row>
    <row r="10" spans="1:4" x14ac:dyDescent="0.25">
      <c r="A10" s="20" t="s">
        <v>119</v>
      </c>
      <c r="B10" s="9" t="str">
        <f>+Earnings_Comparison!B11</f>
        <v>CT</v>
      </c>
      <c r="C10" s="30">
        <f>+Earnings_Comparison!E11</f>
        <v>1060.08</v>
      </c>
      <c r="D10" s="29">
        <f>+Earnings_Comparison!H11</f>
        <v>-1.7272219161339475</v>
      </c>
    </row>
    <row r="11" spans="1:4" x14ac:dyDescent="0.25">
      <c r="A11" s="20" t="s">
        <v>120</v>
      </c>
      <c r="B11" s="9" t="str">
        <f>+Earnings_Comparison!B12</f>
        <v>DE</v>
      </c>
      <c r="C11" s="30">
        <f>+Earnings_Comparison!E12</f>
        <v>850.5</v>
      </c>
      <c r="D11" s="29">
        <f>+Earnings_Comparison!H12</f>
        <v>2.7315798301308369E-2</v>
      </c>
    </row>
    <row r="12" spans="1:4" x14ac:dyDescent="0.25">
      <c r="A12" s="20" t="s">
        <v>121</v>
      </c>
      <c r="B12" s="9" t="str">
        <f>+Earnings_Comparison!B13</f>
        <v>DC</v>
      </c>
      <c r="C12" s="30">
        <f>+Earnings_Comparison!E13</f>
        <v>1443.87</v>
      </c>
      <c r="D12" s="29">
        <f>+Earnings_Comparison!H13</f>
        <v>-4.4266608506084655</v>
      </c>
    </row>
    <row r="13" spans="1:4" x14ac:dyDescent="0.25">
      <c r="A13" s="20" t="s">
        <v>122</v>
      </c>
      <c r="B13" s="9" t="str">
        <f>+Earnings_Comparison!B14</f>
        <v>FL</v>
      </c>
      <c r="C13" s="30">
        <f>+Earnings_Comparison!E14</f>
        <v>841.48</v>
      </c>
      <c r="D13" s="29">
        <f>+Earnings_Comparison!H14</f>
        <v>0.2737322923252572</v>
      </c>
    </row>
    <row r="14" spans="1:4" x14ac:dyDescent="0.25">
      <c r="A14" s="20" t="s">
        <v>123</v>
      </c>
      <c r="B14" s="9" t="str">
        <f>+Earnings_Comparison!B15</f>
        <v>GA</v>
      </c>
      <c r="C14" s="30">
        <f>+Earnings_Comparison!E15</f>
        <v>905.27</v>
      </c>
      <c r="D14" s="29">
        <f>+Earnings_Comparison!H15</f>
        <v>0.11474705173626365</v>
      </c>
    </row>
    <row r="15" spans="1:4" x14ac:dyDescent="0.25">
      <c r="A15" s="20" t="s">
        <v>124</v>
      </c>
      <c r="B15" s="9" t="str">
        <f>+Earnings_Comparison!B16</f>
        <v>HI</v>
      </c>
      <c r="C15" s="30">
        <f>+Earnings_Comparison!E16</f>
        <v>900.9</v>
      </c>
      <c r="D15" s="29">
        <f>+Earnings_Comparison!H16</f>
        <v>1.5924652012913487</v>
      </c>
    </row>
    <row r="16" spans="1:4" x14ac:dyDescent="0.25">
      <c r="A16" s="20" t="s">
        <v>125</v>
      </c>
      <c r="B16" s="9" t="str">
        <f>+Earnings_Comparison!B17</f>
        <v>ID</v>
      </c>
      <c r="C16" s="30">
        <f>+Earnings_Comparison!E17</f>
        <v>750.05</v>
      </c>
      <c r="D16" s="29">
        <f>+Earnings_Comparison!H17</f>
        <v>-0.43693174414708436</v>
      </c>
    </row>
    <row r="17" spans="1:4" x14ac:dyDescent="0.25">
      <c r="A17" s="20" t="s">
        <v>126</v>
      </c>
      <c r="B17" s="9" t="str">
        <f>+Earnings_Comparison!B18</f>
        <v>IL</v>
      </c>
      <c r="C17" s="30">
        <f>+Earnings_Comparison!E18</f>
        <v>925.01</v>
      </c>
      <c r="D17" s="29">
        <f>+Earnings_Comparison!H18</f>
        <v>-0.80602167985448503</v>
      </c>
    </row>
    <row r="18" spans="1:4" x14ac:dyDescent="0.25">
      <c r="A18" s="20" t="s">
        <v>127</v>
      </c>
      <c r="B18" s="9" t="str">
        <f>+Earnings_Comparison!B19</f>
        <v>IN</v>
      </c>
      <c r="C18" s="30">
        <f>+Earnings_Comparison!E19</f>
        <v>871.39</v>
      </c>
      <c r="D18" s="29">
        <f>+Earnings_Comparison!H19</f>
        <v>0.87244820625440589</v>
      </c>
    </row>
    <row r="19" spans="1:4" x14ac:dyDescent="0.25">
      <c r="A19" s="20" t="s">
        <v>128</v>
      </c>
      <c r="B19" s="9" t="str">
        <f>+Earnings_Comparison!B20</f>
        <v>IA</v>
      </c>
      <c r="C19" s="30">
        <f>+Earnings_Comparison!E20</f>
        <v>812.84</v>
      </c>
      <c r="D19" s="29">
        <f>+Earnings_Comparison!H20</f>
        <v>0.10074563301232242</v>
      </c>
    </row>
    <row r="20" spans="1:4" x14ac:dyDescent="0.25">
      <c r="A20" s="20" t="s">
        <v>129</v>
      </c>
      <c r="B20" s="9" t="str">
        <f>+Earnings_Comparison!B21</f>
        <v>KS</v>
      </c>
      <c r="C20" s="30">
        <f>+Earnings_Comparison!E21</f>
        <v>783.9</v>
      </c>
      <c r="D20" s="29">
        <f>+Earnings_Comparison!H21</f>
        <v>-2.5271246875977482</v>
      </c>
    </row>
    <row r="21" spans="1:4" x14ac:dyDescent="0.25">
      <c r="A21" s="20" t="s">
        <v>130</v>
      </c>
      <c r="B21" s="9" t="str">
        <f>+Earnings_Comparison!B22</f>
        <v>KY</v>
      </c>
      <c r="C21" s="30">
        <f>+Earnings_Comparison!E22</f>
        <v>750.36</v>
      </c>
      <c r="D21" s="29">
        <f>+Earnings_Comparison!H22</f>
        <v>-4.9938104891888209</v>
      </c>
    </row>
    <row r="22" spans="1:4" x14ac:dyDescent="0.25">
      <c r="A22" s="20" t="s">
        <v>131</v>
      </c>
      <c r="B22" s="9" t="str">
        <f>+Earnings_Comparison!B23</f>
        <v>LA</v>
      </c>
      <c r="C22" s="30">
        <f>+Earnings_Comparison!E23</f>
        <v>812.47</v>
      </c>
      <c r="D22" s="29">
        <f>+Earnings_Comparison!H23</f>
        <v>-2.6182131711720347</v>
      </c>
    </row>
    <row r="23" spans="1:4" x14ac:dyDescent="0.25">
      <c r="A23" s="20" t="s">
        <v>132</v>
      </c>
      <c r="B23" s="9" t="str">
        <f>+Earnings_Comparison!B24</f>
        <v>ME</v>
      </c>
      <c r="C23" s="30">
        <f>+Earnings_Comparison!E24</f>
        <v>804.42</v>
      </c>
      <c r="D23" s="29">
        <f>+Earnings_Comparison!H24</f>
        <v>1.7588939923121494</v>
      </c>
    </row>
    <row r="24" spans="1:4" x14ac:dyDescent="0.25">
      <c r="A24" s="20" t="s">
        <v>133</v>
      </c>
      <c r="B24" s="9" t="str">
        <f>+Earnings_Comparison!B25</f>
        <v>MD</v>
      </c>
      <c r="C24" s="30">
        <f>+Earnings_Comparison!E25</f>
        <v>990.9</v>
      </c>
      <c r="D24" s="29">
        <f>+Earnings_Comparison!H25</f>
        <v>-3.1971463476820894E-2</v>
      </c>
    </row>
    <row r="25" spans="1:4" x14ac:dyDescent="0.25">
      <c r="A25" s="20" t="s">
        <v>134</v>
      </c>
      <c r="B25" s="9" t="str">
        <f>+Earnings_Comparison!B26</f>
        <v>MA</v>
      </c>
      <c r="C25" s="30">
        <f>+Earnings_Comparison!E26</f>
        <v>1079.0999999999999</v>
      </c>
      <c r="D25" s="29">
        <f>+Earnings_Comparison!H26</f>
        <v>-2.4659687298386856</v>
      </c>
    </row>
    <row r="26" spans="1:4" x14ac:dyDescent="0.25">
      <c r="A26" s="20" t="s">
        <v>135</v>
      </c>
      <c r="B26" s="9" t="str">
        <f>+Earnings_Comparison!B27</f>
        <v>MI</v>
      </c>
      <c r="C26" s="30">
        <f>+Earnings_Comparison!E27</f>
        <v>869.85</v>
      </c>
      <c r="D26" s="29">
        <f>+Earnings_Comparison!H27</f>
        <v>0.17573907856223148</v>
      </c>
    </row>
    <row r="27" spans="1:4" x14ac:dyDescent="0.25">
      <c r="A27" s="20" t="s">
        <v>136</v>
      </c>
      <c r="B27" s="9" t="str">
        <f>+Earnings_Comparison!B28</f>
        <v>MN</v>
      </c>
      <c r="C27" s="30">
        <f>+Earnings_Comparison!E28</f>
        <v>958.25</v>
      </c>
      <c r="D27" s="29">
        <f>+Earnings_Comparison!H28</f>
        <v>-2.0847069743902602</v>
      </c>
    </row>
    <row r="28" spans="1:4" x14ac:dyDescent="0.25">
      <c r="A28" s="20" t="s">
        <v>137</v>
      </c>
      <c r="B28" s="9" t="str">
        <f>+Earnings_Comparison!B29</f>
        <v>MS</v>
      </c>
      <c r="C28" s="30">
        <f>+Earnings_Comparison!E29</f>
        <v>689.77</v>
      </c>
      <c r="D28" s="29">
        <f>+Earnings_Comparison!H29</f>
        <v>-5.0820318945511982</v>
      </c>
    </row>
    <row r="29" spans="1:4" x14ac:dyDescent="0.25">
      <c r="A29" s="20" t="s">
        <v>138</v>
      </c>
      <c r="B29" s="9" t="str">
        <f>+Earnings_Comparison!B30</f>
        <v>MO</v>
      </c>
      <c r="C29" s="30">
        <f>+Earnings_Comparison!E30</f>
        <v>797.23</v>
      </c>
      <c r="D29" s="29">
        <f>+Earnings_Comparison!H30</f>
        <v>-1.4325750733788833</v>
      </c>
    </row>
    <row r="30" spans="1:4" x14ac:dyDescent="0.25">
      <c r="A30" s="20" t="s">
        <v>139</v>
      </c>
      <c r="B30" s="9" t="str">
        <f>+Earnings_Comparison!B31</f>
        <v>MT</v>
      </c>
      <c r="C30" s="30">
        <f>+Earnings_Comparison!E31</f>
        <v>761.53</v>
      </c>
      <c r="D30" s="29">
        <f>+Earnings_Comparison!H31</f>
        <v>-0.71166855996233069</v>
      </c>
    </row>
    <row r="31" spans="1:4" x14ac:dyDescent="0.25">
      <c r="A31" s="20" t="s">
        <v>140</v>
      </c>
      <c r="B31" s="9" t="str">
        <f>+Earnings_Comparison!B32</f>
        <v>NE</v>
      </c>
      <c r="C31" s="30">
        <f>+Earnings_Comparison!E32</f>
        <v>832.17</v>
      </c>
      <c r="D31" s="29">
        <f>+Earnings_Comparison!H32</f>
        <v>0.92213451142568736</v>
      </c>
    </row>
    <row r="32" spans="1:4" x14ac:dyDescent="0.25">
      <c r="A32" s="20" t="s">
        <v>141</v>
      </c>
      <c r="B32" s="9" t="str">
        <f>+Earnings_Comparison!B33</f>
        <v>NV</v>
      </c>
      <c r="C32" s="30">
        <f>+Earnings_Comparison!E33</f>
        <v>764.53</v>
      </c>
      <c r="D32" s="29">
        <f>+Earnings_Comparison!H33</f>
        <v>-3.2359536316914461</v>
      </c>
    </row>
    <row r="33" spans="1:4" x14ac:dyDescent="0.25">
      <c r="A33" s="20" t="s">
        <v>142</v>
      </c>
      <c r="B33" s="9" t="str">
        <f>+Earnings_Comparison!B34</f>
        <v>NH</v>
      </c>
      <c r="C33" s="30">
        <f>+Earnings_Comparison!E34</f>
        <v>873.79</v>
      </c>
      <c r="D33" s="29">
        <f>+Earnings_Comparison!H34</f>
        <v>-5.4207564956828547</v>
      </c>
    </row>
    <row r="34" spans="1:4" x14ac:dyDescent="0.25">
      <c r="A34" s="20" t="s">
        <v>143</v>
      </c>
      <c r="B34" s="9" t="str">
        <f>+Earnings_Comparison!B35</f>
        <v>NJ</v>
      </c>
      <c r="C34" s="30">
        <f>+Earnings_Comparison!E35</f>
        <v>989.26</v>
      </c>
      <c r="D34" s="29">
        <f>+Earnings_Comparison!H35</f>
        <v>-3.4466582213911412</v>
      </c>
    </row>
    <row r="35" spans="1:4" x14ac:dyDescent="0.25">
      <c r="A35" s="20" t="s">
        <v>144</v>
      </c>
      <c r="B35" s="9" t="str">
        <f>+Earnings_Comparison!B36</f>
        <v>NM</v>
      </c>
      <c r="C35" s="30">
        <f>+Earnings_Comparison!E36</f>
        <v>719.44</v>
      </c>
      <c r="D35" s="29">
        <f>+Earnings_Comparison!H36</f>
        <v>0.2383644965373577</v>
      </c>
    </row>
    <row r="36" spans="1:4" x14ac:dyDescent="0.25">
      <c r="A36" s="20" t="s">
        <v>145</v>
      </c>
      <c r="B36" s="9" t="str">
        <f>+Earnings_Comparison!B37</f>
        <v>NY</v>
      </c>
      <c r="C36" s="30">
        <f>+Earnings_Comparison!E37</f>
        <v>1016.28</v>
      </c>
      <c r="D36" s="29">
        <f>+Earnings_Comparison!H37</f>
        <v>-1.422265993319749</v>
      </c>
    </row>
    <row r="37" spans="1:4" x14ac:dyDescent="0.25">
      <c r="A37" s="20" t="s">
        <v>146</v>
      </c>
      <c r="B37" s="9" t="str">
        <f>+Earnings_Comparison!B38</f>
        <v>NC</v>
      </c>
      <c r="C37" s="30">
        <f>+Earnings_Comparison!E38</f>
        <v>832.58</v>
      </c>
      <c r="D37" s="29">
        <f>+Earnings_Comparison!H38</f>
        <v>-0.28714310333425308</v>
      </c>
    </row>
    <row r="38" spans="1:4" x14ac:dyDescent="0.25">
      <c r="A38" s="20" t="s">
        <v>147</v>
      </c>
      <c r="B38" s="9" t="str">
        <f>+Earnings_Comparison!B39</f>
        <v>ND</v>
      </c>
      <c r="C38" s="30">
        <f>+Earnings_Comparison!E39</f>
        <v>888.38</v>
      </c>
      <c r="D38" s="29">
        <f>+Earnings_Comparison!H39</f>
        <v>-0.93795270581631396</v>
      </c>
    </row>
    <row r="39" spans="1:4" x14ac:dyDescent="0.25">
      <c r="A39" s="20" t="s">
        <v>148</v>
      </c>
      <c r="B39" s="9" t="str">
        <f>+Earnings_Comparison!B40</f>
        <v>OH</v>
      </c>
      <c r="C39" s="30">
        <f>+Earnings_Comparison!E40</f>
        <v>832.05</v>
      </c>
      <c r="D39" s="29">
        <f>+Earnings_Comparison!H40</f>
        <v>-1.3037501942308571</v>
      </c>
    </row>
    <row r="40" spans="1:4" x14ac:dyDescent="0.25">
      <c r="A40" s="20" t="s">
        <v>149</v>
      </c>
      <c r="B40" s="9" t="str">
        <f>+Earnings_Comparison!B41</f>
        <v>OK</v>
      </c>
      <c r="C40" s="30">
        <f>+Earnings_Comparison!E41</f>
        <v>804.1</v>
      </c>
      <c r="D40" s="29">
        <f>+Earnings_Comparison!H41</f>
        <v>-1.2523786739734089</v>
      </c>
    </row>
    <row r="41" spans="1:4" x14ac:dyDescent="0.25">
      <c r="A41" s="20" t="s">
        <v>150</v>
      </c>
      <c r="B41" s="9" t="str">
        <f>+Earnings_Comparison!B42</f>
        <v>OR</v>
      </c>
      <c r="C41" s="30">
        <f>+Earnings_Comparison!E42</f>
        <v>869.84</v>
      </c>
      <c r="D41" s="29">
        <f>+Earnings_Comparison!H42</f>
        <v>-2.1971638205569355</v>
      </c>
    </row>
    <row r="42" spans="1:4" x14ac:dyDescent="0.25">
      <c r="A42" s="20" t="s">
        <v>151</v>
      </c>
      <c r="B42" s="9" t="str">
        <f>+Earnings_Comparison!B43</f>
        <v>PA</v>
      </c>
      <c r="C42" s="30">
        <f>+Earnings_Comparison!E43</f>
        <v>853.92</v>
      </c>
      <c r="D42" s="29">
        <f>+Earnings_Comparison!H43</f>
        <v>-1.4108239607856454</v>
      </c>
    </row>
    <row r="43" spans="1:4" x14ac:dyDescent="0.25">
      <c r="A43" s="20" t="s">
        <v>152</v>
      </c>
      <c r="B43" s="9" t="str">
        <f>+Earnings_Comparison!B44</f>
        <v>RI</v>
      </c>
      <c r="C43" s="30">
        <f>+Earnings_Comparison!E44</f>
        <v>917.58</v>
      </c>
      <c r="D43" s="29">
        <f>+Earnings_Comparison!H44</f>
        <v>2.5878217733167563</v>
      </c>
    </row>
    <row r="44" spans="1:4" x14ac:dyDescent="0.25">
      <c r="A44" s="20" t="s">
        <v>153</v>
      </c>
      <c r="B44" s="9" t="str">
        <f>+Earnings_Comparison!B45</f>
        <v>SC</v>
      </c>
      <c r="C44" s="30">
        <f>+Earnings_Comparison!E45</f>
        <v>814.98</v>
      </c>
      <c r="D44" s="29">
        <f>+Earnings_Comparison!H45</f>
        <v>0.56654346354854113</v>
      </c>
    </row>
    <row r="45" spans="1:4" x14ac:dyDescent="0.25">
      <c r="A45" s="20" t="s">
        <v>154</v>
      </c>
      <c r="B45" s="9" t="str">
        <f>+Earnings_Comparison!B46</f>
        <v>SD</v>
      </c>
      <c r="C45" s="30">
        <f>+Earnings_Comparison!E46</f>
        <v>732.93</v>
      </c>
      <c r="D45" s="29">
        <f>+Earnings_Comparison!H46</f>
        <v>-3.7165837102317245</v>
      </c>
    </row>
    <row r="46" spans="1:4" x14ac:dyDescent="0.25">
      <c r="A46" s="20" t="s">
        <v>155</v>
      </c>
      <c r="B46" s="9" t="str">
        <f>+Earnings_Comparison!B47</f>
        <v>TN</v>
      </c>
      <c r="C46" s="30">
        <f>+Earnings_Comparison!E47</f>
        <v>790.78</v>
      </c>
      <c r="D46" s="29">
        <f>+Earnings_Comparison!H47</f>
        <v>-4.8606235169266876</v>
      </c>
    </row>
    <row r="47" spans="1:4" x14ac:dyDescent="0.25">
      <c r="A47" s="20" t="s">
        <v>156</v>
      </c>
      <c r="B47" s="9" t="str">
        <f>+Earnings_Comparison!B48</f>
        <v>TX</v>
      </c>
      <c r="C47" s="30">
        <f>+Earnings_Comparison!E48</f>
        <v>912.61</v>
      </c>
      <c r="D47" s="29">
        <f>+Earnings_Comparison!H48</f>
        <v>-1.7161908491264533</v>
      </c>
    </row>
    <row r="48" spans="1:4" x14ac:dyDescent="0.25">
      <c r="A48" s="20" t="s">
        <v>157</v>
      </c>
      <c r="B48" s="9" t="str">
        <f>+Earnings_Comparison!B49</f>
        <v>UT</v>
      </c>
      <c r="C48" s="30">
        <f>+Earnings_Comparison!E49</f>
        <v>869.98</v>
      </c>
      <c r="D48" s="29">
        <f>+Earnings_Comparison!H49</f>
        <v>-2.0847816313015799</v>
      </c>
    </row>
    <row r="49" spans="1:4" x14ac:dyDescent="0.25">
      <c r="A49" s="20" t="s">
        <v>158</v>
      </c>
      <c r="B49" s="9" t="str">
        <f>+Earnings_Comparison!B50</f>
        <v>VT</v>
      </c>
      <c r="C49" s="30">
        <f>+Earnings_Comparison!E50</f>
        <v>819.02</v>
      </c>
      <c r="D49" s="29">
        <f>+Earnings_Comparison!H50</f>
        <v>-1.6213086648346642</v>
      </c>
    </row>
    <row r="50" spans="1:4" x14ac:dyDescent="0.25">
      <c r="A50" s="20" t="s">
        <v>159</v>
      </c>
      <c r="B50" s="9" t="str">
        <f>+Earnings_Comparison!B51</f>
        <v>VA</v>
      </c>
      <c r="C50" s="30">
        <f>+Earnings_Comparison!E51</f>
        <v>963.67</v>
      </c>
      <c r="D50" s="29">
        <f>+Earnings_Comparison!H51</f>
        <v>-2.7240063017201055</v>
      </c>
    </row>
    <row r="51" spans="1:4" x14ac:dyDescent="0.25">
      <c r="A51" s="20" t="s">
        <v>160</v>
      </c>
      <c r="B51" s="9" t="str">
        <f>+Earnings_Comparison!B52</f>
        <v>WA</v>
      </c>
      <c r="C51" s="30">
        <f>+Earnings_Comparison!E52</f>
        <v>1098.48</v>
      </c>
      <c r="D51" s="29">
        <f>+Earnings_Comparison!H52</f>
        <v>-1.8256306866524796</v>
      </c>
    </row>
    <row r="52" spans="1:4" x14ac:dyDescent="0.25">
      <c r="A52" s="20" t="s">
        <v>161</v>
      </c>
      <c r="B52" s="9" t="str">
        <f>+Earnings_Comparison!B53</f>
        <v>WV</v>
      </c>
      <c r="C52" s="30">
        <f>+Earnings_Comparison!E53</f>
        <v>783.69</v>
      </c>
      <c r="D52" s="29">
        <f>+Earnings_Comparison!H53</f>
        <v>1.6890220040154613</v>
      </c>
    </row>
    <row r="53" spans="1:4" x14ac:dyDescent="0.25">
      <c r="A53" s="20" t="s">
        <v>162</v>
      </c>
      <c r="B53" s="9" t="str">
        <f>+Earnings_Comparison!B54</f>
        <v>WI</v>
      </c>
      <c r="C53" s="30">
        <f>+Earnings_Comparison!E54</f>
        <v>858.47</v>
      </c>
      <c r="D53" s="29">
        <f>+Earnings_Comparison!H54</f>
        <v>1.4236809209871915</v>
      </c>
    </row>
    <row r="54" spans="1:4" x14ac:dyDescent="0.25">
      <c r="A54" s="20" t="s">
        <v>163</v>
      </c>
      <c r="B54" s="9" t="str">
        <f>+Earnings_Comparison!B55</f>
        <v>WY</v>
      </c>
      <c r="C54" s="30">
        <f>+Earnings_Comparison!E55</f>
        <v>835.54</v>
      </c>
      <c r="D54" s="29">
        <f>+Earnings_Comparison!H55</f>
        <v>3.1451697571494242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65"/>
  <sheetViews>
    <sheetView workbookViewId="0">
      <pane xSplit="3" ySplit="4" topLeftCell="D50" activePane="bottomRight" state="frozen"/>
      <selection pane="topRight"/>
      <selection pane="bottomLeft"/>
      <selection pane="bottomRight" activeCell="D5" sqref="D5"/>
    </sheetView>
  </sheetViews>
  <sheetFormatPr defaultRowHeight="14.25" x14ac:dyDescent="0.2"/>
  <cols>
    <col min="1" max="2" width="9.140625" style="1"/>
    <col min="3" max="3" width="27.5703125" style="1" customWidth="1"/>
    <col min="4" max="4" width="12.7109375" style="1" customWidth="1"/>
    <col min="5" max="5" width="12.28515625" style="1" customWidth="1"/>
    <col min="6" max="6" width="8" style="1" customWidth="1"/>
    <col min="7" max="7" width="14.7109375" style="1" customWidth="1"/>
    <col min="8" max="8" width="14.28515625" style="1" customWidth="1"/>
    <col min="9" max="9" width="8" style="1" customWidth="1"/>
    <col min="10" max="10" width="16.7109375" style="1" bestFit="1" customWidth="1"/>
    <col min="11" max="235" width="8" style="1" customWidth="1"/>
    <col min="236" max="16384" width="9.140625" style="1"/>
  </cols>
  <sheetData>
    <row r="1" spans="1:32" ht="15.75" x14ac:dyDescent="0.25">
      <c r="C1" s="57" t="s">
        <v>0</v>
      </c>
      <c r="D1" s="58"/>
    </row>
    <row r="2" spans="1:32" x14ac:dyDescent="0.2">
      <c r="C2" s="2" t="s">
        <v>1</v>
      </c>
    </row>
    <row r="3" spans="1:32" x14ac:dyDescent="0.2">
      <c r="D3" s="32"/>
    </row>
    <row r="4" spans="1:32" ht="27" thickBot="1" x14ac:dyDescent="0.3">
      <c r="A4" s="16" t="s">
        <v>61</v>
      </c>
      <c r="B4" s="16" t="s">
        <v>58</v>
      </c>
      <c r="C4" s="3" t="s">
        <v>2</v>
      </c>
      <c r="D4" s="38">
        <v>42736</v>
      </c>
      <c r="E4" s="39">
        <v>43101</v>
      </c>
      <c r="F4" s="10"/>
      <c r="G4" s="13" t="s">
        <v>194</v>
      </c>
      <c r="H4" s="12" t="s">
        <v>57</v>
      </c>
      <c r="I4" s="10"/>
      <c r="J4" s="36" t="s">
        <v>192</v>
      </c>
      <c r="K4" s="10"/>
      <c r="L4" s="10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</row>
    <row r="5" spans="1:32" ht="15" thickTop="1" x14ac:dyDescent="0.2">
      <c r="A5" s="19">
        <v>1</v>
      </c>
      <c r="B5" s="18" t="s">
        <v>62</v>
      </c>
      <c r="C5" s="5" t="s">
        <v>3</v>
      </c>
      <c r="D5" s="35">
        <f>'January_2018_BLS Data Series'!N5</f>
        <v>795.44</v>
      </c>
      <c r="E5" s="37">
        <f>'January_2018_BLS Data Series'!Z5</f>
        <v>786.01</v>
      </c>
      <c r="F5" s="33"/>
      <c r="G5" s="33">
        <f>D5/$G$61</f>
        <v>811.90964581471678</v>
      </c>
      <c r="H5" s="11">
        <f>((E5/G5)-1)*100</f>
        <v>-3.1899665126810528</v>
      </c>
      <c r="I5" s="9"/>
      <c r="J5" s="29">
        <f>E5-D5</f>
        <v>-9.4300000000000637</v>
      </c>
      <c r="K5" s="9"/>
      <c r="L5" s="9">
        <f>IF(H5&lt;0, 1, 0)</f>
        <v>1</v>
      </c>
      <c r="M5" s="1">
        <f>IF(H5&lt;-1, 1, 0)</f>
        <v>1</v>
      </c>
      <c r="O5" s="1">
        <f>IF(H5&gt;5, 1, 0)</f>
        <v>0</v>
      </c>
    </row>
    <row r="6" spans="1:32" x14ac:dyDescent="0.2">
      <c r="A6" s="19">
        <v>2</v>
      </c>
      <c r="B6" s="18" t="s">
        <v>63</v>
      </c>
      <c r="C6" s="5" t="s">
        <v>4</v>
      </c>
      <c r="D6" s="35">
        <f>'January_2018_BLS Data Series'!N6</f>
        <v>976.11</v>
      </c>
      <c r="E6" s="37">
        <f>'January_2018_BLS Data Series'!Z6</f>
        <v>1010.72</v>
      </c>
      <c r="F6" s="33"/>
      <c r="G6" s="33">
        <f t="shared" ref="G6:G55" si="0">D6/$G$61</f>
        <v>996.32043193226787</v>
      </c>
      <c r="H6" s="11">
        <f t="shared" ref="H6:H55" si="1">((E6/G6)-1)*100</f>
        <v>1.4452747937534038</v>
      </c>
      <c r="I6" s="9"/>
      <c r="J6" s="29">
        <f t="shared" ref="J6:J55" si="2">E6-D6</f>
        <v>34.610000000000014</v>
      </c>
      <c r="K6" s="9"/>
      <c r="L6" s="9">
        <f t="shared" ref="L6:L55" si="3">IF(H6&lt;0, 1, 0)</f>
        <v>0</v>
      </c>
      <c r="M6" s="48">
        <f t="shared" ref="M6:M55" si="4">IF(H6&lt;-1, 1, 0)</f>
        <v>0</v>
      </c>
      <c r="O6" s="48">
        <f t="shared" ref="O6:O55" si="5">IF(H6&gt;5, 1, 0)</f>
        <v>0</v>
      </c>
    </row>
    <row r="7" spans="1:32" x14ac:dyDescent="0.2">
      <c r="A7" s="19">
        <v>4</v>
      </c>
      <c r="B7" s="18" t="s">
        <v>64</v>
      </c>
      <c r="C7" s="5" t="s">
        <v>5</v>
      </c>
      <c r="D7" s="35">
        <f>'January_2018_BLS Data Series'!N7</f>
        <v>857.44</v>
      </c>
      <c r="E7" s="37">
        <f>'January_2018_BLS Data Series'!Z7</f>
        <v>883.92</v>
      </c>
      <c r="F7" s="33"/>
      <c r="G7" s="33">
        <f t="shared" si="0"/>
        <v>875.19336053928737</v>
      </c>
      <c r="H7" s="11">
        <f t="shared" si="1"/>
        <v>0.99710987927688066</v>
      </c>
      <c r="I7" s="9"/>
      <c r="J7" s="29">
        <f t="shared" si="2"/>
        <v>26.479999999999905</v>
      </c>
      <c r="K7" s="9"/>
      <c r="L7" s="9">
        <f t="shared" si="3"/>
        <v>0</v>
      </c>
      <c r="M7" s="48">
        <f t="shared" si="4"/>
        <v>0</v>
      </c>
      <c r="O7" s="48">
        <f t="shared" si="5"/>
        <v>0</v>
      </c>
    </row>
    <row r="8" spans="1:32" x14ac:dyDescent="0.2">
      <c r="A8" s="19">
        <v>5</v>
      </c>
      <c r="B8" s="18" t="s">
        <v>65</v>
      </c>
      <c r="C8" s="5" t="s">
        <v>6</v>
      </c>
      <c r="D8" s="35">
        <f>'January_2018_BLS Data Series'!N8</f>
        <v>703.11</v>
      </c>
      <c r="E8" s="37">
        <f>'January_2018_BLS Data Series'!Z8</f>
        <v>728.99</v>
      </c>
      <c r="F8" s="33"/>
      <c r="G8" s="33">
        <f t="shared" si="0"/>
        <v>717.6679461289167</v>
      </c>
      <c r="H8" s="11">
        <f t="shared" si="1"/>
        <v>1.5776173273662542</v>
      </c>
      <c r="I8" s="9"/>
      <c r="J8" s="29">
        <f t="shared" si="2"/>
        <v>25.879999999999995</v>
      </c>
      <c r="K8" s="9"/>
      <c r="L8" s="9">
        <f t="shared" si="3"/>
        <v>0</v>
      </c>
      <c r="M8" s="48">
        <f t="shared" si="4"/>
        <v>0</v>
      </c>
      <c r="O8" s="48">
        <f t="shared" si="5"/>
        <v>0</v>
      </c>
    </row>
    <row r="9" spans="1:32" x14ac:dyDescent="0.2">
      <c r="A9" s="19">
        <v>6</v>
      </c>
      <c r="B9" s="18" t="s">
        <v>66</v>
      </c>
      <c r="C9" s="5" t="s">
        <v>7</v>
      </c>
      <c r="D9" s="35">
        <f>'January_2018_BLS Data Series'!N9</f>
        <v>1028.0999999999999</v>
      </c>
      <c r="E9" s="37">
        <f>'January_2018_BLS Data Series'!Z9</f>
        <v>1028.8399999999999</v>
      </c>
      <c r="F9" s="33"/>
      <c r="G9" s="33">
        <f t="shared" si="0"/>
        <v>1049.3868888440488</v>
      </c>
      <c r="H9" s="11">
        <f t="shared" si="1"/>
        <v>-1.9579898569804244</v>
      </c>
      <c r="I9" s="9"/>
      <c r="J9" s="29">
        <f t="shared" si="2"/>
        <v>0.74000000000000909</v>
      </c>
      <c r="K9" s="9"/>
      <c r="L9" s="9">
        <f t="shared" si="3"/>
        <v>1</v>
      </c>
      <c r="M9" s="48">
        <f t="shared" si="4"/>
        <v>1</v>
      </c>
      <c r="O9" s="48">
        <f t="shared" si="5"/>
        <v>0</v>
      </c>
    </row>
    <row r="10" spans="1:32" x14ac:dyDescent="0.2">
      <c r="A10" s="19">
        <v>8</v>
      </c>
      <c r="B10" s="18" t="s">
        <v>67</v>
      </c>
      <c r="C10" s="5" t="s">
        <v>8</v>
      </c>
      <c r="D10" s="35">
        <f>'January_2018_BLS Data Series'!N10</f>
        <v>907.6</v>
      </c>
      <c r="E10" s="37">
        <f>'January_2018_BLS Data Series'!Z10</f>
        <v>937.57</v>
      </c>
      <c r="F10" s="33"/>
      <c r="G10" s="33">
        <f t="shared" si="0"/>
        <v>926.39192716161733</v>
      </c>
      <c r="H10" s="11">
        <f t="shared" si="1"/>
        <v>1.2066245949089005</v>
      </c>
      <c r="I10" s="9"/>
      <c r="J10" s="29">
        <f t="shared" si="2"/>
        <v>29.970000000000027</v>
      </c>
      <c r="K10" s="9"/>
      <c r="L10" s="9">
        <f t="shared" si="3"/>
        <v>0</v>
      </c>
      <c r="M10" s="48">
        <f t="shared" si="4"/>
        <v>0</v>
      </c>
      <c r="O10" s="48">
        <f t="shared" si="5"/>
        <v>0</v>
      </c>
    </row>
    <row r="11" spans="1:32" x14ac:dyDescent="0.2">
      <c r="A11" s="19">
        <v>9</v>
      </c>
      <c r="B11" s="18" t="s">
        <v>68</v>
      </c>
      <c r="C11" s="5" t="s">
        <v>9</v>
      </c>
      <c r="D11" s="35">
        <f>'January_2018_BLS Data Series'!N11</f>
        <v>1056.83</v>
      </c>
      <c r="E11" s="37">
        <f>'January_2018_BLS Data Series'!Z11</f>
        <v>1060.08</v>
      </c>
      <c r="F11" s="33"/>
      <c r="G11" s="33">
        <f t="shared" si="0"/>
        <v>1078.7117456833539</v>
      </c>
      <c r="H11" s="11">
        <f t="shared" si="1"/>
        <v>-1.7272219161339475</v>
      </c>
      <c r="I11" s="9"/>
      <c r="J11" s="29">
        <f t="shared" si="2"/>
        <v>3.25</v>
      </c>
      <c r="K11" s="9"/>
      <c r="L11" s="9">
        <f t="shared" si="3"/>
        <v>1</v>
      </c>
      <c r="M11" s="48">
        <f t="shared" si="4"/>
        <v>1</v>
      </c>
      <c r="O11" s="48">
        <f t="shared" si="5"/>
        <v>0</v>
      </c>
    </row>
    <row r="12" spans="1:32" x14ac:dyDescent="0.2">
      <c r="A12" s="19">
        <v>10</v>
      </c>
      <c r="B12" s="18" t="s">
        <v>69</v>
      </c>
      <c r="C12" s="5" t="s">
        <v>10</v>
      </c>
      <c r="D12" s="35">
        <f>'January_2018_BLS Data Series'!N12</f>
        <v>833.02</v>
      </c>
      <c r="E12" s="37">
        <f>'January_2018_BLS Data Series'!Z12</f>
        <v>850.5</v>
      </c>
      <c r="F12" s="33"/>
      <c r="G12" s="33">
        <f t="shared" si="0"/>
        <v>850.26774257841612</v>
      </c>
      <c r="H12" s="11">
        <f t="shared" si="1"/>
        <v>2.7315798301308369E-2</v>
      </c>
      <c r="I12" s="9"/>
      <c r="J12" s="29">
        <f t="shared" si="2"/>
        <v>17.480000000000018</v>
      </c>
      <c r="K12" s="9"/>
      <c r="L12" s="9">
        <f t="shared" si="3"/>
        <v>0</v>
      </c>
      <c r="M12" s="48">
        <f t="shared" si="4"/>
        <v>0</v>
      </c>
      <c r="O12" s="48">
        <f t="shared" si="5"/>
        <v>0</v>
      </c>
    </row>
    <row r="13" spans="1:32" x14ac:dyDescent="0.2">
      <c r="A13" s="19">
        <v>11</v>
      </c>
      <c r="B13" s="18" t="s">
        <v>70</v>
      </c>
      <c r="C13" s="5" t="s">
        <v>11</v>
      </c>
      <c r="D13" s="35">
        <f>'January_2018_BLS Data Series'!N13</f>
        <v>1480.1</v>
      </c>
      <c r="E13" s="37">
        <f>'January_2018_BLS Data Series'!Z13</f>
        <v>1443.87</v>
      </c>
      <c r="F13" s="33"/>
      <c r="G13" s="33">
        <f t="shared" si="0"/>
        <v>1510.7455832876926</v>
      </c>
      <c r="H13" s="11">
        <f t="shared" si="1"/>
        <v>-4.4266608506084655</v>
      </c>
      <c r="I13" s="9"/>
      <c r="J13" s="29">
        <f t="shared" si="2"/>
        <v>-36.230000000000018</v>
      </c>
      <c r="K13" s="9"/>
      <c r="L13" s="9">
        <f t="shared" si="3"/>
        <v>1</v>
      </c>
      <c r="M13" s="48">
        <f t="shared" si="4"/>
        <v>1</v>
      </c>
      <c r="O13" s="48">
        <f t="shared" si="5"/>
        <v>0</v>
      </c>
    </row>
    <row r="14" spans="1:32" x14ac:dyDescent="0.2">
      <c r="A14" s="19">
        <v>12</v>
      </c>
      <c r="B14" s="18" t="s">
        <v>71</v>
      </c>
      <c r="C14" s="5" t="s">
        <v>12</v>
      </c>
      <c r="D14" s="35">
        <f>'January_2018_BLS Data Series'!N14</f>
        <v>822.16</v>
      </c>
      <c r="E14" s="37">
        <f>'January_2018_BLS Data Series'!Z14</f>
        <v>841.48</v>
      </c>
      <c r="F14" s="33"/>
      <c r="G14" s="33">
        <f t="shared" si="0"/>
        <v>839.1828854508542</v>
      </c>
      <c r="H14" s="11">
        <f t="shared" si="1"/>
        <v>0.2737322923252572</v>
      </c>
      <c r="I14" s="9"/>
      <c r="J14" s="29">
        <f t="shared" si="2"/>
        <v>19.32000000000005</v>
      </c>
      <c r="K14" s="9"/>
      <c r="L14" s="9">
        <f t="shared" si="3"/>
        <v>0</v>
      </c>
      <c r="M14" s="48">
        <f t="shared" si="4"/>
        <v>0</v>
      </c>
      <c r="O14" s="48">
        <f t="shared" si="5"/>
        <v>0</v>
      </c>
    </row>
    <row r="15" spans="1:32" x14ac:dyDescent="0.2">
      <c r="A15" s="19">
        <v>13</v>
      </c>
      <c r="B15" s="18" t="s">
        <v>72</v>
      </c>
      <c r="C15" s="5" t="s">
        <v>13</v>
      </c>
      <c r="D15" s="35">
        <f>'January_2018_BLS Data Series'!N15</f>
        <v>885.89</v>
      </c>
      <c r="E15" s="37">
        <f>'January_2018_BLS Data Series'!Z15</f>
        <v>905.27</v>
      </c>
      <c r="F15" s="33"/>
      <c r="G15" s="33">
        <f t="shared" si="0"/>
        <v>904.23241995725562</v>
      </c>
      <c r="H15" s="11">
        <f t="shared" si="1"/>
        <v>0.11474705173626365</v>
      </c>
      <c r="I15" s="9"/>
      <c r="J15" s="29">
        <f t="shared" si="2"/>
        <v>19.379999999999995</v>
      </c>
      <c r="K15" s="9"/>
      <c r="L15" s="9">
        <f t="shared" si="3"/>
        <v>0</v>
      </c>
      <c r="M15" s="48">
        <f t="shared" si="4"/>
        <v>0</v>
      </c>
      <c r="O15" s="48">
        <f t="shared" si="5"/>
        <v>0</v>
      </c>
    </row>
    <row r="16" spans="1:32" x14ac:dyDescent="0.2">
      <c r="A16" s="19">
        <v>15</v>
      </c>
      <c r="B16" s="18" t="s">
        <v>73</v>
      </c>
      <c r="C16" s="5" t="s">
        <v>14</v>
      </c>
      <c r="D16" s="35">
        <f>'January_2018_BLS Data Series'!N16</f>
        <v>868.79</v>
      </c>
      <c r="E16" s="37">
        <f>'January_2018_BLS Data Series'!Z16</f>
        <v>900.9</v>
      </c>
      <c r="F16" s="33"/>
      <c r="G16" s="33">
        <f t="shared" si="0"/>
        <v>886.77836315418847</v>
      </c>
      <c r="H16" s="11">
        <f t="shared" si="1"/>
        <v>1.5924652012913487</v>
      </c>
      <c r="I16" s="9"/>
      <c r="J16" s="29">
        <f t="shared" si="2"/>
        <v>32.110000000000014</v>
      </c>
      <c r="K16" s="9"/>
      <c r="L16" s="9">
        <f t="shared" si="3"/>
        <v>0</v>
      </c>
      <c r="M16" s="48">
        <f t="shared" si="4"/>
        <v>0</v>
      </c>
      <c r="O16" s="48">
        <f t="shared" si="5"/>
        <v>0</v>
      </c>
    </row>
    <row r="17" spans="1:15" x14ac:dyDescent="0.2">
      <c r="A17" s="19">
        <v>16</v>
      </c>
      <c r="B17" s="18" t="s">
        <v>74</v>
      </c>
      <c r="C17" s="5" t="s">
        <v>15</v>
      </c>
      <c r="D17" s="35">
        <f>'January_2018_BLS Data Series'!N17</f>
        <v>738.06</v>
      </c>
      <c r="E17" s="37">
        <f>'January_2018_BLS Data Series'!Z17</f>
        <v>750.05</v>
      </c>
      <c r="F17" s="33"/>
      <c r="G17" s="33">
        <f t="shared" si="0"/>
        <v>753.34158854220277</v>
      </c>
      <c r="H17" s="11">
        <f t="shared" si="1"/>
        <v>-0.43693174414708436</v>
      </c>
      <c r="I17" s="9"/>
      <c r="J17" s="29">
        <f t="shared" si="2"/>
        <v>11.990000000000009</v>
      </c>
      <c r="K17" s="9"/>
      <c r="L17" s="9">
        <f t="shared" si="3"/>
        <v>1</v>
      </c>
      <c r="M17" s="48">
        <f t="shared" si="4"/>
        <v>0</v>
      </c>
      <c r="O17" s="48">
        <f t="shared" si="5"/>
        <v>0</v>
      </c>
    </row>
    <row r="18" spans="1:15" x14ac:dyDescent="0.2">
      <c r="A18" s="19">
        <v>17</v>
      </c>
      <c r="B18" s="18" t="s">
        <v>75</v>
      </c>
      <c r="C18" s="5" t="s">
        <v>16</v>
      </c>
      <c r="D18" s="35">
        <f>'January_2018_BLS Data Series'!N18</f>
        <v>913.61</v>
      </c>
      <c r="E18" s="37">
        <f>'January_2018_BLS Data Series'!Z18</f>
        <v>925.01</v>
      </c>
      <c r="F18" s="33"/>
      <c r="G18" s="33">
        <f t="shared" si="0"/>
        <v>932.52636466959586</v>
      </c>
      <c r="H18" s="11">
        <f t="shared" si="1"/>
        <v>-0.80602167985448503</v>
      </c>
      <c r="I18" s="9"/>
      <c r="J18" s="29">
        <f t="shared" si="2"/>
        <v>11.399999999999977</v>
      </c>
      <c r="K18" s="9"/>
      <c r="L18" s="9">
        <f t="shared" si="3"/>
        <v>1</v>
      </c>
      <c r="M18" s="48">
        <f t="shared" si="4"/>
        <v>0</v>
      </c>
      <c r="O18" s="48">
        <f t="shared" si="5"/>
        <v>0</v>
      </c>
    </row>
    <row r="19" spans="1:15" x14ac:dyDescent="0.2">
      <c r="A19" s="19">
        <v>18</v>
      </c>
      <c r="B19" s="18" t="s">
        <v>76</v>
      </c>
      <c r="C19" s="5" t="s">
        <v>17</v>
      </c>
      <c r="D19" s="35">
        <f>'January_2018_BLS Data Series'!N19</f>
        <v>846.33</v>
      </c>
      <c r="E19" s="37">
        <f>'January_2018_BLS Data Series'!Z19</f>
        <v>871.39</v>
      </c>
      <c r="F19" s="33"/>
      <c r="G19" s="33">
        <f t="shared" si="0"/>
        <v>863.85332714267474</v>
      </c>
      <c r="H19" s="11">
        <f t="shared" si="1"/>
        <v>0.87244820625440589</v>
      </c>
      <c r="I19" s="9"/>
      <c r="J19" s="29">
        <f t="shared" si="2"/>
        <v>25.059999999999945</v>
      </c>
      <c r="K19" s="9"/>
      <c r="L19" s="9">
        <f t="shared" si="3"/>
        <v>0</v>
      </c>
      <c r="M19" s="48">
        <f t="shared" si="4"/>
        <v>0</v>
      </c>
      <c r="O19" s="48">
        <f t="shared" si="5"/>
        <v>0</v>
      </c>
    </row>
    <row r="20" spans="1:15" x14ac:dyDescent="0.2">
      <c r="A20" s="19">
        <v>19</v>
      </c>
      <c r="B20" s="18" t="s">
        <v>77</v>
      </c>
      <c r="C20" s="5" t="s">
        <v>18</v>
      </c>
      <c r="D20" s="35">
        <f>'January_2018_BLS Data Series'!N20</f>
        <v>795.55</v>
      </c>
      <c r="E20" s="37">
        <f>'January_2018_BLS Data Series'!Z20</f>
        <v>812.84</v>
      </c>
      <c r="F20" s="33"/>
      <c r="G20" s="33">
        <f t="shared" si="0"/>
        <v>812.02192337309896</v>
      </c>
      <c r="H20" s="11">
        <f t="shared" si="1"/>
        <v>0.10074563301232242</v>
      </c>
      <c r="I20" s="9"/>
      <c r="J20" s="29">
        <f t="shared" si="2"/>
        <v>17.290000000000077</v>
      </c>
      <c r="K20" s="9"/>
      <c r="L20" s="9">
        <f t="shared" si="3"/>
        <v>0</v>
      </c>
      <c r="M20" s="48">
        <f t="shared" si="4"/>
        <v>0</v>
      </c>
      <c r="O20" s="48">
        <f t="shared" si="5"/>
        <v>0</v>
      </c>
    </row>
    <row r="21" spans="1:15" x14ac:dyDescent="0.2">
      <c r="A21" s="19">
        <v>20</v>
      </c>
      <c r="B21" s="18" t="s">
        <v>78</v>
      </c>
      <c r="C21" s="5" t="s">
        <v>19</v>
      </c>
      <c r="D21" s="35">
        <f>'January_2018_BLS Data Series'!N21</f>
        <v>787.91</v>
      </c>
      <c r="E21" s="37">
        <f>'January_2018_BLS Data Series'!Z21</f>
        <v>783.9</v>
      </c>
      <c r="F21" s="33"/>
      <c r="G21" s="33">
        <f t="shared" si="0"/>
        <v>804.22373659090999</v>
      </c>
      <c r="H21" s="11">
        <f t="shared" si="1"/>
        <v>-2.5271246875977482</v>
      </c>
      <c r="I21" s="9"/>
      <c r="J21" s="29">
        <f t="shared" si="2"/>
        <v>-4.0099999999999909</v>
      </c>
      <c r="K21" s="9"/>
      <c r="L21" s="9">
        <f t="shared" si="3"/>
        <v>1</v>
      </c>
      <c r="M21" s="48">
        <f t="shared" si="4"/>
        <v>1</v>
      </c>
      <c r="O21" s="48">
        <f t="shared" si="5"/>
        <v>0</v>
      </c>
    </row>
    <row r="22" spans="1:15" x14ac:dyDescent="0.2">
      <c r="A22" s="19">
        <v>21</v>
      </c>
      <c r="B22" s="18" t="s">
        <v>79</v>
      </c>
      <c r="C22" s="5" t="s">
        <v>20</v>
      </c>
      <c r="D22" s="35">
        <f>'January_2018_BLS Data Series'!N22</f>
        <v>773.78</v>
      </c>
      <c r="E22" s="37">
        <f>'January_2018_BLS Data Series'!Z22</f>
        <v>750.36</v>
      </c>
      <c r="F22" s="33"/>
      <c r="G22" s="33">
        <f t="shared" si="0"/>
        <v>789.80117386416509</v>
      </c>
      <c r="H22" s="11">
        <f t="shared" si="1"/>
        <v>-4.9938104891888209</v>
      </c>
      <c r="I22" s="9"/>
      <c r="J22" s="29">
        <f t="shared" si="2"/>
        <v>-23.419999999999959</v>
      </c>
      <c r="K22" s="9"/>
      <c r="L22" s="9">
        <f t="shared" si="3"/>
        <v>1</v>
      </c>
      <c r="M22" s="48">
        <f t="shared" si="4"/>
        <v>1</v>
      </c>
      <c r="O22" s="48">
        <f t="shared" si="5"/>
        <v>0</v>
      </c>
    </row>
    <row r="23" spans="1:15" x14ac:dyDescent="0.2">
      <c r="A23" s="19">
        <v>22</v>
      </c>
      <c r="B23" s="18" t="s">
        <v>80</v>
      </c>
      <c r="C23" s="5" t="s">
        <v>21</v>
      </c>
      <c r="D23" s="35">
        <f>'January_2018_BLS Data Series'!N23</f>
        <v>817.39</v>
      </c>
      <c r="E23" s="37">
        <f>'January_2018_BLS Data Series'!Z23</f>
        <v>812.47</v>
      </c>
      <c r="F23" s="33"/>
      <c r="G23" s="33">
        <f t="shared" si="0"/>
        <v>834.31412223736709</v>
      </c>
      <c r="H23" s="11">
        <f t="shared" si="1"/>
        <v>-2.6182131711720347</v>
      </c>
      <c r="I23" s="9"/>
      <c r="J23" s="29">
        <f t="shared" si="2"/>
        <v>-4.9199999999999591</v>
      </c>
      <c r="K23" s="9"/>
      <c r="L23" s="9">
        <f t="shared" si="3"/>
        <v>1</v>
      </c>
      <c r="M23" s="48">
        <f t="shared" si="4"/>
        <v>1</v>
      </c>
      <c r="O23" s="48">
        <f t="shared" si="5"/>
        <v>0</v>
      </c>
    </row>
    <row r="24" spans="1:15" x14ac:dyDescent="0.2">
      <c r="A24" s="19">
        <v>23</v>
      </c>
      <c r="B24" s="18" t="s">
        <v>81</v>
      </c>
      <c r="C24" s="5" t="s">
        <v>22</v>
      </c>
      <c r="D24" s="35">
        <f>'January_2018_BLS Data Series'!N24</f>
        <v>774.48</v>
      </c>
      <c r="E24" s="37">
        <f>'January_2018_BLS Data Series'!Z24</f>
        <v>804.42</v>
      </c>
      <c r="F24" s="33"/>
      <c r="G24" s="33">
        <f t="shared" si="0"/>
        <v>790.51566741750707</v>
      </c>
      <c r="H24" s="11">
        <f t="shared" si="1"/>
        <v>1.7588939923121494</v>
      </c>
      <c r="I24" s="9"/>
      <c r="J24" s="29">
        <f t="shared" si="2"/>
        <v>29.939999999999941</v>
      </c>
      <c r="K24" s="9"/>
      <c r="L24" s="9">
        <f t="shared" si="3"/>
        <v>0</v>
      </c>
      <c r="M24" s="48">
        <f t="shared" si="4"/>
        <v>0</v>
      </c>
      <c r="O24" s="48">
        <f t="shared" si="5"/>
        <v>0</v>
      </c>
    </row>
    <row r="25" spans="1:15" x14ac:dyDescent="0.2">
      <c r="A25" s="19">
        <v>24</v>
      </c>
      <c r="B25" s="18" t="s">
        <v>82</v>
      </c>
      <c r="C25" s="5" t="s">
        <v>23</v>
      </c>
      <c r="D25" s="35">
        <f>'January_2018_BLS Data Series'!N25</f>
        <v>971.11</v>
      </c>
      <c r="E25" s="37">
        <f>'January_2018_BLS Data Series'!Z25</f>
        <v>990.9</v>
      </c>
      <c r="F25" s="33"/>
      <c r="G25" s="33">
        <f t="shared" si="0"/>
        <v>991.21690655125406</v>
      </c>
      <c r="H25" s="11">
        <f t="shared" si="1"/>
        <v>-3.1971463476820894E-2</v>
      </c>
      <c r="I25" s="9"/>
      <c r="J25" s="29">
        <f t="shared" si="2"/>
        <v>19.789999999999964</v>
      </c>
      <c r="K25" s="9"/>
      <c r="L25" s="9">
        <f t="shared" si="3"/>
        <v>1</v>
      </c>
      <c r="M25" s="48">
        <f t="shared" si="4"/>
        <v>0</v>
      </c>
      <c r="O25" s="48">
        <f t="shared" si="5"/>
        <v>0</v>
      </c>
    </row>
    <row r="26" spans="1:15" x14ac:dyDescent="0.2">
      <c r="A26" s="19">
        <v>25</v>
      </c>
      <c r="B26" s="18" t="s">
        <v>83</v>
      </c>
      <c r="C26" s="5" t="s">
        <v>24</v>
      </c>
      <c r="D26" s="35">
        <f>'January_2018_BLS Data Series'!N26</f>
        <v>1083.94</v>
      </c>
      <c r="E26" s="37">
        <f>'January_2018_BLS Data Series'!Z26</f>
        <v>1079.0999999999999</v>
      </c>
      <c r="F26" s="33"/>
      <c r="G26" s="33">
        <f t="shared" si="0"/>
        <v>1106.3830602992107</v>
      </c>
      <c r="H26" s="11">
        <f t="shared" si="1"/>
        <v>-2.4659687298386856</v>
      </c>
      <c r="I26" s="9"/>
      <c r="J26" s="29">
        <f t="shared" si="2"/>
        <v>-4.8400000000001455</v>
      </c>
      <c r="K26" s="9"/>
      <c r="L26" s="9">
        <f t="shared" si="3"/>
        <v>1</v>
      </c>
      <c r="M26" s="48">
        <f t="shared" si="4"/>
        <v>1</v>
      </c>
      <c r="O26" s="48">
        <f t="shared" si="5"/>
        <v>0</v>
      </c>
    </row>
    <row r="27" spans="1:15" x14ac:dyDescent="0.2">
      <c r="A27" s="19">
        <v>26</v>
      </c>
      <c r="B27" s="18" t="s">
        <v>84</v>
      </c>
      <c r="C27" s="5" t="s">
        <v>25</v>
      </c>
      <c r="D27" s="35">
        <f>'January_2018_BLS Data Series'!N27</f>
        <v>850.71</v>
      </c>
      <c r="E27" s="37">
        <f>'January_2018_BLS Data Series'!Z27</f>
        <v>869.85</v>
      </c>
      <c r="F27" s="33"/>
      <c r="G27" s="33">
        <f t="shared" si="0"/>
        <v>868.32401537644284</v>
      </c>
      <c r="H27" s="11">
        <f t="shared" si="1"/>
        <v>0.17573907856223148</v>
      </c>
      <c r="I27" s="9"/>
      <c r="J27" s="29">
        <f t="shared" si="2"/>
        <v>19.139999999999986</v>
      </c>
      <c r="K27" s="9"/>
      <c r="L27" s="9">
        <f t="shared" si="3"/>
        <v>0</v>
      </c>
      <c r="M27" s="48">
        <f t="shared" si="4"/>
        <v>0</v>
      </c>
      <c r="O27" s="48">
        <f t="shared" si="5"/>
        <v>0</v>
      </c>
    </row>
    <row r="28" spans="1:15" x14ac:dyDescent="0.2">
      <c r="A28" s="19">
        <v>27</v>
      </c>
      <c r="B28" s="18" t="s">
        <v>85</v>
      </c>
      <c r="C28" s="5" t="s">
        <v>26</v>
      </c>
      <c r="D28" s="35">
        <f>'January_2018_BLS Data Series'!N28</f>
        <v>958.8</v>
      </c>
      <c r="E28" s="37">
        <f>'January_2018_BLS Data Series'!Z28</f>
        <v>958.25</v>
      </c>
      <c r="F28" s="33"/>
      <c r="G28" s="33">
        <f t="shared" si="0"/>
        <v>978.65202706319815</v>
      </c>
      <c r="H28" s="11">
        <f t="shared" si="1"/>
        <v>-2.0847069743902602</v>
      </c>
      <c r="I28" s="9"/>
      <c r="J28" s="29">
        <f t="shared" si="2"/>
        <v>-0.54999999999995453</v>
      </c>
      <c r="K28" s="9"/>
      <c r="L28" s="9">
        <f t="shared" si="3"/>
        <v>1</v>
      </c>
      <c r="M28" s="48">
        <f t="shared" si="4"/>
        <v>1</v>
      </c>
      <c r="O28" s="48">
        <f t="shared" si="5"/>
        <v>0</v>
      </c>
    </row>
    <row r="29" spans="1:15" x14ac:dyDescent="0.2">
      <c r="A29" s="19">
        <v>28</v>
      </c>
      <c r="B29" s="18" t="s">
        <v>86</v>
      </c>
      <c r="C29" s="5" t="s">
        <v>27</v>
      </c>
      <c r="D29" s="35">
        <f>'January_2018_BLS Data Series'!N29</f>
        <v>711.96</v>
      </c>
      <c r="E29" s="37">
        <f>'January_2018_BLS Data Series'!Z29</f>
        <v>689.77</v>
      </c>
      <c r="F29" s="33"/>
      <c r="G29" s="33">
        <f t="shared" si="0"/>
        <v>726.70118605331106</v>
      </c>
      <c r="H29" s="11">
        <f t="shared" si="1"/>
        <v>-5.0820318945511982</v>
      </c>
      <c r="I29" s="9"/>
      <c r="J29" s="29">
        <f t="shared" si="2"/>
        <v>-22.190000000000055</v>
      </c>
      <c r="K29" s="9"/>
      <c r="L29" s="9">
        <f t="shared" si="3"/>
        <v>1</v>
      </c>
      <c r="M29" s="48">
        <f t="shared" si="4"/>
        <v>1</v>
      </c>
      <c r="O29" s="48">
        <f t="shared" si="5"/>
        <v>0</v>
      </c>
    </row>
    <row r="30" spans="1:15" x14ac:dyDescent="0.2">
      <c r="A30" s="19">
        <v>29</v>
      </c>
      <c r="B30" s="18" t="s">
        <v>87</v>
      </c>
      <c r="C30" s="5" t="s">
        <v>28</v>
      </c>
      <c r="D30" s="35">
        <f>'January_2018_BLS Data Series'!N30</f>
        <v>792.41</v>
      </c>
      <c r="E30" s="37">
        <f>'January_2018_BLS Data Series'!Z30</f>
        <v>797.23</v>
      </c>
      <c r="F30" s="33"/>
      <c r="G30" s="33">
        <f t="shared" si="0"/>
        <v>808.81690943382239</v>
      </c>
      <c r="H30" s="11">
        <f t="shared" si="1"/>
        <v>-1.4325750733788833</v>
      </c>
      <c r="I30" s="9"/>
      <c r="J30" s="29">
        <f t="shared" si="2"/>
        <v>4.82000000000005</v>
      </c>
      <c r="K30" s="9"/>
      <c r="L30" s="9">
        <f t="shared" si="3"/>
        <v>1</v>
      </c>
      <c r="M30" s="48">
        <f t="shared" si="4"/>
        <v>1</v>
      </c>
      <c r="O30" s="48">
        <f t="shared" si="5"/>
        <v>0</v>
      </c>
    </row>
    <row r="31" spans="1:15" x14ac:dyDescent="0.2">
      <c r="A31" s="19">
        <v>30</v>
      </c>
      <c r="B31" s="18" t="s">
        <v>88</v>
      </c>
      <c r="C31" s="5" t="s">
        <v>29</v>
      </c>
      <c r="D31" s="35">
        <f>'January_2018_BLS Data Series'!N31</f>
        <v>751.43</v>
      </c>
      <c r="E31" s="37">
        <f>'January_2018_BLS Data Series'!Z31</f>
        <v>761.53</v>
      </c>
      <c r="F31" s="33"/>
      <c r="G31" s="33">
        <f t="shared" si="0"/>
        <v>766.98841541103354</v>
      </c>
      <c r="H31" s="11">
        <f t="shared" si="1"/>
        <v>-0.71166855996233069</v>
      </c>
      <c r="I31" s="9"/>
      <c r="J31" s="29">
        <f t="shared" si="2"/>
        <v>10.100000000000023</v>
      </c>
      <c r="K31" s="9"/>
      <c r="L31" s="9">
        <f t="shared" si="3"/>
        <v>1</v>
      </c>
      <c r="M31" s="48">
        <f t="shared" si="4"/>
        <v>0</v>
      </c>
      <c r="O31" s="48">
        <f t="shared" si="5"/>
        <v>0</v>
      </c>
    </row>
    <row r="32" spans="1:15" x14ac:dyDescent="0.2">
      <c r="A32" s="19">
        <v>31</v>
      </c>
      <c r="B32" s="18" t="s">
        <v>89</v>
      </c>
      <c r="C32" s="5" t="s">
        <v>30</v>
      </c>
      <c r="D32" s="35">
        <f>'January_2018_BLS Data Series'!N32</f>
        <v>807.84</v>
      </c>
      <c r="E32" s="37">
        <f>'January_2018_BLS Data Series'!Z32</f>
        <v>832.17</v>
      </c>
      <c r="F32" s="33"/>
      <c r="G32" s="33">
        <f t="shared" si="0"/>
        <v>824.56638875963085</v>
      </c>
      <c r="H32" s="11">
        <f t="shared" si="1"/>
        <v>0.92213451142568736</v>
      </c>
      <c r="I32" s="9"/>
      <c r="J32" s="29">
        <f t="shared" si="2"/>
        <v>24.329999999999927</v>
      </c>
      <c r="K32" s="9"/>
      <c r="L32" s="9">
        <f t="shared" si="3"/>
        <v>0</v>
      </c>
      <c r="M32" s="48">
        <f t="shared" si="4"/>
        <v>0</v>
      </c>
      <c r="O32" s="48">
        <f t="shared" si="5"/>
        <v>0</v>
      </c>
    </row>
    <row r="33" spans="1:15" x14ac:dyDescent="0.2">
      <c r="A33" s="19">
        <v>32</v>
      </c>
      <c r="B33" s="18" t="s">
        <v>90</v>
      </c>
      <c r="C33" s="5" t="s">
        <v>31</v>
      </c>
      <c r="D33" s="35">
        <f>'January_2018_BLS Data Series'!N33</f>
        <v>774.07</v>
      </c>
      <c r="E33" s="37">
        <f>'January_2018_BLS Data Series'!Z33</f>
        <v>764.53</v>
      </c>
      <c r="F33" s="33"/>
      <c r="G33" s="33">
        <f t="shared" si="0"/>
        <v>790.09717833626394</v>
      </c>
      <c r="H33" s="11">
        <f t="shared" si="1"/>
        <v>-3.2359536316914461</v>
      </c>
      <c r="I33" s="9"/>
      <c r="J33" s="29">
        <f t="shared" si="2"/>
        <v>-9.5400000000000773</v>
      </c>
      <c r="K33" s="9"/>
      <c r="L33" s="9">
        <f t="shared" si="3"/>
        <v>1</v>
      </c>
      <c r="M33" s="48">
        <f t="shared" si="4"/>
        <v>1</v>
      </c>
      <c r="O33" s="48">
        <f t="shared" si="5"/>
        <v>0</v>
      </c>
    </row>
    <row r="34" spans="1:15" x14ac:dyDescent="0.2">
      <c r="A34" s="19">
        <v>33</v>
      </c>
      <c r="B34" s="18" t="s">
        <v>91</v>
      </c>
      <c r="C34" s="5" t="s">
        <v>32</v>
      </c>
      <c r="D34" s="35">
        <f>'January_2018_BLS Data Series'!N34</f>
        <v>905.13</v>
      </c>
      <c r="E34" s="37">
        <f>'January_2018_BLS Data Series'!Z34</f>
        <v>873.79</v>
      </c>
      <c r="F34" s="33"/>
      <c r="G34" s="33">
        <f t="shared" si="0"/>
        <v>923.8707856233965</v>
      </c>
      <c r="H34" s="11">
        <f t="shared" si="1"/>
        <v>-5.4207564956828547</v>
      </c>
      <c r="I34" s="9"/>
      <c r="J34" s="29">
        <f t="shared" si="2"/>
        <v>-31.340000000000032</v>
      </c>
      <c r="K34" s="9"/>
      <c r="L34" s="9">
        <f t="shared" si="3"/>
        <v>1</v>
      </c>
      <c r="M34" s="48">
        <f t="shared" si="4"/>
        <v>1</v>
      </c>
      <c r="O34" s="48">
        <f t="shared" si="5"/>
        <v>0</v>
      </c>
    </row>
    <row r="35" spans="1:15" x14ac:dyDescent="0.2">
      <c r="A35" s="19">
        <v>34</v>
      </c>
      <c r="B35" s="18" t="s">
        <v>92</v>
      </c>
      <c r="C35" s="5" t="s">
        <v>33</v>
      </c>
      <c r="D35" s="35">
        <f>'January_2018_BLS Data Series'!N35</f>
        <v>1003.79</v>
      </c>
      <c r="E35" s="37">
        <f>'January_2018_BLS Data Series'!Z35</f>
        <v>989.26</v>
      </c>
      <c r="F35" s="33"/>
      <c r="G35" s="33">
        <f t="shared" si="0"/>
        <v>1024.57354844156</v>
      </c>
      <c r="H35" s="11">
        <f t="shared" si="1"/>
        <v>-3.4466582213911412</v>
      </c>
      <c r="I35" s="9"/>
      <c r="J35" s="29">
        <f t="shared" si="2"/>
        <v>-14.529999999999973</v>
      </c>
      <c r="K35" s="9"/>
      <c r="L35" s="9">
        <f t="shared" si="3"/>
        <v>1</v>
      </c>
      <c r="M35" s="48">
        <f t="shared" si="4"/>
        <v>1</v>
      </c>
      <c r="O35" s="48">
        <f t="shared" si="5"/>
        <v>0</v>
      </c>
    </row>
    <row r="36" spans="1:15" x14ac:dyDescent="0.2">
      <c r="A36" s="19">
        <v>35</v>
      </c>
      <c r="B36" s="18" t="s">
        <v>93</v>
      </c>
      <c r="C36" s="5" t="s">
        <v>34</v>
      </c>
      <c r="D36" s="35">
        <f>'January_2018_BLS Data Series'!N36</f>
        <v>703.17</v>
      </c>
      <c r="E36" s="37">
        <f>'January_2018_BLS Data Series'!Z36</f>
        <v>719.44</v>
      </c>
      <c r="F36" s="33"/>
      <c r="G36" s="33">
        <f t="shared" si="0"/>
        <v>717.72918843348884</v>
      </c>
      <c r="H36" s="11">
        <f t="shared" si="1"/>
        <v>0.2383644965373577</v>
      </c>
      <c r="I36" s="9"/>
      <c r="J36" s="29">
        <f t="shared" si="2"/>
        <v>16.270000000000095</v>
      </c>
      <c r="K36" s="9"/>
      <c r="L36" s="9">
        <f t="shared" si="3"/>
        <v>0</v>
      </c>
      <c r="M36" s="48">
        <f t="shared" si="4"/>
        <v>0</v>
      </c>
      <c r="O36" s="48">
        <f t="shared" si="5"/>
        <v>0</v>
      </c>
    </row>
    <row r="37" spans="1:15" x14ac:dyDescent="0.2">
      <c r="A37" s="19">
        <v>36</v>
      </c>
      <c r="B37" s="18" t="s">
        <v>94</v>
      </c>
      <c r="C37" s="5" t="s">
        <v>35</v>
      </c>
      <c r="D37" s="35">
        <f>'January_2018_BLS Data Series'!N37</f>
        <v>1010.03</v>
      </c>
      <c r="E37" s="37">
        <f>'January_2018_BLS Data Series'!Z37</f>
        <v>1016.28</v>
      </c>
      <c r="F37" s="33"/>
      <c r="G37" s="33">
        <f t="shared" si="0"/>
        <v>1030.9427481170651</v>
      </c>
      <c r="H37" s="11">
        <f t="shared" si="1"/>
        <v>-1.422265993319749</v>
      </c>
      <c r="I37" s="9"/>
      <c r="J37" s="29">
        <f t="shared" si="2"/>
        <v>6.25</v>
      </c>
      <c r="K37" s="9"/>
      <c r="L37" s="9">
        <f t="shared" si="3"/>
        <v>1</v>
      </c>
      <c r="M37" s="48">
        <f t="shared" si="4"/>
        <v>1</v>
      </c>
      <c r="O37" s="48">
        <f t="shared" si="5"/>
        <v>0</v>
      </c>
    </row>
    <row r="38" spans="1:15" x14ac:dyDescent="0.2">
      <c r="A38" s="19">
        <v>37</v>
      </c>
      <c r="B38" s="18" t="s">
        <v>95</v>
      </c>
      <c r="C38" s="5" t="s">
        <v>36</v>
      </c>
      <c r="D38" s="35">
        <f>'January_2018_BLS Data Series'!N38</f>
        <v>818.04</v>
      </c>
      <c r="E38" s="37">
        <f>'January_2018_BLS Data Series'!Z38</f>
        <v>832.58</v>
      </c>
      <c r="F38" s="33"/>
      <c r="G38" s="33">
        <f t="shared" si="0"/>
        <v>834.97758053689893</v>
      </c>
      <c r="H38" s="11">
        <f t="shared" si="1"/>
        <v>-0.28714310333425308</v>
      </c>
      <c r="I38" s="9"/>
      <c r="J38" s="29">
        <f t="shared" si="2"/>
        <v>14.540000000000077</v>
      </c>
      <c r="K38" s="9"/>
      <c r="L38" s="9">
        <f t="shared" si="3"/>
        <v>1</v>
      </c>
      <c r="M38" s="48">
        <f t="shared" si="4"/>
        <v>0</v>
      </c>
      <c r="O38" s="48">
        <f t="shared" si="5"/>
        <v>0</v>
      </c>
    </row>
    <row r="39" spans="1:15" x14ac:dyDescent="0.2">
      <c r="A39" s="19">
        <v>38</v>
      </c>
      <c r="B39" s="18" t="s">
        <v>96</v>
      </c>
      <c r="C39" s="5" t="s">
        <v>37</v>
      </c>
      <c r="D39" s="35">
        <f>'January_2018_BLS Data Series'!N39</f>
        <v>878.6</v>
      </c>
      <c r="E39" s="37">
        <f>'January_2018_BLS Data Series'!Z39</f>
        <v>888.38</v>
      </c>
      <c r="F39" s="33"/>
      <c r="G39" s="33">
        <f t="shared" si="0"/>
        <v>896.79147995173753</v>
      </c>
      <c r="H39" s="11">
        <f t="shared" si="1"/>
        <v>-0.93795270581631396</v>
      </c>
      <c r="I39" s="9"/>
      <c r="J39" s="29">
        <f t="shared" si="2"/>
        <v>9.7799999999999727</v>
      </c>
      <c r="K39" s="9"/>
      <c r="L39" s="9">
        <f t="shared" si="3"/>
        <v>1</v>
      </c>
      <c r="M39" s="48">
        <f t="shared" si="4"/>
        <v>0</v>
      </c>
      <c r="O39" s="48">
        <f t="shared" si="5"/>
        <v>0</v>
      </c>
    </row>
    <row r="40" spans="1:15" x14ac:dyDescent="0.2">
      <c r="A40" s="19">
        <v>39</v>
      </c>
      <c r="B40" s="18" t="s">
        <v>97</v>
      </c>
      <c r="C40" s="5" t="s">
        <v>38</v>
      </c>
      <c r="D40" s="35">
        <f>'January_2018_BLS Data Series'!N40</f>
        <v>825.94</v>
      </c>
      <c r="E40" s="37">
        <f>'January_2018_BLS Data Series'!Z40</f>
        <v>832.05</v>
      </c>
      <c r="F40" s="33"/>
      <c r="G40" s="33">
        <f t="shared" si="0"/>
        <v>843.04115063890072</v>
      </c>
      <c r="H40" s="11">
        <f t="shared" si="1"/>
        <v>-1.3037501942308571</v>
      </c>
      <c r="I40" s="9"/>
      <c r="J40" s="29">
        <f t="shared" si="2"/>
        <v>6.1099999999999</v>
      </c>
      <c r="K40" s="9"/>
      <c r="L40" s="9">
        <f t="shared" si="3"/>
        <v>1</v>
      </c>
      <c r="M40" s="48">
        <f t="shared" si="4"/>
        <v>1</v>
      </c>
      <c r="O40" s="48">
        <f t="shared" si="5"/>
        <v>0</v>
      </c>
    </row>
    <row r="41" spans="1:15" x14ac:dyDescent="0.2">
      <c r="A41" s="19">
        <v>40</v>
      </c>
      <c r="B41" s="18" t="s">
        <v>98</v>
      </c>
      <c r="C41" s="5" t="s">
        <v>39</v>
      </c>
      <c r="D41" s="35">
        <f>'January_2018_BLS Data Series'!N41</f>
        <v>797.78</v>
      </c>
      <c r="E41" s="37">
        <f>'January_2018_BLS Data Series'!Z41</f>
        <v>804.1</v>
      </c>
      <c r="F41" s="33"/>
      <c r="G41" s="33">
        <f t="shared" si="0"/>
        <v>814.29809569303109</v>
      </c>
      <c r="H41" s="11">
        <f t="shared" si="1"/>
        <v>-1.2523786739734089</v>
      </c>
      <c r="I41" s="9"/>
      <c r="J41" s="29">
        <f t="shared" si="2"/>
        <v>6.32000000000005</v>
      </c>
      <c r="K41" s="9"/>
      <c r="L41" s="9">
        <f t="shared" si="3"/>
        <v>1</v>
      </c>
      <c r="M41" s="48">
        <f t="shared" si="4"/>
        <v>1</v>
      </c>
      <c r="O41" s="48">
        <f t="shared" si="5"/>
        <v>0</v>
      </c>
    </row>
    <row r="42" spans="1:15" x14ac:dyDescent="0.2">
      <c r="A42" s="19">
        <v>41</v>
      </c>
      <c r="B42" s="18" t="s">
        <v>99</v>
      </c>
      <c r="C42" s="5" t="s">
        <v>40</v>
      </c>
      <c r="D42" s="35">
        <f>'January_2018_BLS Data Series'!N42</f>
        <v>871.34</v>
      </c>
      <c r="E42" s="37">
        <f>'January_2018_BLS Data Series'!Z42</f>
        <v>869.84</v>
      </c>
      <c r="F42" s="33"/>
      <c r="G42" s="33">
        <f t="shared" si="0"/>
        <v>889.38116109850557</v>
      </c>
      <c r="H42" s="11">
        <f t="shared" si="1"/>
        <v>-2.1971638205569355</v>
      </c>
      <c r="I42" s="9"/>
      <c r="J42" s="29">
        <f t="shared" si="2"/>
        <v>-1.5</v>
      </c>
      <c r="K42" s="9"/>
      <c r="L42" s="9">
        <f t="shared" si="3"/>
        <v>1</v>
      </c>
      <c r="M42" s="48">
        <f t="shared" si="4"/>
        <v>1</v>
      </c>
      <c r="O42" s="48">
        <f t="shared" si="5"/>
        <v>0</v>
      </c>
    </row>
    <row r="43" spans="1:15" x14ac:dyDescent="0.2">
      <c r="A43" s="19">
        <v>42</v>
      </c>
      <c r="B43" s="18" t="s">
        <v>100</v>
      </c>
      <c r="C43" s="5" t="s">
        <v>41</v>
      </c>
      <c r="D43" s="35">
        <f>'January_2018_BLS Data Series'!N43</f>
        <v>848.57</v>
      </c>
      <c r="E43" s="37">
        <f>'January_2018_BLS Data Series'!Z43</f>
        <v>853.92</v>
      </c>
      <c r="F43" s="33"/>
      <c r="G43" s="33">
        <f t="shared" si="0"/>
        <v>866.13970651336899</v>
      </c>
      <c r="H43" s="11">
        <f t="shared" si="1"/>
        <v>-1.4108239607856454</v>
      </c>
      <c r="I43" s="9"/>
      <c r="J43" s="29">
        <f t="shared" si="2"/>
        <v>5.3499999999999091</v>
      </c>
      <c r="K43" s="9"/>
      <c r="L43" s="9">
        <f t="shared" si="3"/>
        <v>1</v>
      </c>
      <c r="M43" s="48">
        <f t="shared" si="4"/>
        <v>1</v>
      </c>
      <c r="O43" s="48">
        <f t="shared" si="5"/>
        <v>0</v>
      </c>
    </row>
    <row r="44" spans="1:15" x14ac:dyDescent="0.2">
      <c r="A44" s="19">
        <v>44</v>
      </c>
      <c r="B44" s="18" t="s">
        <v>101</v>
      </c>
      <c r="C44" s="5" t="s">
        <v>42</v>
      </c>
      <c r="D44" s="35">
        <f>'January_2018_BLS Data Series'!N44</f>
        <v>876.29</v>
      </c>
      <c r="E44" s="37">
        <f>'January_2018_BLS Data Series'!Z44</f>
        <v>917.58</v>
      </c>
      <c r="F44" s="33"/>
      <c r="G44" s="33">
        <f t="shared" si="0"/>
        <v>894.43365122570913</v>
      </c>
      <c r="H44" s="11">
        <f t="shared" si="1"/>
        <v>2.5878217733167563</v>
      </c>
      <c r="I44" s="9"/>
      <c r="J44" s="29">
        <f t="shared" si="2"/>
        <v>41.290000000000077</v>
      </c>
      <c r="K44" s="9"/>
      <c r="L44" s="9">
        <f t="shared" si="3"/>
        <v>0</v>
      </c>
      <c r="M44" s="48">
        <f t="shared" si="4"/>
        <v>0</v>
      </c>
      <c r="O44" s="48">
        <f t="shared" si="5"/>
        <v>0</v>
      </c>
    </row>
    <row r="45" spans="1:15" x14ac:dyDescent="0.2">
      <c r="A45" s="19">
        <v>45</v>
      </c>
      <c r="B45" s="18" t="s">
        <v>102</v>
      </c>
      <c r="C45" s="5" t="s">
        <v>43</v>
      </c>
      <c r="D45" s="35">
        <f>'January_2018_BLS Data Series'!N45</f>
        <v>793.95</v>
      </c>
      <c r="E45" s="37">
        <f>'January_2018_BLS Data Series'!Z45</f>
        <v>814.98</v>
      </c>
      <c r="F45" s="33"/>
      <c r="G45" s="33">
        <f t="shared" si="0"/>
        <v>810.38879525117466</v>
      </c>
      <c r="H45" s="11">
        <f t="shared" si="1"/>
        <v>0.56654346354854113</v>
      </c>
      <c r="I45" s="9"/>
      <c r="J45" s="29">
        <f t="shared" si="2"/>
        <v>21.029999999999973</v>
      </c>
      <c r="K45" s="9"/>
      <c r="L45" s="9">
        <f t="shared" si="3"/>
        <v>0</v>
      </c>
      <c r="M45" s="48">
        <f t="shared" si="4"/>
        <v>0</v>
      </c>
      <c r="O45" s="48">
        <f t="shared" si="5"/>
        <v>0</v>
      </c>
    </row>
    <row r="46" spans="1:15" x14ac:dyDescent="0.2">
      <c r="A46" s="19">
        <v>46</v>
      </c>
      <c r="B46" s="18" t="s">
        <v>103</v>
      </c>
      <c r="C46" s="5" t="s">
        <v>44</v>
      </c>
      <c r="D46" s="35">
        <f>'January_2018_BLS Data Series'!N46</f>
        <v>745.78</v>
      </c>
      <c r="E46" s="37">
        <f>'January_2018_BLS Data Series'!Z46</f>
        <v>732.93</v>
      </c>
      <c r="F46" s="33"/>
      <c r="G46" s="33">
        <f t="shared" si="0"/>
        <v>761.22143173048801</v>
      </c>
      <c r="H46" s="11">
        <f t="shared" si="1"/>
        <v>-3.7165837102317245</v>
      </c>
      <c r="I46" s="9"/>
      <c r="J46" s="29">
        <f t="shared" si="2"/>
        <v>-12.850000000000023</v>
      </c>
      <c r="K46" s="9"/>
      <c r="L46" s="9">
        <f t="shared" si="3"/>
        <v>1</v>
      </c>
      <c r="M46" s="48">
        <f t="shared" si="4"/>
        <v>1</v>
      </c>
      <c r="O46" s="48">
        <f t="shared" si="5"/>
        <v>0</v>
      </c>
    </row>
    <row r="47" spans="1:15" x14ac:dyDescent="0.2">
      <c r="A47" s="19">
        <v>47</v>
      </c>
      <c r="B47" s="18" t="s">
        <v>104</v>
      </c>
      <c r="C47" s="5" t="s">
        <v>45</v>
      </c>
      <c r="D47" s="35">
        <f>'January_2018_BLS Data Series'!N47</f>
        <v>814.32</v>
      </c>
      <c r="E47" s="37">
        <f>'January_2018_BLS Data Series'!Z47</f>
        <v>790.78</v>
      </c>
      <c r="F47" s="33"/>
      <c r="G47" s="33">
        <f t="shared" si="0"/>
        <v>831.18055765342467</v>
      </c>
      <c r="H47" s="11">
        <f t="shared" si="1"/>
        <v>-4.8606235169266876</v>
      </c>
      <c r="I47" s="9"/>
      <c r="J47" s="29">
        <f t="shared" si="2"/>
        <v>-23.540000000000077</v>
      </c>
      <c r="K47" s="9"/>
      <c r="L47" s="9">
        <f t="shared" si="3"/>
        <v>1</v>
      </c>
      <c r="M47" s="48">
        <f t="shared" si="4"/>
        <v>1</v>
      </c>
      <c r="O47" s="48">
        <f t="shared" si="5"/>
        <v>0</v>
      </c>
    </row>
    <row r="48" spans="1:15" x14ac:dyDescent="0.2">
      <c r="A48" s="19">
        <v>48</v>
      </c>
      <c r="B48" s="18" t="s">
        <v>105</v>
      </c>
      <c r="C48" s="5" t="s">
        <v>46</v>
      </c>
      <c r="D48" s="35">
        <f>'January_2018_BLS Data Series'!N48</f>
        <v>909.71</v>
      </c>
      <c r="E48" s="37">
        <f>'January_2018_BLS Data Series'!Z48</f>
        <v>912.61</v>
      </c>
      <c r="F48" s="33"/>
      <c r="G48" s="33">
        <f t="shared" si="0"/>
        <v>928.54561487240517</v>
      </c>
      <c r="H48" s="11">
        <f t="shared" si="1"/>
        <v>-1.7161908491264533</v>
      </c>
      <c r="I48" s="9"/>
      <c r="J48" s="29">
        <f t="shared" si="2"/>
        <v>2.8999999999999773</v>
      </c>
      <c r="K48" s="9"/>
      <c r="L48" s="9">
        <f t="shared" si="3"/>
        <v>1</v>
      </c>
      <c r="M48" s="48">
        <f t="shared" si="4"/>
        <v>1</v>
      </c>
      <c r="O48" s="48">
        <f t="shared" si="5"/>
        <v>0</v>
      </c>
    </row>
    <row r="49" spans="1:15" x14ac:dyDescent="0.2">
      <c r="A49" s="19">
        <v>49</v>
      </c>
      <c r="B49" s="18" t="s">
        <v>106</v>
      </c>
      <c r="C49" s="5" t="s">
        <v>47</v>
      </c>
      <c r="D49" s="35">
        <f>'January_2018_BLS Data Series'!N49</f>
        <v>870.48</v>
      </c>
      <c r="E49" s="37">
        <f>'January_2018_BLS Data Series'!Z49</f>
        <v>869.98</v>
      </c>
      <c r="F49" s="33"/>
      <c r="G49" s="33">
        <f t="shared" si="0"/>
        <v>888.50335473297127</v>
      </c>
      <c r="H49" s="11">
        <f t="shared" si="1"/>
        <v>-2.0847816313015799</v>
      </c>
      <c r="I49" s="9"/>
      <c r="J49" s="29">
        <f t="shared" si="2"/>
        <v>-0.5</v>
      </c>
      <c r="K49" s="9"/>
      <c r="L49" s="9">
        <f t="shared" si="3"/>
        <v>1</v>
      </c>
      <c r="M49" s="48">
        <f t="shared" si="4"/>
        <v>1</v>
      </c>
      <c r="O49" s="48">
        <f t="shared" si="5"/>
        <v>0</v>
      </c>
    </row>
    <row r="50" spans="1:15" x14ac:dyDescent="0.2">
      <c r="A50" s="19">
        <v>50</v>
      </c>
      <c r="B50" s="18" t="s">
        <v>107</v>
      </c>
      <c r="C50" s="5" t="s">
        <v>48</v>
      </c>
      <c r="D50" s="35">
        <f>'January_2018_BLS Data Series'!N50</f>
        <v>815.63</v>
      </c>
      <c r="E50" s="37">
        <f>'January_2018_BLS Data Series'!Z50</f>
        <v>819.02</v>
      </c>
      <c r="F50" s="33"/>
      <c r="G50" s="33">
        <f t="shared" si="0"/>
        <v>832.51768130325024</v>
      </c>
      <c r="H50" s="11">
        <f t="shared" si="1"/>
        <v>-1.6213086648346642</v>
      </c>
      <c r="I50" s="9"/>
      <c r="J50" s="29">
        <f t="shared" si="2"/>
        <v>3.3899999999999864</v>
      </c>
      <c r="K50" s="9"/>
      <c r="L50" s="9">
        <f t="shared" si="3"/>
        <v>1</v>
      </c>
      <c r="M50" s="48">
        <f t="shared" si="4"/>
        <v>1</v>
      </c>
      <c r="O50" s="48">
        <f t="shared" si="5"/>
        <v>0</v>
      </c>
    </row>
    <row r="51" spans="1:15" x14ac:dyDescent="0.2">
      <c r="A51" s="19">
        <v>51</v>
      </c>
      <c r="B51" s="18" t="s">
        <v>108</v>
      </c>
      <c r="C51" s="5" t="s">
        <v>49</v>
      </c>
      <c r="D51" s="35">
        <f>'January_2018_BLS Data Series'!N51</f>
        <v>970.56</v>
      </c>
      <c r="E51" s="37">
        <f>'January_2018_BLS Data Series'!Z51</f>
        <v>963.67</v>
      </c>
      <c r="F51" s="33"/>
      <c r="G51" s="33">
        <f t="shared" si="0"/>
        <v>990.6555187593425</v>
      </c>
      <c r="H51" s="11">
        <f t="shared" si="1"/>
        <v>-2.7240063017201055</v>
      </c>
      <c r="I51" s="9"/>
      <c r="J51" s="29">
        <f t="shared" si="2"/>
        <v>-6.8899999999999864</v>
      </c>
      <c r="K51" s="9"/>
      <c r="L51" s="9">
        <f t="shared" si="3"/>
        <v>1</v>
      </c>
      <c r="M51" s="48">
        <f t="shared" si="4"/>
        <v>1</v>
      </c>
      <c r="O51" s="48">
        <f t="shared" si="5"/>
        <v>0</v>
      </c>
    </row>
    <row r="52" spans="1:15" x14ac:dyDescent="0.2">
      <c r="A52" s="19">
        <v>53</v>
      </c>
      <c r="B52" s="18" t="s">
        <v>109</v>
      </c>
      <c r="C52" s="5" t="s">
        <v>50</v>
      </c>
      <c r="D52" s="35">
        <f>'January_2018_BLS Data Series'!N52</f>
        <v>1096.21</v>
      </c>
      <c r="E52" s="37">
        <f>'January_2018_BLS Data Series'!Z52</f>
        <v>1098.48</v>
      </c>
      <c r="F52" s="33"/>
      <c r="G52" s="33">
        <f t="shared" si="0"/>
        <v>1118.9071115842185</v>
      </c>
      <c r="H52" s="11">
        <f t="shared" si="1"/>
        <v>-1.8256306866524796</v>
      </c>
      <c r="I52" s="9"/>
      <c r="J52" s="29">
        <f t="shared" si="2"/>
        <v>2.2699999999999818</v>
      </c>
      <c r="K52" s="9"/>
      <c r="L52" s="9">
        <f t="shared" si="3"/>
        <v>1</v>
      </c>
      <c r="M52" s="48">
        <f t="shared" si="4"/>
        <v>1</v>
      </c>
      <c r="O52" s="48">
        <f t="shared" si="5"/>
        <v>0</v>
      </c>
    </row>
    <row r="53" spans="1:15" x14ac:dyDescent="0.2">
      <c r="A53" s="19">
        <v>54</v>
      </c>
      <c r="B53" s="18" t="s">
        <v>110</v>
      </c>
      <c r="C53" s="5" t="s">
        <v>51</v>
      </c>
      <c r="D53" s="35">
        <f>'January_2018_BLS Data Series'!N53</f>
        <v>755.04</v>
      </c>
      <c r="E53" s="37">
        <f>'January_2018_BLS Data Series'!Z53</f>
        <v>783.69</v>
      </c>
      <c r="F53" s="33"/>
      <c r="G53" s="33">
        <f t="shared" si="0"/>
        <v>770.67316073612551</v>
      </c>
      <c r="H53" s="11">
        <f t="shared" si="1"/>
        <v>1.6890220040154613</v>
      </c>
      <c r="I53" s="9"/>
      <c r="J53" s="29">
        <f t="shared" si="2"/>
        <v>28.650000000000091</v>
      </c>
      <c r="K53" s="9"/>
      <c r="L53" s="9">
        <f t="shared" si="3"/>
        <v>0</v>
      </c>
      <c r="M53" s="48">
        <f t="shared" si="4"/>
        <v>0</v>
      </c>
      <c r="O53" s="48">
        <f t="shared" si="5"/>
        <v>0</v>
      </c>
    </row>
    <row r="54" spans="1:15" x14ac:dyDescent="0.2">
      <c r="A54" s="19">
        <v>55</v>
      </c>
      <c r="B54" s="18" t="s">
        <v>111</v>
      </c>
      <c r="C54" s="5" t="s">
        <v>52</v>
      </c>
      <c r="D54" s="35">
        <f>'January_2018_BLS Data Series'!N54</f>
        <v>829.25</v>
      </c>
      <c r="E54" s="37">
        <f>'January_2018_BLS Data Series'!Z54</f>
        <v>858.47</v>
      </c>
      <c r="F54" s="33"/>
      <c r="G54" s="33">
        <f t="shared" si="0"/>
        <v>846.41968444113172</v>
      </c>
      <c r="H54" s="11">
        <f t="shared" si="1"/>
        <v>1.4236809209871915</v>
      </c>
      <c r="I54" s="9"/>
      <c r="J54" s="29">
        <f t="shared" si="2"/>
        <v>29.220000000000027</v>
      </c>
      <c r="K54" s="9"/>
      <c r="L54" s="9">
        <f t="shared" si="3"/>
        <v>0</v>
      </c>
      <c r="M54" s="48">
        <f t="shared" si="4"/>
        <v>0</v>
      </c>
      <c r="O54" s="48">
        <f t="shared" si="5"/>
        <v>0</v>
      </c>
    </row>
    <row r="55" spans="1:15" x14ac:dyDescent="0.2">
      <c r="A55" s="19">
        <v>56</v>
      </c>
      <c r="B55" s="18" t="s">
        <v>112</v>
      </c>
      <c r="C55" s="5" t="s">
        <v>53</v>
      </c>
      <c r="D55" s="35">
        <f>'January_2018_BLS Data Series'!N55</f>
        <v>793.63</v>
      </c>
      <c r="E55" s="37">
        <f>'January_2018_BLS Data Series'!Z55</f>
        <v>835.54</v>
      </c>
      <c r="F55" s="33"/>
      <c r="G55" s="33">
        <f t="shared" si="0"/>
        <v>810.06216962678968</v>
      </c>
      <c r="H55" s="11">
        <f t="shared" si="1"/>
        <v>3.1451697571494242</v>
      </c>
      <c r="I55" s="9"/>
      <c r="J55" s="29">
        <f t="shared" si="2"/>
        <v>41.909999999999968</v>
      </c>
      <c r="K55" s="9"/>
      <c r="L55" s="9">
        <f t="shared" si="3"/>
        <v>0</v>
      </c>
      <c r="M55" s="48">
        <f t="shared" si="4"/>
        <v>0</v>
      </c>
      <c r="O55" s="48">
        <f t="shared" si="5"/>
        <v>0</v>
      </c>
    </row>
    <row r="56" spans="1:15" x14ac:dyDescent="0.2">
      <c r="F56" s="9"/>
      <c r="G56" s="9"/>
      <c r="H56" s="11"/>
      <c r="I56" s="9"/>
      <c r="J56" s="9"/>
      <c r="K56" s="9"/>
      <c r="L56" s="9">
        <f>SUM(L5:L55)</f>
        <v>32</v>
      </c>
      <c r="O56" s="1">
        <f>SUM(O5:O55)</f>
        <v>0</v>
      </c>
    </row>
    <row r="57" spans="1:15" ht="15" thickBot="1" x14ac:dyDescent="0.25">
      <c r="C57" s="7" t="s">
        <v>54</v>
      </c>
      <c r="D57" s="38">
        <v>42736</v>
      </c>
      <c r="E57" s="39">
        <v>43101</v>
      </c>
      <c r="F57" s="8"/>
      <c r="G57" s="8"/>
      <c r="H57" s="11"/>
      <c r="I57" s="8"/>
      <c r="J57" s="36" t="s">
        <v>192</v>
      </c>
      <c r="K57" s="8"/>
      <c r="L57" s="8"/>
      <c r="M57" s="6"/>
      <c r="N57" s="6"/>
      <c r="O57" s="6"/>
    </row>
    <row r="58" spans="1:15" ht="15" thickTop="1" x14ac:dyDescent="0.2">
      <c r="C58" s="7" t="s">
        <v>167</v>
      </c>
      <c r="D58" s="52">
        <v>894.06</v>
      </c>
      <c r="E58" s="53">
        <v>918.82</v>
      </c>
      <c r="F58" s="9"/>
      <c r="G58" s="11">
        <f>D58/$G$61</f>
        <v>912.57158042983201</v>
      </c>
      <c r="H58" s="29">
        <f>((E58/G58)-1)*100</f>
        <v>0.68470459788205762</v>
      </c>
      <c r="I58" s="9"/>
      <c r="J58" s="29">
        <f>((E58/D58)-1)*100</f>
        <v>2.7693890790327469</v>
      </c>
      <c r="K58" s="9"/>
      <c r="L58" s="9"/>
    </row>
    <row r="59" spans="1:15" x14ac:dyDescent="0.2">
      <c r="C59" s="9"/>
      <c r="D59" s="50"/>
      <c r="E59" s="51"/>
      <c r="F59" s="9"/>
      <c r="G59" s="9"/>
      <c r="H59" s="9"/>
      <c r="I59" s="9"/>
      <c r="J59" s="9"/>
      <c r="K59" s="9"/>
      <c r="L59" s="9"/>
    </row>
    <row r="60" spans="1:15" x14ac:dyDescent="0.2">
      <c r="C60" s="7" t="s">
        <v>55</v>
      </c>
      <c r="D60" s="10"/>
      <c r="E60" s="10"/>
      <c r="F60" s="9"/>
      <c r="G60" s="9"/>
      <c r="H60" s="9"/>
      <c r="I60" s="9"/>
      <c r="J60" s="9"/>
      <c r="K60" s="9"/>
      <c r="L60" s="9"/>
    </row>
    <row r="61" spans="1:15" x14ac:dyDescent="0.2">
      <c r="C61" s="7" t="s">
        <v>56</v>
      </c>
      <c r="D61" s="52">
        <v>242.839</v>
      </c>
      <c r="E61" s="52">
        <v>247.86699999999999</v>
      </c>
      <c r="F61" s="9"/>
      <c r="G61" s="9">
        <f>D61/E61</f>
        <v>0.97971492776367974</v>
      </c>
      <c r="H61" s="9"/>
      <c r="I61" s="9"/>
      <c r="J61" s="9"/>
      <c r="K61" s="9"/>
      <c r="L61" s="9"/>
    </row>
    <row r="62" spans="1:15" ht="15" x14ac:dyDescent="0.25">
      <c r="C62" s="9"/>
      <c r="D62" s="50"/>
      <c r="E62" s="50"/>
      <c r="F62" s="9"/>
      <c r="G62" s="9"/>
      <c r="H62" s="9"/>
      <c r="I62" s="9"/>
      <c r="J62" s="9"/>
      <c r="K62"/>
      <c r="L62" s="9"/>
    </row>
    <row r="63" spans="1:15" x14ac:dyDescent="0.2">
      <c r="C63" s="9"/>
      <c r="D63" s="9"/>
      <c r="E63" s="9"/>
      <c r="F63" s="9"/>
      <c r="G63" s="9"/>
      <c r="H63" s="9"/>
      <c r="I63" s="9"/>
      <c r="J63" s="9"/>
      <c r="K63" s="9"/>
      <c r="L63" s="9"/>
    </row>
    <row r="65" spans="4:7" x14ac:dyDescent="0.2">
      <c r="D65" s="31"/>
      <c r="E65" s="31"/>
      <c r="F65" s="31"/>
      <c r="G65" s="31"/>
    </row>
  </sheetData>
  <mergeCells count="1">
    <mergeCell ref="C1:D1"/>
  </mergeCells>
  <pageMargins left="0.7" right="0.7" top="0.75" bottom="0.75" header="0.3" footer="0.3"/>
  <pageSetup orientation="landscape" r:id="rId1"/>
  <headerFooter>
    <oddHeader>&amp;CBureau of Labor Statistics</oddHeader>
    <oddFooter>&amp;LSource: Bureau of Labor Statistics&amp;RGenerated on: March 27, 2015 (04:23:58 PM)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55"/>
  <sheetViews>
    <sheetView workbookViewId="0">
      <pane xSplit="1" ySplit="4" topLeftCell="I35" activePane="bottomRight" state="frozen"/>
      <selection pane="topRight"/>
      <selection pane="bottomLeft"/>
      <selection pane="bottomRight" activeCell="N5" sqref="N5"/>
    </sheetView>
  </sheetViews>
  <sheetFormatPr defaultRowHeight="15" x14ac:dyDescent="0.25"/>
  <cols>
    <col min="1" max="1" width="23" style="41" customWidth="1"/>
    <col min="2" max="255" width="8" style="41" customWidth="1"/>
    <col min="256" max="16384" width="9.140625" style="41"/>
  </cols>
  <sheetData>
    <row r="1" spans="1:26" ht="15.75" x14ac:dyDescent="0.25">
      <c r="A1" s="59" t="s">
        <v>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</row>
    <row r="2" spans="1:26" x14ac:dyDescent="0.25">
      <c r="A2" s="47" t="s">
        <v>1</v>
      </c>
      <c r="B2" s="54" t="s">
        <v>195</v>
      </c>
    </row>
    <row r="3" spans="1:26" x14ac:dyDescent="0.25"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</row>
    <row r="4" spans="1:26" ht="27" thickBot="1" x14ac:dyDescent="0.3">
      <c r="A4" s="46" t="s">
        <v>2</v>
      </c>
      <c r="B4" s="45" t="s">
        <v>168</v>
      </c>
      <c r="C4" s="45" t="s">
        <v>179</v>
      </c>
      <c r="D4" s="45" t="s">
        <v>178</v>
      </c>
      <c r="E4" s="45" t="s">
        <v>177</v>
      </c>
      <c r="F4" s="45" t="s">
        <v>176</v>
      </c>
      <c r="G4" s="45" t="s">
        <v>175</v>
      </c>
      <c r="H4" s="45" t="s">
        <v>174</v>
      </c>
      <c r="I4" s="45" t="s">
        <v>173</v>
      </c>
      <c r="J4" s="45" t="s">
        <v>172</v>
      </c>
      <c r="K4" s="45" t="s">
        <v>171</v>
      </c>
      <c r="L4" s="45" t="s">
        <v>170</v>
      </c>
      <c r="M4" s="45" t="s">
        <v>169</v>
      </c>
      <c r="N4" s="45" t="s">
        <v>191</v>
      </c>
      <c r="O4" s="45" t="s">
        <v>190</v>
      </c>
      <c r="P4" s="45" t="s">
        <v>189</v>
      </c>
      <c r="Q4" s="45" t="s">
        <v>188</v>
      </c>
      <c r="R4" s="45" t="s">
        <v>187</v>
      </c>
      <c r="S4" s="45" t="s">
        <v>186</v>
      </c>
      <c r="T4" s="45" t="s">
        <v>185</v>
      </c>
      <c r="U4" s="45" t="s">
        <v>184</v>
      </c>
      <c r="V4" s="45" t="s">
        <v>183</v>
      </c>
      <c r="W4" s="45" t="s">
        <v>182</v>
      </c>
      <c r="X4" s="45" t="s">
        <v>181</v>
      </c>
      <c r="Y4" s="45" t="s">
        <v>180</v>
      </c>
      <c r="Z4" s="55" t="s">
        <v>196</v>
      </c>
    </row>
    <row r="5" spans="1:26" ht="15.75" thickTop="1" x14ac:dyDescent="0.25">
      <c r="A5" s="44" t="s">
        <v>3</v>
      </c>
      <c r="B5" s="43">
        <v>768.22</v>
      </c>
      <c r="C5" s="43">
        <v>768.96</v>
      </c>
      <c r="D5" s="43">
        <v>760.77</v>
      </c>
      <c r="E5" s="43">
        <v>774.97</v>
      </c>
      <c r="F5" s="43">
        <v>783.66</v>
      </c>
      <c r="G5" s="43">
        <v>775.72</v>
      </c>
      <c r="H5" s="43">
        <v>782.13</v>
      </c>
      <c r="I5" s="43">
        <v>771.01</v>
      </c>
      <c r="J5" s="43">
        <v>778.22</v>
      </c>
      <c r="K5" s="43">
        <v>801</v>
      </c>
      <c r="L5" s="43">
        <v>778.01</v>
      </c>
      <c r="M5" s="43">
        <v>780.57</v>
      </c>
      <c r="N5" s="43">
        <v>795.44</v>
      </c>
      <c r="O5" s="43">
        <v>785.66</v>
      </c>
      <c r="P5" s="43">
        <v>782.85</v>
      </c>
      <c r="Q5" s="43">
        <v>800.8</v>
      </c>
      <c r="R5" s="43">
        <v>789.89</v>
      </c>
      <c r="S5" s="43">
        <v>783.66</v>
      </c>
      <c r="T5" s="43">
        <v>798.62</v>
      </c>
      <c r="U5" s="43">
        <v>792.49</v>
      </c>
      <c r="V5" s="43">
        <v>798.16</v>
      </c>
      <c r="W5" s="42">
        <v>817.73</v>
      </c>
      <c r="X5" s="49">
        <v>804.13</v>
      </c>
      <c r="Y5" s="49">
        <v>811.36</v>
      </c>
      <c r="Z5" s="49">
        <v>786.01</v>
      </c>
    </row>
    <row r="6" spans="1:26" x14ac:dyDescent="0.25">
      <c r="A6" s="44" t="s">
        <v>4</v>
      </c>
      <c r="B6" s="43">
        <v>935.32</v>
      </c>
      <c r="C6" s="43">
        <v>951.14</v>
      </c>
      <c r="D6" s="43">
        <v>956.23</v>
      </c>
      <c r="E6" s="43">
        <v>963.1</v>
      </c>
      <c r="F6" s="43">
        <v>965.47</v>
      </c>
      <c r="G6" s="43">
        <v>958.07</v>
      </c>
      <c r="H6" s="43">
        <v>990.23</v>
      </c>
      <c r="I6" s="43">
        <v>987.31</v>
      </c>
      <c r="J6" s="43">
        <v>974.28</v>
      </c>
      <c r="K6" s="43">
        <v>1005.95</v>
      </c>
      <c r="L6" s="43">
        <v>979.54</v>
      </c>
      <c r="M6" s="43">
        <v>974.06</v>
      </c>
      <c r="N6" s="43">
        <v>976.11</v>
      </c>
      <c r="O6" s="43">
        <v>967.36</v>
      </c>
      <c r="P6" s="43">
        <v>979.99</v>
      </c>
      <c r="Q6" s="43">
        <v>987.91</v>
      </c>
      <c r="R6" s="43">
        <v>967.76</v>
      </c>
      <c r="S6" s="43">
        <v>988.53</v>
      </c>
      <c r="T6" s="43">
        <v>1012.19</v>
      </c>
      <c r="U6" s="43">
        <v>1012.77</v>
      </c>
      <c r="V6" s="43">
        <v>997.02</v>
      </c>
      <c r="W6" s="42">
        <v>1021.22</v>
      </c>
      <c r="X6" s="49">
        <v>999.16</v>
      </c>
      <c r="Y6" s="49">
        <v>1003.9</v>
      </c>
      <c r="Z6" s="49">
        <v>1010.72</v>
      </c>
    </row>
    <row r="7" spans="1:26" x14ac:dyDescent="0.25">
      <c r="A7" s="44" t="s">
        <v>5</v>
      </c>
      <c r="B7" s="43">
        <v>803.06</v>
      </c>
      <c r="C7" s="43">
        <v>810.54</v>
      </c>
      <c r="D7" s="43">
        <v>813.6</v>
      </c>
      <c r="E7" s="43">
        <v>820.46</v>
      </c>
      <c r="F7" s="43">
        <v>838.7</v>
      </c>
      <c r="G7" s="43">
        <v>817.69</v>
      </c>
      <c r="H7" s="43">
        <v>814.28</v>
      </c>
      <c r="I7" s="43">
        <v>826.58</v>
      </c>
      <c r="J7" s="43">
        <v>825.56</v>
      </c>
      <c r="K7" s="43">
        <v>848.07</v>
      </c>
      <c r="L7" s="43">
        <v>831.74</v>
      </c>
      <c r="M7" s="43">
        <v>827.66</v>
      </c>
      <c r="N7" s="43">
        <v>857.44</v>
      </c>
      <c r="O7" s="43">
        <v>856.03</v>
      </c>
      <c r="P7" s="43">
        <v>849.34</v>
      </c>
      <c r="Q7" s="43">
        <v>884.1</v>
      </c>
      <c r="R7" s="43">
        <v>862.5</v>
      </c>
      <c r="S7" s="43">
        <v>860.95</v>
      </c>
      <c r="T7" s="43">
        <v>898.03</v>
      </c>
      <c r="U7" s="43">
        <v>889.01</v>
      </c>
      <c r="V7" s="43">
        <v>886.93</v>
      </c>
      <c r="W7" s="42">
        <v>909.57</v>
      </c>
      <c r="X7" s="49">
        <v>892.74</v>
      </c>
      <c r="Y7" s="49">
        <v>889.49</v>
      </c>
      <c r="Z7" s="49">
        <v>883.92</v>
      </c>
    </row>
    <row r="8" spans="1:26" x14ac:dyDescent="0.25">
      <c r="A8" s="44" t="s">
        <v>6</v>
      </c>
      <c r="B8" s="43">
        <v>675.35</v>
      </c>
      <c r="C8" s="43">
        <v>673.93</v>
      </c>
      <c r="D8" s="43">
        <v>666.99</v>
      </c>
      <c r="E8" s="43">
        <v>677.66</v>
      </c>
      <c r="F8" s="43">
        <v>687.37</v>
      </c>
      <c r="G8" s="43">
        <v>685.25</v>
      </c>
      <c r="H8" s="43">
        <v>698.92</v>
      </c>
      <c r="I8" s="43">
        <v>688.4</v>
      </c>
      <c r="J8" s="43">
        <v>686.39</v>
      </c>
      <c r="K8" s="43">
        <v>706.15</v>
      </c>
      <c r="L8" s="43">
        <v>694.19</v>
      </c>
      <c r="M8" s="43">
        <v>697.94</v>
      </c>
      <c r="N8" s="43">
        <v>703.11</v>
      </c>
      <c r="O8" s="43">
        <v>703.82</v>
      </c>
      <c r="P8" s="43">
        <v>704.49</v>
      </c>
      <c r="Q8" s="43">
        <v>719.32</v>
      </c>
      <c r="R8" s="43">
        <v>707.92</v>
      </c>
      <c r="S8" s="43">
        <v>713.01</v>
      </c>
      <c r="T8" s="43">
        <v>723.1</v>
      </c>
      <c r="U8" s="43">
        <v>717.58</v>
      </c>
      <c r="V8" s="43">
        <v>729.05</v>
      </c>
      <c r="W8" s="42">
        <v>734.55</v>
      </c>
      <c r="X8" s="49">
        <v>724.52</v>
      </c>
      <c r="Y8" s="49">
        <v>735.35</v>
      </c>
      <c r="Z8" s="49">
        <v>728.99</v>
      </c>
    </row>
    <row r="9" spans="1:26" x14ac:dyDescent="0.25">
      <c r="A9" s="44" t="s">
        <v>7</v>
      </c>
      <c r="B9" s="43">
        <v>971.28</v>
      </c>
      <c r="C9" s="43">
        <v>978.58</v>
      </c>
      <c r="D9" s="43">
        <v>970.49</v>
      </c>
      <c r="E9" s="43">
        <v>979.95</v>
      </c>
      <c r="F9" s="43">
        <v>1009.66</v>
      </c>
      <c r="G9" s="43">
        <v>980.29</v>
      </c>
      <c r="H9" s="43">
        <v>987.97</v>
      </c>
      <c r="I9" s="43">
        <v>992.1</v>
      </c>
      <c r="J9" s="43">
        <v>998.13</v>
      </c>
      <c r="K9" s="43">
        <v>1036</v>
      </c>
      <c r="L9" s="43">
        <v>1001.18</v>
      </c>
      <c r="M9" s="43">
        <v>1004.8</v>
      </c>
      <c r="N9" s="43">
        <v>1028.0999999999999</v>
      </c>
      <c r="O9" s="43">
        <v>1007.17</v>
      </c>
      <c r="P9" s="43">
        <v>1010.27</v>
      </c>
      <c r="Q9" s="43">
        <v>1042.96</v>
      </c>
      <c r="R9" s="43">
        <v>1019.74</v>
      </c>
      <c r="S9" s="43">
        <v>1019.62</v>
      </c>
      <c r="T9" s="43">
        <v>1060.93</v>
      </c>
      <c r="U9" s="43">
        <v>1033.5</v>
      </c>
      <c r="V9" s="43">
        <v>1042.5899999999999</v>
      </c>
      <c r="W9" s="42">
        <v>1075.1099999999999</v>
      </c>
      <c r="X9" s="49">
        <v>1042.5899999999999</v>
      </c>
      <c r="Y9" s="49">
        <v>1042.5899999999999</v>
      </c>
      <c r="Z9" s="49">
        <v>1028.8399999999999</v>
      </c>
    </row>
    <row r="10" spans="1:26" x14ac:dyDescent="0.25">
      <c r="A10" s="44" t="s">
        <v>8</v>
      </c>
      <c r="B10" s="43">
        <v>915.49</v>
      </c>
      <c r="C10" s="43">
        <v>912</v>
      </c>
      <c r="D10" s="43">
        <v>909.42</v>
      </c>
      <c r="E10" s="43">
        <v>910.34</v>
      </c>
      <c r="F10" s="43">
        <v>925.81</v>
      </c>
      <c r="G10" s="43">
        <v>902.82</v>
      </c>
      <c r="H10" s="43">
        <v>899.76</v>
      </c>
      <c r="I10" s="43">
        <v>899.08</v>
      </c>
      <c r="J10" s="43">
        <v>901.81</v>
      </c>
      <c r="K10" s="43">
        <v>931.61</v>
      </c>
      <c r="L10" s="43">
        <v>898.1</v>
      </c>
      <c r="M10" s="43">
        <v>892.05</v>
      </c>
      <c r="N10" s="43">
        <v>907.6</v>
      </c>
      <c r="O10" s="43">
        <v>902.78</v>
      </c>
      <c r="P10" s="43">
        <v>896.85</v>
      </c>
      <c r="Q10" s="43">
        <v>934.5</v>
      </c>
      <c r="R10" s="43">
        <v>918.01</v>
      </c>
      <c r="S10" s="43">
        <v>921.05</v>
      </c>
      <c r="T10" s="43">
        <v>948.4</v>
      </c>
      <c r="U10" s="43">
        <v>928.15</v>
      </c>
      <c r="V10" s="43">
        <v>930.3</v>
      </c>
      <c r="W10" s="42">
        <v>947.51</v>
      </c>
      <c r="X10" s="49">
        <v>933.2</v>
      </c>
      <c r="Y10" s="49">
        <v>936.73</v>
      </c>
      <c r="Z10" s="49">
        <v>937.57</v>
      </c>
    </row>
    <row r="11" spans="1:26" x14ac:dyDescent="0.25">
      <c r="A11" s="44" t="s">
        <v>9</v>
      </c>
      <c r="B11" s="43">
        <v>1005.3</v>
      </c>
      <c r="C11" s="43">
        <v>1003.59</v>
      </c>
      <c r="D11" s="43">
        <v>999.32</v>
      </c>
      <c r="E11" s="43">
        <v>1019.37</v>
      </c>
      <c r="F11" s="43">
        <v>1044.1400000000001</v>
      </c>
      <c r="G11" s="43">
        <v>1009.34</v>
      </c>
      <c r="H11" s="43">
        <v>1014.05</v>
      </c>
      <c r="I11" s="43">
        <v>1021.1</v>
      </c>
      <c r="J11" s="43">
        <v>1029.8800000000001</v>
      </c>
      <c r="K11" s="43">
        <v>1058.49</v>
      </c>
      <c r="L11" s="43">
        <v>1030.21</v>
      </c>
      <c r="M11" s="43">
        <v>1033.24</v>
      </c>
      <c r="N11" s="43">
        <v>1056.83</v>
      </c>
      <c r="O11" s="43">
        <v>1032.9000000000001</v>
      </c>
      <c r="P11" s="43">
        <v>1032.73</v>
      </c>
      <c r="Q11" s="43">
        <v>1065.93</v>
      </c>
      <c r="R11" s="43">
        <v>1042.6099999999999</v>
      </c>
      <c r="S11" s="43">
        <v>1034.21</v>
      </c>
      <c r="T11" s="43">
        <v>1053.6099999999999</v>
      </c>
      <c r="U11" s="43">
        <v>1041.72</v>
      </c>
      <c r="V11" s="43">
        <v>1050.9000000000001</v>
      </c>
      <c r="W11" s="42">
        <v>1073.1300000000001</v>
      </c>
      <c r="X11" s="49">
        <v>1052.3</v>
      </c>
      <c r="Y11" s="49">
        <v>1060.1199999999999</v>
      </c>
      <c r="Z11" s="49">
        <v>1060.08</v>
      </c>
    </row>
    <row r="12" spans="1:26" x14ac:dyDescent="0.25">
      <c r="A12" s="44" t="s">
        <v>10</v>
      </c>
      <c r="B12" s="43">
        <v>799.2</v>
      </c>
      <c r="C12" s="43">
        <v>801.12</v>
      </c>
      <c r="D12" s="43">
        <v>807.53</v>
      </c>
      <c r="E12" s="43">
        <v>810.74</v>
      </c>
      <c r="F12" s="43">
        <v>811.85</v>
      </c>
      <c r="G12" s="43">
        <v>793.58</v>
      </c>
      <c r="H12" s="43">
        <v>801.36</v>
      </c>
      <c r="I12" s="43">
        <v>799.79</v>
      </c>
      <c r="J12" s="43">
        <v>803.75</v>
      </c>
      <c r="K12" s="43">
        <v>843.49</v>
      </c>
      <c r="L12" s="43">
        <v>820.22</v>
      </c>
      <c r="M12" s="43">
        <v>816.52</v>
      </c>
      <c r="N12" s="43">
        <v>833.02</v>
      </c>
      <c r="O12" s="43">
        <v>829.46</v>
      </c>
      <c r="P12" s="43">
        <v>828.83</v>
      </c>
      <c r="Q12" s="43">
        <v>860.6</v>
      </c>
      <c r="R12" s="43">
        <v>814.93</v>
      </c>
      <c r="S12" s="43">
        <v>892.78</v>
      </c>
      <c r="T12" s="43">
        <v>905.42</v>
      </c>
      <c r="U12" s="43">
        <v>878.04</v>
      </c>
      <c r="V12" s="43">
        <v>880.79</v>
      </c>
      <c r="W12" s="42">
        <v>882.71</v>
      </c>
      <c r="X12" s="49">
        <v>865.26</v>
      </c>
      <c r="Y12" s="49">
        <v>872.15</v>
      </c>
      <c r="Z12" s="49">
        <v>850.5</v>
      </c>
    </row>
    <row r="13" spans="1:26" x14ac:dyDescent="0.25">
      <c r="A13" s="44" t="s">
        <v>11</v>
      </c>
      <c r="B13" s="43">
        <v>1287.26</v>
      </c>
      <c r="C13" s="43">
        <v>1304.69</v>
      </c>
      <c r="D13" s="43">
        <v>1305.9100000000001</v>
      </c>
      <c r="E13" s="43">
        <v>1332.86</v>
      </c>
      <c r="F13" s="43">
        <v>1411.96</v>
      </c>
      <c r="G13" s="43">
        <v>1347.46</v>
      </c>
      <c r="H13" s="43">
        <v>1358.65</v>
      </c>
      <c r="I13" s="43">
        <v>1382.7</v>
      </c>
      <c r="J13" s="43">
        <v>1383.08</v>
      </c>
      <c r="K13" s="43">
        <v>1455.99</v>
      </c>
      <c r="L13" s="43">
        <v>1402.55</v>
      </c>
      <c r="M13" s="43">
        <v>1411.75</v>
      </c>
      <c r="N13" s="43">
        <v>1480.1</v>
      </c>
      <c r="O13" s="43">
        <v>1416.1</v>
      </c>
      <c r="P13" s="43">
        <v>1412.35</v>
      </c>
      <c r="Q13" s="43">
        <v>1454.18</v>
      </c>
      <c r="R13" s="43">
        <v>1392.42</v>
      </c>
      <c r="S13" s="43">
        <v>1384.95</v>
      </c>
      <c r="T13" s="43">
        <v>1474.41</v>
      </c>
      <c r="U13" s="43">
        <v>1417.5</v>
      </c>
      <c r="V13" s="43">
        <v>1434.89</v>
      </c>
      <c r="W13" s="42">
        <v>1511.28</v>
      </c>
      <c r="X13" s="49">
        <v>1451.1</v>
      </c>
      <c r="Y13" s="49">
        <v>1465.43</v>
      </c>
      <c r="Z13" s="49">
        <v>1443.87</v>
      </c>
    </row>
    <row r="14" spans="1:26" x14ac:dyDescent="0.25">
      <c r="A14" s="44" t="s">
        <v>12</v>
      </c>
      <c r="B14" s="43">
        <v>777.37</v>
      </c>
      <c r="C14" s="43">
        <v>782.5</v>
      </c>
      <c r="D14" s="43">
        <v>790.7</v>
      </c>
      <c r="E14" s="43">
        <v>788.65</v>
      </c>
      <c r="F14" s="43">
        <v>797.89</v>
      </c>
      <c r="G14" s="43">
        <v>787.5</v>
      </c>
      <c r="H14" s="43">
        <v>785.74</v>
      </c>
      <c r="I14" s="43">
        <v>789.57</v>
      </c>
      <c r="J14" s="43">
        <v>791.28</v>
      </c>
      <c r="K14" s="43">
        <v>811.23</v>
      </c>
      <c r="L14" s="43">
        <v>805.46</v>
      </c>
      <c r="M14" s="43">
        <v>811.91</v>
      </c>
      <c r="N14" s="43">
        <v>822.16</v>
      </c>
      <c r="O14" s="43">
        <v>817.71</v>
      </c>
      <c r="P14" s="43">
        <v>815.65</v>
      </c>
      <c r="Q14" s="43">
        <v>834.55</v>
      </c>
      <c r="R14" s="43">
        <v>815.67</v>
      </c>
      <c r="S14" s="43">
        <v>807.15</v>
      </c>
      <c r="T14" s="43">
        <v>829.73</v>
      </c>
      <c r="U14" s="43">
        <v>819.43</v>
      </c>
      <c r="V14" s="43">
        <v>810.96</v>
      </c>
      <c r="W14" s="42">
        <v>846.26</v>
      </c>
      <c r="X14" s="49">
        <v>839.69</v>
      </c>
      <c r="Y14" s="49">
        <v>850.15</v>
      </c>
      <c r="Z14" s="49">
        <v>841.48</v>
      </c>
    </row>
    <row r="15" spans="1:26" x14ac:dyDescent="0.25">
      <c r="A15" s="44" t="s">
        <v>13</v>
      </c>
      <c r="B15" s="43">
        <v>839.36</v>
      </c>
      <c r="C15" s="43">
        <v>842.17</v>
      </c>
      <c r="D15" s="43">
        <v>840.43</v>
      </c>
      <c r="E15" s="43">
        <v>842.51</v>
      </c>
      <c r="F15" s="43">
        <v>865.22</v>
      </c>
      <c r="G15" s="43">
        <v>843.88</v>
      </c>
      <c r="H15" s="43">
        <v>847.73</v>
      </c>
      <c r="I15" s="43">
        <v>847.7</v>
      </c>
      <c r="J15" s="43">
        <v>848.39</v>
      </c>
      <c r="K15" s="43">
        <v>882.46</v>
      </c>
      <c r="L15" s="43">
        <v>857.12</v>
      </c>
      <c r="M15" s="43">
        <v>862.38</v>
      </c>
      <c r="N15" s="43">
        <v>885.89</v>
      </c>
      <c r="O15" s="43">
        <v>866.88</v>
      </c>
      <c r="P15" s="43">
        <v>863.78</v>
      </c>
      <c r="Q15" s="43">
        <v>890.18</v>
      </c>
      <c r="R15" s="43">
        <v>867.68</v>
      </c>
      <c r="S15" s="43">
        <v>902.51</v>
      </c>
      <c r="T15" s="43">
        <v>922.95</v>
      </c>
      <c r="U15" s="43">
        <v>910.33</v>
      </c>
      <c r="V15" s="43">
        <v>903.1</v>
      </c>
      <c r="W15" s="42">
        <v>939.14</v>
      </c>
      <c r="X15" s="49">
        <v>910.02</v>
      </c>
      <c r="Y15" s="49">
        <v>913.65</v>
      </c>
      <c r="Z15" s="49">
        <v>905.27</v>
      </c>
    </row>
    <row r="16" spans="1:26" x14ac:dyDescent="0.25">
      <c r="A16" s="44" t="s">
        <v>14</v>
      </c>
      <c r="B16" s="43">
        <v>824.59</v>
      </c>
      <c r="C16" s="43">
        <v>824.45</v>
      </c>
      <c r="D16" s="43">
        <v>820.87</v>
      </c>
      <c r="E16" s="43">
        <v>827.96</v>
      </c>
      <c r="F16" s="43">
        <v>852.43</v>
      </c>
      <c r="G16" s="43">
        <v>825.55</v>
      </c>
      <c r="H16" s="43">
        <v>837.63</v>
      </c>
      <c r="I16" s="43">
        <v>830.91</v>
      </c>
      <c r="J16" s="43">
        <v>829.14</v>
      </c>
      <c r="K16" s="43">
        <v>861.17</v>
      </c>
      <c r="L16" s="43">
        <v>817.91</v>
      </c>
      <c r="M16" s="43">
        <v>829.12</v>
      </c>
      <c r="N16" s="43">
        <v>868.79</v>
      </c>
      <c r="O16" s="43">
        <v>836.84</v>
      </c>
      <c r="P16" s="43">
        <v>829.46</v>
      </c>
      <c r="Q16" s="43">
        <v>875.08</v>
      </c>
      <c r="R16" s="43">
        <v>845.32</v>
      </c>
      <c r="S16" s="43">
        <v>848.21</v>
      </c>
      <c r="T16" s="43">
        <v>893.76</v>
      </c>
      <c r="U16" s="43">
        <v>861.65</v>
      </c>
      <c r="V16" s="43">
        <v>867.56</v>
      </c>
      <c r="W16" s="42">
        <v>897.79</v>
      </c>
      <c r="X16" s="49">
        <v>877.8</v>
      </c>
      <c r="Y16" s="49">
        <v>886.98</v>
      </c>
      <c r="Z16" s="49">
        <v>900.9</v>
      </c>
    </row>
    <row r="17" spans="1:26" x14ac:dyDescent="0.25">
      <c r="A17" s="44" t="s">
        <v>15</v>
      </c>
      <c r="B17" s="43">
        <v>734.5</v>
      </c>
      <c r="C17" s="43">
        <v>729.65</v>
      </c>
      <c r="D17" s="43">
        <v>727.38</v>
      </c>
      <c r="E17" s="43">
        <v>744.89</v>
      </c>
      <c r="F17" s="43">
        <v>755.66</v>
      </c>
      <c r="G17" s="43">
        <v>730.85</v>
      </c>
      <c r="H17" s="43">
        <v>735.6</v>
      </c>
      <c r="I17" s="43">
        <v>735.71</v>
      </c>
      <c r="J17" s="43">
        <v>734.33</v>
      </c>
      <c r="K17" s="43">
        <v>757.91</v>
      </c>
      <c r="L17" s="43">
        <v>735.05</v>
      </c>
      <c r="M17" s="43">
        <v>724.81</v>
      </c>
      <c r="N17" s="43">
        <v>738.06</v>
      </c>
      <c r="O17" s="43">
        <v>735.15</v>
      </c>
      <c r="P17" s="43">
        <v>734.72</v>
      </c>
      <c r="Q17" s="43">
        <v>765.12</v>
      </c>
      <c r="R17" s="43">
        <v>751.41</v>
      </c>
      <c r="S17" s="43">
        <v>749.15</v>
      </c>
      <c r="T17" s="43">
        <v>774</v>
      </c>
      <c r="U17" s="43">
        <v>758.2</v>
      </c>
      <c r="V17" s="43">
        <v>759.36</v>
      </c>
      <c r="W17" s="42">
        <v>780.39</v>
      </c>
      <c r="X17" s="49">
        <v>757.91</v>
      </c>
      <c r="Y17" s="49">
        <v>759.7</v>
      </c>
      <c r="Z17" s="49">
        <v>750.05</v>
      </c>
    </row>
    <row r="18" spans="1:26" x14ac:dyDescent="0.25">
      <c r="A18" s="44" t="s">
        <v>16</v>
      </c>
      <c r="B18" s="43">
        <v>900.38</v>
      </c>
      <c r="C18" s="43">
        <v>894.01</v>
      </c>
      <c r="D18" s="43">
        <v>897.33</v>
      </c>
      <c r="E18" s="43">
        <v>899.03</v>
      </c>
      <c r="F18" s="43">
        <v>915.12</v>
      </c>
      <c r="G18" s="43">
        <v>898.43</v>
      </c>
      <c r="H18" s="43">
        <v>900.92</v>
      </c>
      <c r="I18" s="43">
        <v>902.02</v>
      </c>
      <c r="J18" s="43">
        <v>910.75</v>
      </c>
      <c r="K18" s="43">
        <v>933.16</v>
      </c>
      <c r="L18" s="43">
        <v>909.79</v>
      </c>
      <c r="M18" s="43">
        <v>905.76</v>
      </c>
      <c r="N18" s="43">
        <v>913.61</v>
      </c>
      <c r="O18" s="43">
        <v>898.44</v>
      </c>
      <c r="P18" s="43">
        <v>896.76</v>
      </c>
      <c r="Q18" s="43">
        <v>917.97</v>
      </c>
      <c r="R18" s="43">
        <v>899.37</v>
      </c>
      <c r="S18" s="43">
        <v>905.62</v>
      </c>
      <c r="T18" s="43">
        <v>927.36</v>
      </c>
      <c r="U18" s="43">
        <v>911.69</v>
      </c>
      <c r="V18" s="43">
        <v>923.7</v>
      </c>
      <c r="W18" s="42">
        <v>939.04</v>
      </c>
      <c r="X18" s="49">
        <v>928.46</v>
      </c>
      <c r="Y18" s="49">
        <v>929.19</v>
      </c>
      <c r="Z18" s="49">
        <v>925.01</v>
      </c>
    </row>
    <row r="19" spans="1:26" x14ac:dyDescent="0.25">
      <c r="A19" s="44" t="s">
        <v>17</v>
      </c>
      <c r="B19" s="43">
        <v>804.54</v>
      </c>
      <c r="C19" s="43">
        <v>797.13</v>
      </c>
      <c r="D19" s="43">
        <v>794.39</v>
      </c>
      <c r="E19" s="43">
        <v>809.03</v>
      </c>
      <c r="F19" s="43">
        <v>814.67</v>
      </c>
      <c r="G19" s="43">
        <v>805.04</v>
      </c>
      <c r="H19" s="43">
        <v>811.98</v>
      </c>
      <c r="I19" s="43">
        <v>815.26</v>
      </c>
      <c r="J19" s="43">
        <v>823.64</v>
      </c>
      <c r="K19" s="43">
        <v>847.97</v>
      </c>
      <c r="L19" s="43">
        <v>837.14</v>
      </c>
      <c r="M19" s="43">
        <v>838.01</v>
      </c>
      <c r="N19" s="43">
        <v>846.33</v>
      </c>
      <c r="O19" s="43">
        <v>840.77</v>
      </c>
      <c r="P19" s="43">
        <v>833.51</v>
      </c>
      <c r="Q19" s="43">
        <v>851.89</v>
      </c>
      <c r="R19" s="43">
        <v>849.12</v>
      </c>
      <c r="S19" s="43">
        <v>853.42</v>
      </c>
      <c r="T19" s="43">
        <v>868.01</v>
      </c>
      <c r="U19" s="43">
        <v>862.65</v>
      </c>
      <c r="V19" s="43">
        <v>869.44</v>
      </c>
      <c r="W19" s="42">
        <v>876.5</v>
      </c>
      <c r="X19" s="49">
        <v>870.78</v>
      </c>
      <c r="Y19" s="49">
        <v>886.43</v>
      </c>
      <c r="Z19" s="49">
        <v>871.39</v>
      </c>
    </row>
    <row r="20" spans="1:26" x14ac:dyDescent="0.25">
      <c r="A20" s="44" t="s">
        <v>18</v>
      </c>
      <c r="B20" s="43">
        <v>768.95</v>
      </c>
      <c r="C20" s="43">
        <v>770.3</v>
      </c>
      <c r="D20" s="43">
        <v>784.04</v>
      </c>
      <c r="E20" s="43">
        <v>806.27</v>
      </c>
      <c r="F20" s="43">
        <v>808.6</v>
      </c>
      <c r="G20" s="43">
        <v>820.99</v>
      </c>
      <c r="H20" s="43">
        <v>809.8</v>
      </c>
      <c r="I20" s="43">
        <v>803.18</v>
      </c>
      <c r="J20" s="43">
        <v>806.08</v>
      </c>
      <c r="K20" s="43">
        <v>827.31</v>
      </c>
      <c r="L20" s="43">
        <v>812.67</v>
      </c>
      <c r="M20" s="43">
        <v>798.23</v>
      </c>
      <c r="N20" s="43">
        <v>795.55</v>
      </c>
      <c r="O20" s="43">
        <v>790.84</v>
      </c>
      <c r="P20" s="43">
        <v>792.27</v>
      </c>
      <c r="Q20" s="43">
        <v>812.06</v>
      </c>
      <c r="R20" s="43">
        <v>790.36</v>
      </c>
      <c r="S20" s="43">
        <v>796.84</v>
      </c>
      <c r="T20" s="43">
        <v>809.29</v>
      </c>
      <c r="U20" s="43">
        <v>799.11</v>
      </c>
      <c r="V20" s="43">
        <v>808.06</v>
      </c>
      <c r="W20" s="42">
        <v>814.83</v>
      </c>
      <c r="X20" s="49">
        <v>822.39</v>
      </c>
      <c r="Y20" s="49">
        <v>823.2</v>
      </c>
      <c r="Z20" s="49">
        <v>812.84</v>
      </c>
    </row>
    <row r="21" spans="1:26" x14ac:dyDescent="0.25">
      <c r="A21" s="44" t="s">
        <v>19</v>
      </c>
      <c r="B21" s="43">
        <v>772.13</v>
      </c>
      <c r="C21" s="43">
        <v>767.15</v>
      </c>
      <c r="D21" s="43">
        <v>760.79</v>
      </c>
      <c r="E21" s="43">
        <v>767.87</v>
      </c>
      <c r="F21" s="43">
        <v>768.36</v>
      </c>
      <c r="G21" s="43">
        <v>763.64</v>
      </c>
      <c r="H21" s="43">
        <v>766.92</v>
      </c>
      <c r="I21" s="43">
        <v>770.64</v>
      </c>
      <c r="J21" s="43">
        <v>774.7</v>
      </c>
      <c r="K21" s="43">
        <v>799.37</v>
      </c>
      <c r="L21" s="43">
        <v>780.72</v>
      </c>
      <c r="M21" s="43">
        <v>779.09</v>
      </c>
      <c r="N21" s="43">
        <v>787.91</v>
      </c>
      <c r="O21" s="43">
        <v>787.2</v>
      </c>
      <c r="P21" s="43">
        <v>781.17</v>
      </c>
      <c r="Q21" s="43">
        <v>794.87</v>
      </c>
      <c r="R21" s="43">
        <v>776.79</v>
      </c>
      <c r="S21" s="43">
        <v>783.07</v>
      </c>
      <c r="T21" s="43">
        <v>801.34</v>
      </c>
      <c r="U21" s="43">
        <v>790.7</v>
      </c>
      <c r="V21" s="43">
        <v>797.26</v>
      </c>
      <c r="W21" s="42">
        <v>811.1</v>
      </c>
      <c r="X21" s="49">
        <v>797.89</v>
      </c>
      <c r="Y21" s="49">
        <v>806.05</v>
      </c>
      <c r="Z21" s="49">
        <v>783.9</v>
      </c>
    </row>
    <row r="22" spans="1:26" x14ac:dyDescent="0.25">
      <c r="A22" s="44" t="s">
        <v>20</v>
      </c>
      <c r="B22" s="43">
        <v>739.5</v>
      </c>
      <c r="C22" s="43">
        <v>732.89</v>
      </c>
      <c r="D22" s="43">
        <v>741.66</v>
      </c>
      <c r="E22" s="43">
        <v>746.58</v>
      </c>
      <c r="F22" s="43">
        <v>740.6</v>
      </c>
      <c r="G22" s="43">
        <v>749.05</v>
      </c>
      <c r="H22" s="43">
        <v>747.65</v>
      </c>
      <c r="I22" s="43">
        <v>739.9</v>
      </c>
      <c r="J22" s="43">
        <v>745.52</v>
      </c>
      <c r="K22" s="43">
        <v>762.87</v>
      </c>
      <c r="L22" s="43">
        <v>753.3</v>
      </c>
      <c r="M22" s="43">
        <v>763.93</v>
      </c>
      <c r="N22" s="43">
        <v>773.78</v>
      </c>
      <c r="O22" s="43">
        <v>758.73</v>
      </c>
      <c r="P22" s="43">
        <v>757.25</v>
      </c>
      <c r="Q22" s="43">
        <v>768.15</v>
      </c>
      <c r="R22" s="43">
        <v>756.7</v>
      </c>
      <c r="S22" s="43">
        <v>760.62</v>
      </c>
      <c r="T22" s="43">
        <v>774.48</v>
      </c>
      <c r="U22" s="43">
        <v>767.42</v>
      </c>
      <c r="V22" s="43">
        <v>767.29</v>
      </c>
      <c r="W22" s="42">
        <v>770.25</v>
      </c>
      <c r="X22" s="49">
        <v>760.55</v>
      </c>
      <c r="Y22" s="49">
        <v>767.36</v>
      </c>
      <c r="Z22" s="49">
        <v>750.36</v>
      </c>
    </row>
    <row r="23" spans="1:26" x14ac:dyDescent="0.25">
      <c r="A23" s="44" t="s">
        <v>21</v>
      </c>
      <c r="B23" s="43">
        <v>794.6</v>
      </c>
      <c r="C23" s="43">
        <v>785.89</v>
      </c>
      <c r="D23" s="43">
        <v>775.39</v>
      </c>
      <c r="E23" s="43">
        <v>788.55</v>
      </c>
      <c r="F23" s="43">
        <v>803.37</v>
      </c>
      <c r="G23" s="43">
        <v>790.94</v>
      </c>
      <c r="H23" s="43">
        <v>789.4</v>
      </c>
      <c r="I23" s="43">
        <v>774.63</v>
      </c>
      <c r="J23" s="43">
        <v>798.16</v>
      </c>
      <c r="K23" s="43">
        <v>822.72</v>
      </c>
      <c r="L23" s="43">
        <v>802.74</v>
      </c>
      <c r="M23" s="43">
        <v>803.62</v>
      </c>
      <c r="N23" s="43">
        <v>817.39</v>
      </c>
      <c r="O23" s="43">
        <v>815.26</v>
      </c>
      <c r="P23" s="43">
        <v>814.2</v>
      </c>
      <c r="Q23" s="43">
        <v>808.89</v>
      </c>
      <c r="R23" s="43">
        <v>807.12</v>
      </c>
      <c r="S23" s="43">
        <v>803.43</v>
      </c>
      <c r="T23" s="43">
        <v>825.91</v>
      </c>
      <c r="U23" s="43">
        <v>808.02</v>
      </c>
      <c r="V23" s="43">
        <v>817.21</v>
      </c>
      <c r="W23" s="42">
        <v>828.05</v>
      </c>
      <c r="X23" s="49">
        <v>817.03</v>
      </c>
      <c r="Y23" s="49">
        <v>816.68</v>
      </c>
      <c r="Z23" s="49">
        <v>812.47</v>
      </c>
    </row>
    <row r="24" spans="1:26" x14ac:dyDescent="0.25">
      <c r="A24" s="44" t="s">
        <v>22</v>
      </c>
      <c r="B24" s="43">
        <v>749.06</v>
      </c>
      <c r="C24" s="43">
        <v>748.94</v>
      </c>
      <c r="D24" s="43">
        <v>751.04</v>
      </c>
      <c r="E24" s="43">
        <v>753.06</v>
      </c>
      <c r="F24" s="43">
        <v>754.8</v>
      </c>
      <c r="G24" s="43">
        <v>741.73</v>
      </c>
      <c r="H24" s="43">
        <v>742.36</v>
      </c>
      <c r="I24" s="43">
        <v>747.95</v>
      </c>
      <c r="J24" s="43">
        <v>760.92</v>
      </c>
      <c r="K24" s="43">
        <v>773.47</v>
      </c>
      <c r="L24" s="43">
        <v>770.44</v>
      </c>
      <c r="M24" s="43">
        <v>763.64</v>
      </c>
      <c r="N24" s="43">
        <v>774.48</v>
      </c>
      <c r="O24" s="43">
        <v>773.19</v>
      </c>
      <c r="P24" s="43">
        <v>787.58</v>
      </c>
      <c r="Q24" s="43">
        <v>790.16</v>
      </c>
      <c r="R24" s="43">
        <v>791.52</v>
      </c>
      <c r="S24" s="43">
        <v>777.14</v>
      </c>
      <c r="T24" s="43">
        <v>784.53</v>
      </c>
      <c r="U24" s="43">
        <v>787.98</v>
      </c>
      <c r="V24" s="43">
        <v>799.88</v>
      </c>
      <c r="W24" s="42">
        <v>799.94</v>
      </c>
      <c r="X24" s="49">
        <v>803.4</v>
      </c>
      <c r="Y24" s="49">
        <v>802.07</v>
      </c>
      <c r="Z24" s="49">
        <v>804.42</v>
      </c>
    </row>
    <row r="25" spans="1:26" x14ac:dyDescent="0.25">
      <c r="A25" s="44" t="s">
        <v>23</v>
      </c>
      <c r="B25" s="43">
        <v>919.97</v>
      </c>
      <c r="C25" s="43">
        <v>916.64</v>
      </c>
      <c r="D25" s="43">
        <v>924.45</v>
      </c>
      <c r="E25" s="43">
        <v>929.21</v>
      </c>
      <c r="F25" s="43">
        <v>939.47</v>
      </c>
      <c r="G25" s="43">
        <v>926.74</v>
      </c>
      <c r="H25" s="43">
        <v>928.16</v>
      </c>
      <c r="I25" s="43">
        <v>936.37</v>
      </c>
      <c r="J25" s="43">
        <v>943.49</v>
      </c>
      <c r="K25" s="43">
        <v>962.85</v>
      </c>
      <c r="L25" s="43">
        <v>951.51</v>
      </c>
      <c r="M25" s="43">
        <v>942.22</v>
      </c>
      <c r="N25" s="43">
        <v>971.11</v>
      </c>
      <c r="O25" s="43">
        <v>953.2</v>
      </c>
      <c r="P25" s="43">
        <v>947.24</v>
      </c>
      <c r="Q25" s="43">
        <v>969.88</v>
      </c>
      <c r="R25" s="43">
        <v>939.47</v>
      </c>
      <c r="S25" s="43">
        <v>948.06</v>
      </c>
      <c r="T25" s="43">
        <v>971.18</v>
      </c>
      <c r="U25" s="43">
        <v>950.64</v>
      </c>
      <c r="V25" s="43">
        <v>997.1</v>
      </c>
      <c r="W25" s="42">
        <v>1023.3</v>
      </c>
      <c r="X25" s="49">
        <v>1013.61</v>
      </c>
      <c r="Y25" s="49">
        <v>1005.51</v>
      </c>
      <c r="Z25" s="49">
        <v>990.9</v>
      </c>
    </row>
    <row r="26" spans="1:26" x14ac:dyDescent="0.25">
      <c r="A26" s="44" t="s">
        <v>24</v>
      </c>
      <c r="B26" s="43">
        <v>1041.1500000000001</v>
      </c>
      <c r="C26" s="43">
        <v>1031.25</v>
      </c>
      <c r="D26" s="43">
        <v>1030.53</v>
      </c>
      <c r="E26" s="43">
        <v>1034.3</v>
      </c>
      <c r="F26" s="43">
        <v>1047.4000000000001</v>
      </c>
      <c r="G26" s="43">
        <v>1029.46</v>
      </c>
      <c r="H26" s="43">
        <v>1035.8900000000001</v>
      </c>
      <c r="I26" s="43">
        <v>1029.46</v>
      </c>
      <c r="J26" s="43">
        <v>1049.22</v>
      </c>
      <c r="K26" s="43">
        <v>1075.8499999999999</v>
      </c>
      <c r="L26" s="43">
        <v>1059.1099999999999</v>
      </c>
      <c r="M26" s="43">
        <v>1064.97</v>
      </c>
      <c r="N26" s="43">
        <v>1083.94</v>
      </c>
      <c r="O26" s="43">
        <v>1064.9100000000001</v>
      </c>
      <c r="P26" s="43">
        <v>1060.95</v>
      </c>
      <c r="Q26" s="43">
        <v>1084.94</v>
      </c>
      <c r="R26" s="43">
        <v>1059.1099999999999</v>
      </c>
      <c r="S26" s="43">
        <v>1052.95</v>
      </c>
      <c r="T26" s="43">
        <v>1074.69</v>
      </c>
      <c r="U26" s="43">
        <v>1055.92</v>
      </c>
      <c r="V26" s="43">
        <v>1077.8900000000001</v>
      </c>
      <c r="W26" s="42">
        <v>1093.9000000000001</v>
      </c>
      <c r="X26" s="49">
        <v>1093.1099999999999</v>
      </c>
      <c r="Y26" s="49">
        <v>1092.0999999999999</v>
      </c>
      <c r="Z26" s="49">
        <v>1079.0999999999999</v>
      </c>
    </row>
    <row r="27" spans="1:26" x14ac:dyDescent="0.25">
      <c r="A27" s="44" t="s">
        <v>25</v>
      </c>
      <c r="B27" s="43">
        <v>822.02</v>
      </c>
      <c r="C27" s="43">
        <v>818.64</v>
      </c>
      <c r="D27" s="43">
        <v>821.06</v>
      </c>
      <c r="E27" s="43">
        <v>821.83</v>
      </c>
      <c r="F27" s="43">
        <v>823.54</v>
      </c>
      <c r="G27" s="43">
        <v>816.31</v>
      </c>
      <c r="H27" s="43">
        <v>821.13</v>
      </c>
      <c r="I27" s="43">
        <v>821.1</v>
      </c>
      <c r="J27" s="43">
        <v>829.33</v>
      </c>
      <c r="K27" s="43">
        <v>850.16</v>
      </c>
      <c r="L27" s="43">
        <v>833.86</v>
      </c>
      <c r="M27" s="43">
        <v>839.39</v>
      </c>
      <c r="N27" s="43">
        <v>850.71</v>
      </c>
      <c r="O27" s="43">
        <v>844.86</v>
      </c>
      <c r="P27" s="43">
        <v>842.11</v>
      </c>
      <c r="Q27" s="43">
        <v>858.43</v>
      </c>
      <c r="R27" s="43">
        <v>847.38</v>
      </c>
      <c r="S27" s="43">
        <v>843.18</v>
      </c>
      <c r="T27" s="43">
        <v>852.95</v>
      </c>
      <c r="U27" s="43">
        <v>846.33</v>
      </c>
      <c r="V27" s="43">
        <v>859.59</v>
      </c>
      <c r="W27" s="42">
        <v>876.75</v>
      </c>
      <c r="X27" s="49">
        <v>862.58</v>
      </c>
      <c r="Y27" s="49">
        <v>876.87</v>
      </c>
      <c r="Z27" s="49">
        <v>869.85</v>
      </c>
    </row>
    <row r="28" spans="1:26" x14ac:dyDescent="0.25">
      <c r="A28" s="44" t="s">
        <v>26</v>
      </c>
      <c r="B28" s="43">
        <v>894.79</v>
      </c>
      <c r="C28" s="43">
        <v>886.44</v>
      </c>
      <c r="D28" s="43">
        <v>906.18</v>
      </c>
      <c r="E28" s="43">
        <v>906.53</v>
      </c>
      <c r="F28" s="43">
        <v>925.76</v>
      </c>
      <c r="G28" s="43">
        <v>913.75</v>
      </c>
      <c r="H28" s="43">
        <v>919</v>
      </c>
      <c r="I28" s="43">
        <v>916.61</v>
      </c>
      <c r="J28" s="43">
        <v>931.61</v>
      </c>
      <c r="K28" s="43">
        <v>953.24</v>
      </c>
      <c r="L28" s="43">
        <v>950.08</v>
      </c>
      <c r="M28" s="43">
        <v>944.12</v>
      </c>
      <c r="N28" s="43">
        <v>958.8</v>
      </c>
      <c r="O28" s="43">
        <v>955.19</v>
      </c>
      <c r="P28" s="43">
        <v>955.86</v>
      </c>
      <c r="Q28" s="43">
        <v>987.7</v>
      </c>
      <c r="R28" s="43">
        <v>957.68</v>
      </c>
      <c r="S28" s="43">
        <v>952.75</v>
      </c>
      <c r="T28" s="43">
        <v>977.65</v>
      </c>
      <c r="U28" s="43">
        <v>964.44</v>
      </c>
      <c r="V28" s="43">
        <v>974.58</v>
      </c>
      <c r="W28" s="42">
        <v>989.69</v>
      </c>
      <c r="X28" s="49">
        <v>973.21</v>
      </c>
      <c r="Y28" s="49">
        <v>971.91</v>
      </c>
      <c r="Z28" s="49">
        <v>958.25</v>
      </c>
    </row>
    <row r="29" spans="1:26" x14ac:dyDescent="0.25">
      <c r="A29" s="44" t="s">
        <v>27</v>
      </c>
      <c r="B29" s="43">
        <v>687.5</v>
      </c>
      <c r="C29" s="43">
        <v>679.31</v>
      </c>
      <c r="D29" s="43">
        <v>672.37</v>
      </c>
      <c r="E29" s="43">
        <v>684.29</v>
      </c>
      <c r="F29" s="43">
        <v>697.74</v>
      </c>
      <c r="G29" s="43">
        <v>687.93</v>
      </c>
      <c r="H29" s="43">
        <v>700.79</v>
      </c>
      <c r="I29" s="43">
        <v>688.62</v>
      </c>
      <c r="J29" s="43">
        <v>699.05</v>
      </c>
      <c r="K29" s="43">
        <v>715.88</v>
      </c>
      <c r="L29" s="43">
        <v>699.75</v>
      </c>
      <c r="M29" s="43">
        <v>701.14</v>
      </c>
      <c r="N29" s="43">
        <v>711.96</v>
      </c>
      <c r="O29" s="43">
        <v>705.45</v>
      </c>
      <c r="P29" s="43">
        <v>699.96</v>
      </c>
      <c r="Q29" s="43">
        <v>705.1</v>
      </c>
      <c r="R29" s="43">
        <v>699.48</v>
      </c>
      <c r="S29" s="43">
        <v>703.58</v>
      </c>
      <c r="T29" s="43">
        <v>721.6</v>
      </c>
      <c r="U29" s="43">
        <v>712.39</v>
      </c>
      <c r="V29" s="43">
        <v>722.8</v>
      </c>
      <c r="W29" s="42">
        <v>722.4</v>
      </c>
      <c r="X29" s="49">
        <v>715.51</v>
      </c>
      <c r="Y29" s="49">
        <v>707.48</v>
      </c>
      <c r="Z29" s="49">
        <v>689.77</v>
      </c>
    </row>
    <row r="30" spans="1:26" x14ac:dyDescent="0.25">
      <c r="A30" s="44" t="s">
        <v>28</v>
      </c>
      <c r="B30" s="43">
        <v>743.15</v>
      </c>
      <c r="C30" s="43">
        <v>738.26</v>
      </c>
      <c r="D30" s="43">
        <v>740.59</v>
      </c>
      <c r="E30" s="43">
        <v>746.79</v>
      </c>
      <c r="F30" s="43">
        <v>752.52</v>
      </c>
      <c r="G30" s="43">
        <v>738.93</v>
      </c>
      <c r="H30" s="43">
        <v>746.59</v>
      </c>
      <c r="I30" s="43">
        <v>741.02</v>
      </c>
      <c r="J30" s="43">
        <v>760.91</v>
      </c>
      <c r="K30" s="43">
        <v>783.43</v>
      </c>
      <c r="L30" s="43">
        <v>769.24</v>
      </c>
      <c r="M30" s="43">
        <v>767.25</v>
      </c>
      <c r="N30" s="43">
        <v>792.41</v>
      </c>
      <c r="O30" s="43">
        <v>777.52</v>
      </c>
      <c r="P30" s="43">
        <v>785.88</v>
      </c>
      <c r="Q30" s="43">
        <v>812.94</v>
      </c>
      <c r="R30" s="43">
        <v>791.95</v>
      </c>
      <c r="S30" s="43">
        <v>792.62</v>
      </c>
      <c r="T30" s="43">
        <v>819.08</v>
      </c>
      <c r="U30" s="43">
        <v>801.39</v>
      </c>
      <c r="V30" s="43">
        <v>810.7</v>
      </c>
      <c r="W30" s="42">
        <v>822.35</v>
      </c>
      <c r="X30" s="49">
        <v>808.42</v>
      </c>
      <c r="Y30" s="49">
        <v>803.01</v>
      </c>
      <c r="Z30" s="49">
        <v>797.23</v>
      </c>
    </row>
    <row r="31" spans="1:26" x14ac:dyDescent="0.25">
      <c r="A31" s="44" t="s">
        <v>29</v>
      </c>
      <c r="B31" s="43">
        <v>713.87</v>
      </c>
      <c r="C31" s="43">
        <v>722.87</v>
      </c>
      <c r="D31" s="43">
        <v>709.95</v>
      </c>
      <c r="E31" s="43">
        <v>724.79</v>
      </c>
      <c r="F31" s="43">
        <v>740.52</v>
      </c>
      <c r="G31" s="43">
        <v>732.5</v>
      </c>
      <c r="H31" s="43">
        <v>739.36</v>
      </c>
      <c r="I31" s="43">
        <v>738.47</v>
      </c>
      <c r="J31" s="43">
        <v>740.62</v>
      </c>
      <c r="K31" s="43">
        <v>758.91</v>
      </c>
      <c r="L31" s="43">
        <v>739.04</v>
      </c>
      <c r="M31" s="43">
        <v>736.13</v>
      </c>
      <c r="N31" s="43">
        <v>751.43</v>
      </c>
      <c r="O31" s="43">
        <v>729.31</v>
      </c>
      <c r="P31" s="43">
        <v>729.31</v>
      </c>
      <c r="Q31" s="43">
        <v>760.98</v>
      </c>
      <c r="R31" s="43">
        <v>750.79</v>
      </c>
      <c r="S31" s="43">
        <v>757.58</v>
      </c>
      <c r="T31" s="43">
        <v>776.11</v>
      </c>
      <c r="U31" s="43">
        <v>764.86</v>
      </c>
      <c r="V31" s="43">
        <v>765.55</v>
      </c>
      <c r="W31" s="42">
        <v>783.88</v>
      </c>
      <c r="X31" s="49">
        <v>763.43</v>
      </c>
      <c r="Y31" s="49">
        <v>767.98</v>
      </c>
      <c r="Z31" s="49">
        <v>761.53</v>
      </c>
    </row>
    <row r="32" spans="1:26" x14ac:dyDescent="0.25">
      <c r="A32" s="44" t="s">
        <v>30</v>
      </c>
      <c r="B32" s="43">
        <v>760.18</v>
      </c>
      <c r="C32" s="43">
        <v>761.9</v>
      </c>
      <c r="D32" s="43">
        <v>762.86</v>
      </c>
      <c r="E32" s="43">
        <v>777.67</v>
      </c>
      <c r="F32" s="43">
        <v>785.66</v>
      </c>
      <c r="G32" s="43">
        <v>779.08</v>
      </c>
      <c r="H32" s="43">
        <v>782.68</v>
      </c>
      <c r="I32" s="43">
        <v>783.28</v>
      </c>
      <c r="J32" s="43">
        <v>783.82</v>
      </c>
      <c r="K32" s="43">
        <v>806.27</v>
      </c>
      <c r="L32" s="43">
        <v>774.14</v>
      </c>
      <c r="M32" s="43">
        <v>770.78</v>
      </c>
      <c r="N32" s="43">
        <v>807.84</v>
      </c>
      <c r="O32" s="43">
        <v>791.95</v>
      </c>
      <c r="P32" s="43">
        <v>804.44</v>
      </c>
      <c r="Q32" s="43">
        <v>830.06</v>
      </c>
      <c r="R32" s="43">
        <v>812.89</v>
      </c>
      <c r="S32" s="43">
        <v>815.65</v>
      </c>
      <c r="T32" s="43">
        <v>834.9</v>
      </c>
      <c r="U32" s="43">
        <v>819.09</v>
      </c>
      <c r="V32" s="43">
        <v>830.06</v>
      </c>
      <c r="W32" s="42">
        <v>849.08</v>
      </c>
      <c r="X32" s="49">
        <v>842</v>
      </c>
      <c r="Y32" s="49">
        <v>842.35</v>
      </c>
      <c r="Z32" s="49">
        <v>832.17</v>
      </c>
    </row>
    <row r="33" spans="1:26" x14ac:dyDescent="0.25">
      <c r="A33" s="44" t="s">
        <v>31</v>
      </c>
      <c r="B33" s="43">
        <v>739.7</v>
      </c>
      <c r="C33" s="43">
        <v>741.26</v>
      </c>
      <c r="D33" s="43">
        <v>739.26</v>
      </c>
      <c r="E33" s="43">
        <v>746.59</v>
      </c>
      <c r="F33" s="43">
        <v>758.73</v>
      </c>
      <c r="G33" s="43">
        <v>750.38</v>
      </c>
      <c r="H33" s="43">
        <v>748.3</v>
      </c>
      <c r="I33" s="43">
        <v>758.52</v>
      </c>
      <c r="J33" s="43">
        <v>750.88</v>
      </c>
      <c r="K33" s="43">
        <v>765.9</v>
      </c>
      <c r="L33" s="43">
        <v>749.01</v>
      </c>
      <c r="M33" s="43">
        <v>757.02</v>
      </c>
      <c r="N33" s="43">
        <v>774.07</v>
      </c>
      <c r="O33" s="43">
        <v>754.09</v>
      </c>
      <c r="P33" s="43">
        <v>761.73</v>
      </c>
      <c r="Q33" s="43">
        <v>771.06</v>
      </c>
      <c r="R33" s="43">
        <v>761.45</v>
      </c>
      <c r="S33" s="43">
        <v>763.69</v>
      </c>
      <c r="T33" s="43">
        <v>775.73</v>
      </c>
      <c r="U33" s="43">
        <v>771.75</v>
      </c>
      <c r="V33" s="43">
        <v>767.59</v>
      </c>
      <c r="W33" s="42">
        <v>782.12</v>
      </c>
      <c r="X33" s="49">
        <v>770.1</v>
      </c>
      <c r="Y33" s="49">
        <v>769.87</v>
      </c>
      <c r="Z33" s="49">
        <v>764.53</v>
      </c>
    </row>
    <row r="34" spans="1:26" x14ac:dyDescent="0.25">
      <c r="A34" s="44" t="s">
        <v>32</v>
      </c>
      <c r="B34" s="43">
        <v>861.8</v>
      </c>
      <c r="C34" s="43">
        <v>858.22</v>
      </c>
      <c r="D34" s="43">
        <v>849.35</v>
      </c>
      <c r="E34" s="43">
        <v>860.83</v>
      </c>
      <c r="F34" s="43">
        <v>862.92</v>
      </c>
      <c r="G34" s="43">
        <v>846.21</v>
      </c>
      <c r="H34" s="43">
        <v>852.38</v>
      </c>
      <c r="I34" s="43">
        <v>864.62</v>
      </c>
      <c r="J34" s="43">
        <v>884.07</v>
      </c>
      <c r="K34" s="43">
        <v>909.08</v>
      </c>
      <c r="L34" s="43">
        <v>892.06</v>
      </c>
      <c r="M34" s="43">
        <v>891.82</v>
      </c>
      <c r="N34" s="43">
        <v>905.13</v>
      </c>
      <c r="O34" s="43">
        <v>893.45</v>
      </c>
      <c r="P34" s="43">
        <v>893.78</v>
      </c>
      <c r="Q34" s="43">
        <v>916.76</v>
      </c>
      <c r="R34" s="43">
        <v>891.11</v>
      </c>
      <c r="S34" s="43">
        <v>880.8</v>
      </c>
      <c r="T34" s="43">
        <v>873.81</v>
      </c>
      <c r="U34" s="43">
        <v>879.8</v>
      </c>
      <c r="V34" s="43">
        <v>899.22</v>
      </c>
      <c r="W34" s="42">
        <v>895.36</v>
      </c>
      <c r="X34" s="49">
        <v>890.97</v>
      </c>
      <c r="Y34" s="49">
        <v>896.11</v>
      </c>
      <c r="Z34" s="49">
        <v>873.79</v>
      </c>
    </row>
    <row r="35" spans="1:26" x14ac:dyDescent="0.25">
      <c r="A35" s="44" t="s">
        <v>33</v>
      </c>
      <c r="B35" s="43">
        <v>934.75</v>
      </c>
      <c r="C35" s="43">
        <v>940.46</v>
      </c>
      <c r="D35" s="43">
        <v>937.67</v>
      </c>
      <c r="E35" s="43">
        <v>948.77</v>
      </c>
      <c r="F35" s="43">
        <v>961.18</v>
      </c>
      <c r="G35" s="43">
        <v>941.4</v>
      </c>
      <c r="H35" s="43">
        <v>946.28</v>
      </c>
      <c r="I35" s="43">
        <v>946.83</v>
      </c>
      <c r="J35" s="43">
        <v>981.01</v>
      </c>
      <c r="K35" s="43">
        <v>1008.07</v>
      </c>
      <c r="L35" s="43">
        <v>978.77</v>
      </c>
      <c r="M35" s="43">
        <v>986.52</v>
      </c>
      <c r="N35" s="43">
        <v>1003.79</v>
      </c>
      <c r="O35" s="43">
        <v>963.64</v>
      </c>
      <c r="P35" s="43">
        <v>951.35</v>
      </c>
      <c r="Q35" s="43">
        <v>987.74</v>
      </c>
      <c r="R35" s="43">
        <v>1007.76</v>
      </c>
      <c r="S35" s="43">
        <v>993.04</v>
      </c>
      <c r="T35" s="43">
        <v>1001.18</v>
      </c>
      <c r="U35" s="43">
        <v>986.96</v>
      </c>
      <c r="V35" s="43">
        <v>998.02</v>
      </c>
      <c r="W35" s="42">
        <v>1018.57</v>
      </c>
      <c r="X35" s="49">
        <v>1000.96</v>
      </c>
      <c r="Y35" s="49">
        <v>991.44</v>
      </c>
      <c r="Z35" s="49">
        <v>989.26</v>
      </c>
    </row>
    <row r="36" spans="1:26" x14ac:dyDescent="0.25">
      <c r="A36" s="44" t="s">
        <v>34</v>
      </c>
      <c r="B36" s="43">
        <v>687.71</v>
      </c>
      <c r="C36" s="43">
        <v>691.78</v>
      </c>
      <c r="D36" s="43">
        <v>681.98</v>
      </c>
      <c r="E36" s="43">
        <v>685.41</v>
      </c>
      <c r="F36" s="43">
        <v>686.81</v>
      </c>
      <c r="G36" s="43">
        <v>678.69</v>
      </c>
      <c r="H36" s="43">
        <v>684.74</v>
      </c>
      <c r="I36" s="43">
        <v>688.13</v>
      </c>
      <c r="J36" s="43">
        <v>691.71</v>
      </c>
      <c r="K36" s="43">
        <v>709.87</v>
      </c>
      <c r="L36" s="43">
        <v>695.72</v>
      </c>
      <c r="M36" s="43">
        <v>694.88</v>
      </c>
      <c r="N36" s="43">
        <v>703.17</v>
      </c>
      <c r="O36" s="43">
        <v>695.54</v>
      </c>
      <c r="P36" s="43">
        <v>694.21</v>
      </c>
      <c r="Q36" s="43">
        <v>720.71</v>
      </c>
      <c r="R36" s="43">
        <v>710.4</v>
      </c>
      <c r="S36" s="43">
        <v>709.24</v>
      </c>
      <c r="T36" s="43">
        <v>726.58</v>
      </c>
      <c r="U36" s="43">
        <v>714.34</v>
      </c>
      <c r="V36" s="43">
        <v>713.76</v>
      </c>
      <c r="W36" s="42">
        <v>729.4</v>
      </c>
      <c r="X36" s="49">
        <v>725.22</v>
      </c>
      <c r="Y36" s="49">
        <v>726.91</v>
      </c>
      <c r="Z36" s="49">
        <v>719.44</v>
      </c>
    </row>
    <row r="37" spans="1:26" x14ac:dyDescent="0.25">
      <c r="A37" s="44" t="s">
        <v>35</v>
      </c>
      <c r="B37" s="43">
        <v>976.95</v>
      </c>
      <c r="C37" s="43">
        <v>979.07</v>
      </c>
      <c r="D37" s="43">
        <v>971.1</v>
      </c>
      <c r="E37" s="43">
        <v>969.36</v>
      </c>
      <c r="F37" s="43">
        <v>981.12</v>
      </c>
      <c r="G37" s="43">
        <v>961.79</v>
      </c>
      <c r="H37" s="43">
        <v>976.96</v>
      </c>
      <c r="I37" s="43">
        <v>992.71</v>
      </c>
      <c r="J37" s="43">
        <v>980.45</v>
      </c>
      <c r="K37" s="43">
        <v>998.53</v>
      </c>
      <c r="L37" s="43">
        <v>979.96</v>
      </c>
      <c r="M37" s="43">
        <v>980.88</v>
      </c>
      <c r="N37" s="43">
        <v>1010.03</v>
      </c>
      <c r="O37" s="43">
        <v>991.68</v>
      </c>
      <c r="P37" s="43">
        <v>983.67</v>
      </c>
      <c r="Q37" s="43">
        <v>1015.05</v>
      </c>
      <c r="R37" s="43">
        <v>991.01</v>
      </c>
      <c r="S37" s="43">
        <v>992.94</v>
      </c>
      <c r="T37" s="43">
        <v>1018.06</v>
      </c>
      <c r="U37" s="43">
        <v>995.62</v>
      </c>
      <c r="V37" s="43">
        <v>1004.34</v>
      </c>
      <c r="W37" s="42">
        <v>1027.8499999999999</v>
      </c>
      <c r="X37" s="49">
        <v>1009.35</v>
      </c>
      <c r="Y37" s="49">
        <v>1017.7</v>
      </c>
      <c r="Z37" s="49">
        <v>1016.28</v>
      </c>
    </row>
    <row r="38" spans="1:26" x14ac:dyDescent="0.25">
      <c r="A38" s="44" t="s">
        <v>36</v>
      </c>
      <c r="B38" s="43">
        <v>776.39</v>
      </c>
      <c r="C38" s="43">
        <v>783.48</v>
      </c>
      <c r="D38" s="43">
        <v>790.78</v>
      </c>
      <c r="E38" s="43">
        <v>797.13</v>
      </c>
      <c r="F38" s="43">
        <v>809.03</v>
      </c>
      <c r="G38" s="43">
        <v>801.52</v>
      </c>
      <c r="H38" s="43">
        <v>803.16</v>
      </c>
      <c r="I38" s="43">
        <v>806.68</v>
      </c>
      <c r="J38" s="43">
        <v>809.43</v>
      </c>
      <c r="K38" s="43">
        <v>824.86</v>
      </c>
      <c r="L38" s="43">
        <v>817.31</v>
      </c>
      <c r="M38" s="43">
        <v>810.17</v>
      </c>
      <c r="N38" s="43">
        <v>818.04</v>
      </c>
      <c r="O38" s="43">
        <v>824.91</v>
      </c>
      <c r="P38" s="43">
        <v>823.54</v>
      </c>
      <c r="Q38" s="43">
        <v>844.25</v>
      </c>
      <c r="R38" s="43">
        <v>824.91</v>
      </c>
      <c r="S38" s="43">
        <v>824.82</v>
      </c>
      <c r="T38" s="43">
        <v>843.53</v>
      </c>
      <c r="U38" s="43">
        <v>824.57</v>
      </c>
      <c r="V38" s="43">
        <v>834.56</v>
      </c>
      <c r="W38" s="42">
        <v>854</v>
      </c>
      <c r="X38" s="49">
        <v>834.9</v>
      </c>
      <c r="Y38" s="49">
        <v>835.23</v>
      </c>
      <c r="Z38" s="49">
        <v>832.58</v>
      </c>
    </row>
    <row r="39" spans="1:26" x14ac:dyDescent="0.25">
      <c r="A39" s="44" t="s">
        <v>37</v>
      </c>
      <c r="B39" s="43">
        <v>895.13</v>
      </c>
      <c r="C39" s="43">
        <v>875.69</v>
      </c>
      <c r="D39" s="43">
        <v>864.74</v>
      </c>
      <c r="E39" s="43">
        <v>885.44</v>
      </c>
      <c r="F39" s="43">
        <v>905.31</v>
      </c>
      <c r="G39" s="43">
        <v>881.38</v>
      </c>
      <c r="H39" s="43">
        <v>891.58</v>
      </c>
      <c r="I39" s="43">
        <v>896.93</v>
      </c>
      <c r="J39" s="43">
        <v>891.99</v>
      </c>
      <c r="K39" s="43">
        <v>912.95</v>
      </c>
      <c r="L39" s="43">
        <v>876.89</v>
      </c>
      <c r="M39" s="43">
        <v>869.34</v>
      </c>
      <c r="N39" s="43">
        <v>878.6</v>
      </c>
      <c r="O39" s="43">
        <v>866.15</v>
      </c>
      <c r="P39" s="43">
        <v>865.28</v>
      </c>
      <c r="Q39" s="43">
        <v>911.75</v>
      </c>
      <c r="R39" s="43">
        <v>911.55</v>
      </c>
      <c r="S39" s="43">
        <v>921.46</v>
      </c>
      <c r="T39" s="43">
        <v>939.03</v>
      </c>
      <c r="U39" s="43">
        <v>930.58</v>
      </c>
      <c r="V39" s="43">
        <v>920.85</v>
      </c>
      <c r="W39" s="42">
        <v>929.28</v>
      </c>
      <c r="X39" s="49">
        <v>914.48</v>
      </c>
      <c r="Y39" s="49">
        <v>905.63</v>
      </c>
      <c r="Z39" s="49">
        <v>888.38</v>
      </c>
    </row>
    <row r="40" spans="1:26" x14ac:dyDescent="0.25">
      <c r="A40" s="44" t="s">
        <v>38</v>
      </c>
      <c r="B40" s="43">
        <v>786.08</v>
      </c>
      <c r="C40" s="43">
        <v>785.4</v>
      </c>
      <c r="D40" s="43">
        <v>787.03</v>
      </c>
      <c r="E40" s="43">
        <v>799.94</v>
      </c>
      <c r="F40" s="43">
        <v>805.3</v>
      </c>
      <c r="G40" s="43">
        <v>794.05</v>
      </c>
      <c r="H40" s="43">
        <v>800.22</v>
      </c>
      <c r="I40" s="43">
        <v>796.79</v>
      </c>
      <c r="J40" s="43">
        <v>810.12</v>
      </c>
      <c r="K40" s="43">
        <v>827.94</v>
      </c>
      <c r="L40" s="43">
        <v>815.28</v>
      </c>
      <c r="M40" s="43">
        <v>820.78</v>
      </c>
      <c r="N40" s="43">
        <v>825.94</v>
      </c>
      <c r="O40" s="43">
        <v>814.31</v>
      </c>
      <c r="P40" s="43">
        <v>815.33</v>
      </c>
      <c r="Q40" s="43">
        <v>823.54</v>
      </c>
      <c r="R40" s="43">
        <v>814.63</v>
      </c>
      <c r="S40" s="43">
        <v>815.28</v>
      </c>
      <c r="T40" s="43">
        <v>832.14</v>
      </c>
      <c r="U40" s="43">
        <v>821.14</v>
      </c>
      <c r="V40" s="43">
        <v>831.45</v>
      </c>
      <c r="W40" s="42">
        <v>843.21</v>
      </c>
      <c r="X40" s="49">
        <v>833.51</v>
      </c>
      <c r="Y40" s="49">
        <v>837.64</v>
      </c>
      <c r="Z40" s="49">
        <v>832.05</v>
      </c>
    </row>
    <row r="41" spans="1:26" x14ac:dyDescent="0.25">
      <c r="A41" s="44" t="s">
        <v>39</v>
      </c>
      <c r="B41" s="43">
        <v>756.28</v>
      </c>
      <c r="C41" s="43">
        <v>759.68</v>
      </c>
      <c r="D41" s="43">
        <v>754.52</v>
      </c>
      <c r="E41" s="43">
        <v>757.39</v>
      </c>
      <c r="F41" s="43">
        <v>771.15</v>
      </c>
      <c r="G41" s="43">
        <v>762.65</v>
      </c>
      <c r="H41" s="43">
        <v>777.22</v>
      </c>
      <c r="I41" s="43">
        <v>767.55</v>
      </c>
      <c r="J41" s="43">
        <v>779.57</v>
      </c>
      <c r="K41" s="43">
        <v>798.25</v>
      </c>
      <c r="L41" s="43">
        <v>780.15</v>
      </c>
      <c r="M41" s="43">
        <v>783.78</v>
      </c>
      <c r="N41" s="43">
        <v>797.78</v>
      </c>
      <c r="O41" s="43">
        <v>797.78</v>
      </c>
      <c r="P41" s="43">
        <v>798.84</v>
      </c>
      <c r="Q41" s="43">
        <v>820.18</v>
      </c>
      <c r="R41" s="43">
        <v>800.45</v>
      </c>
      <c r="S41" s="43">
        <v>803.72</v>
      </c>
      <c r="T41" s="43">
        <v>831.74</v>
      </c>
      <c r="U41" s="43">
        <v>813.66</v>
      </c>
      <c r="V41" s="43">
        <v>816.32</v>
      </c>
      <c r="W41" s="42">
        <v>830.37</v>
      </c>
      <c r="X41" s="49">
        <v>810.14</v>
      </c>
      <c r="Y41" s="49">
        <v>814.91</v>
      </c>
      <c r="Z41" s="49">
        <v>804.1</v>
      </c>
    </row>
    <row r="42" spans="1:26" x14ac:dyDescent="0.25">
      <c r="A42" s="44" t="s">
        <v>40</v>
      </c>
      <c r="B42" s="43">
        <v>811.29</v>
      </c>
      <c r="C42" s="43">
        <v>820.6</v>
      </c>
      <c r="D42" s="43">
        <v>811.71</v>
      </c>
      <c r="E42" s="43">
        <v>834.62</v>
      </c>
      <c r="F42" s="43">
        <v>855.7</v>
      </c>
      <c r="G42" s="43">
        <v>834.14</v>
      </c>
      <c r="H42" s="43">
        <v>844.86</v>
      </c>
      <c r="I42" s="43">
        <v>843.83</v>
      </c>
      <c r="J42" s="43">
        <v>857.5</v>
      </c>
      <c r="K42" s="43">
        <v>885.92</v>
      </c>
      <c r="L42" s="43">
        <v>856.8</v>
      </c>
      <c r="M42" s="43">
        <v>850.48</v>
      </c>
      <c r="N42" s="43">
        <v>871.34</v>
      </c>
      <c r="O42" s="43">
        <v>869.04</v>
      </c>
      <c r="P42" s="43">
        <v>859.35</v>
      </c>
      <c r="Q42" s="43">
        <v>894.84</v>
      </c>
      <c r="R42" s="43">
        <v>849.58</v>
      </c>
      <c r="S42" s="43">
        <v>860.2</v>
      </c>
      <c r="T42" s="43">
        <v>886.59</v>
      </c>
      <c r="U42" s="43">
        <v>869.21</v>
      </c>
      <c r="V42" s="43">
        <v>882.02</v>
      </c>
      <c r="W42" s="42">
        <v>904.96</v>
      </c>
      <c r="X42" s="49">
        <v>872.72</v>
      </c>
      <c r="Y42" s="49">
        <v>880.83</v>
      </c>
      <c r="Z42" s="49">
        <v>869.84</v>
      </c>
    </row>
    <row r="43" spans="1:26" x14ac:dyDescent="0.25">
      <c r="A43" s="44" t="s">
        <v>41</v>
      </c>
      <c r="B43" s="43">
        <v>831.38</v>
      </c>
      <c r="C43" s="43">
        <v>825.55</v>
      </c>
      <c r="D43" s="43">
        <v>822.53</v>
      </c>
      <c r="E43" s="43">
        <v>825.65</v>
      </c>
      <c r="F43" s="43">
        <v>830.55</v>
      </c>
      <c r="G43" s="43">
        <v>824.72</v>
      </c>
      <c r="H43" s="43">
        <v>831.48</v>
      </c>
      <c r="I43" s="43">
        <v>829.11</v>
      </c>
      <c r="J43" s="43">
        <v>837.23</v>
      </c>
      <c r="K43" s="43">
        <v>853.52</v>
      </c>
      <c r="L43" s="43">
        <v>842.97</v>
      </c>
      <c r="M43" s="43">
        <v>845.34</v>
      </c>
      <c r="N43" s="43">
        <v>848.57</v>
      </c>
      <c r="O43" s="43">
        <v>838.17</v>
      </c>
      <c r="P43" s="43">
        <v>829.49</v>
      </c>
      <c r="Q43" s="43">
        <v>854.28</v>
      </c>
      <c r="R43" s="43">
        <v>839.93</v>
      </c>
      <c r="S43" s="43">
        <v>842.42</v>
      </c>
      <c r="T43" s="43">
        <v>848.98</v>
      </c>
      <c r="U43" s="43">
        <v>843.77</v>
      </c>
      <c r="V43" s="43">
        <v>857.62</v>
      </c>
      <c r="W43" s="42">
        <v>864.09</v>
      </c>
      <c r="X43" s="49">
        <v>857.27</v>
      </c>
      <c r="Y43" s="49">
        <v>862.42</v>
      </c>
      <c r="Z43" s="49">
        <v>853.92</v>
      </c>
    </row>
    <row r="44" spans="1:26" x14ac:dyDescent="0.25">
      <c r="A44" s="44" t="s">
        <v>42</v>
      </c>
      <c r="B44" s="43">
        <v>842.08</v>
      </c>
      <c r="C44" s="43">
        <v>844.02</v>
      </c>
      <c r="D44" s="43">
        <v>833.95</v>
      </c>
      <c r="E44" s="43">
        <v>849.55</v>
      </c>
      <c r="F44" s="43">
        <v>855.07</v>
      </c>
      <c r="G44" s="43">
        <v>848.1</v>
      </c>
      <c r="H44" s="43">
        <v>842.82</v>
      </c>
      <c r="I44" s="43">
        <v>854.04</v>
      </c>
      <c r="J44" s="43">
        <v>849.52</v>
      </c>
      <c r="K44" s="43">
        <v>853.42</v>
      </c>
      <c r="L44" s="43">
        <v>856.27</v>
      </c>
      <c r="M44" s="43">
        <v>858.05</v>
      </c>
      <c r="N44" s="43">
        <v>876.29</v>
      </c>
      <c r="O44" s="43">
        <v>856.22</v>
      </c>
      <c r="P44" s="43">
        <v>857.92</v>
      </c>
      <c r="Q44" s="43">
        <v>888.03</v>
      </c>
      <c r="R44" s="43">
        <v>879.09</v>
      </c>
      <c r="S44" s="43">
        <v>871.52</v>
      </c>
      <c r="T44" s="43">
        <v>884.12</v>
      </c>
      <c r="U44" s="43">
        <v>885.44</v>
      </c>
      <c r="V44" s="43">
        <v>896.35</v>
      </c>
      <c r="W44" s="42">
        <v>904.29</v>
      </c>
      <c r="X44" s="49">
        <v>913.09</v>
      </c>
      <c r="Y44" s="49">
        <v>926.28</v>
      </c>
      <c r="Z44" s="49">
        <v>917.58</v>
      </c>
    </row>
    <row r="45" spans="1:26" x14ac:dyDescent="0.25">
      <c r="A45" s="44" t="s">
        <v>43</v>
      </c>
      <c r="B45" s="43">
        <v>752.33</v>
      </c>
      <c r="C45" s="43">
        <v>749.58</v>
      </c>
      <c r="D45" s="43">
        <v>767.08</v>
      </c>
      <c r="E45" s="43">
        <v>758.78</v>
      </c>
      <c r="F45" s="43">
        <v>761.08</v>
      </c>
      <c r="G45" s="43">
        <v>763.62</v>
      </c>
      <c r="H45" s="43">
        <v>754.39</v>
      </c>
      <c r="I45" s="43">
        <v>755.08</v>
      </c>
      <c r="J45" s="43">
        <v>765.06</v>
      </c>
      <c r="K45" s="43">
        <v>770.53</v>
      </c>
      <c r="L45" s="43">
        <v>775.91</v>
      </c>
      <c r="M45" s="43">
        <v>774.87</v>
      </c>
      <c r="N45" s="43">
        <v>793.95</v>
      </c>
      <c r="O45" s="43">
        <v>782.26</v>
      </c>
      <c r="P45" s="43">
        <v>797.64</v>
      </c>
      <c r="Q45" s="43">
        <v>791.16</v>
      </c>
      <c r="R45" s="43">
        <v>776.42</v>
      </c>
      <c r="S45" s="43">
        <v>783.16</v>
      </c>
      <c r="T45" s="43">
        <v>795.88</v>
      </c>
      <c r="U45" s="43">
        <v>789.26</v>
      </c>
      <c r="V45" s="43">
        <v>786.08</v>
      </c>
      <c r="W45" s="42">
        <v>805.97</v>
      </c>
      <c r="X45" s="49">
        <v>801.22</v>
      </c>
      <c r="Y45" s="49">
        <v>805.39</v>
      </c>
      <c r="Z45" s="49">
        <v>814.98</v>
      </c>
    </row>
    <row r="46" spans="1:26" x14ac:dyDescent="0.25">
      <c r="A46" s="44" t="s">
        <v>44</v>
      </c>
      <c r="B46" s="43">
        <v>717.02</v>
      </c>
      <c r="C46" s="43">
        <v>707.41</v>
      </c>
      <c r="D46" s="43">
        <v>711.65</v>
      </c>
      <c r="E46" s="43">
        <v>725.8</v>
      </c>
      <c r="F46" s="43">
        <v>734.16</v>
      </c>
      <c r="G46" s="43">
        <v>719.68</v>
      </c>
      <c r="H46" s="43">
        <v>727.56</v>
      </c>
      <c r="I46" s="43">
        <v>720.53</v>
      </c>
      <c r="J46" s="43">
        <v>736.56</v>
      </c>
      <c r="K46" s="43">
        <v>750.03</v>
      </c>
      <c r="L46" s="43">
        <v>738.48</v>
      </c>
      <c r="M46" s="43">
        <v>726.55</v>
      </c>
      <c r="N46" s="43">
        <v>745.78</v>
      </c>
      <c r="O46" s="43">
        <v>737.37</v>
      </c>
      <c r="P46" s="43">
        <v>733.93</v>
      </c>
      <c r="Q46" s="43">
        <v>749.19</v>
      </c>
      <c r="R46" s="43">
        <v>742.22</v>
      </c>
      <c r="S46" s="43">
        <v>733.04</v>
      </c>
      <c r="T46" s="43">
        <v>743.28</v>
      </c>
      <c r="U46" s="43">
        <v>732.11</v>
      </c>
      <c r="V46" s="43">
        <v>739.87</v>
      </c>
      <c r="W46" s="42">
        <v>752.42</v>
      </c>
      <c r="X46" s="49">
        <v>736.33</v>
      </c>
      <c r="Y46" s="49">
        <v>734.82</v>
      </c>
      <c r="Z46" s="49">
        <v>732.93</v>
      </c>
    </row>
    <row r="47" spans="1:26" x14ac:dyDescent="0.25">
      <c r="A47" s="44" t="s">
        <v>45</v>
      </c>
      <c r="B47" s="43">
        <v>753.25</v>
      </c>
      <c r="C47" s="43">
        <v>748.68</v>
      </c>
      <c r="D47" s="43">
        <v>753.3</v>
      </c>
      <c r="E47" s="43">
        <v>756.5</v>
      </c>
      <c r="F47" s="43">
        <v>775.43</v>
      </c>
      <c r="G47" s="43">
        <v>766.47</v>
      </c>
      <c r="H47" s="43">
        <v>773.19</v>
      </c>
      <c r="I47" s="43">
        <v>770.71</v>
      </c>
      <c r="J47" s="43">
        <v>781.99</v>
      </c>
      <c r="K47" s="43">
        <v>797.62</v>
      </c>
      <c r="L47" s="43">
        <v>788.1</v>
      </c>
      <c r="M47" s="43">
        <v>806.34</v>
      </c>
      <c r="N47" s="43">
        <v>814.32</v>
      </c>
      <c r="O47" s="43">
        <v>800.75</v>
      </c>
      <c r="P47" s="43">
        <v>790.01</v>
      </c>
      <c r="Q47" s="43">
        <v>805.14</v>
      </c>
      <c r="R47" s="43">
        <v>793.67</v>
      </c>
      <c r="S47" s="43">
        <v>795.66</v>
      </c>
      <c r="T47" s="43">
        <v>807.76</v>
      </c>
      <c r="U47" s="43">
        <v>794.11</v>
      </c>
      <c r="V47" s="43">
        <v>803.62</v>
      </c>
      <c r="W47" s="42">
        <v>802.87</v>
      </c>
      <c r="X47" s="49">
        <v>804.49</v>
      </c>
      <c r="Y47" s="49">
        <v>813.66</v>
      </c>
      <c r="Z47" s="49">
        <v>790.78</v>
      </c>
    </row>
    <row r="48" spans="1:26" x14ac:dyDescent="0.25">
      <c r="A48" s="44" t="s">
        <v>46</v>
      </c>
      <c r="B48" s="43">
        <v>877.15</v>
      </c>
      <c r="C48" s="43">
        <v>871.79</v>
      </c>
      <c r="D48" s="43">
        <v>862.75</v>
      </c>
      <c r="E48" s="43">
        <v>867.27</v>
      </c>
      <c r="F48" s="43">
        <v>892.69</v>
      </c>
      <c r="G48" s="43">
        <v>870.3</v>
      </c>
      <c r="H48" s="43">
        <v>870.72</v>
      </c>
      <c r="I48" s="43">
        <v>871.79</v>
      </c>
      <c r="J48" s="43">
        <v>877.86</v>
      </c>
      <c r="K48" s="43">
        <v>908.95</v>
      </c>
      <c r="L48" s="43">
        <v>880.05</v>
      </c>
      <c r="M48" s="43">
        <v>887.15</v>
      </c>
      <c r="N48" s="43">
        <v>909.71</v>
      </c>
      <c r="O48" s="43">
        <v>890.66</v>
      </c>
      <c r="P48" s="43">
        <v>891.76</v>
      </c>
      <c r="Q48" s="43">
        <v>913.92</v>
      </c>
      <c r="R48" s="43">
        <v>898.54</v>
      </c>
      <c r="S48" s="43">
        <v>895.72</v>
      </c>
      <c r="T48" s="43">
        <v>927.1</v>
      </c>
      <c r="U48" s="43">
        <v>902.16</v>
      </c>
      <c r="V48" s="43">
        <v>918.75</v>
      </c>
      <c r="W48" s="42">
        <v>941.34</v>
      </c>
      <c r="X48" s="49">
        <v>920.52</v>
      </c>
      <c r="Y48" s="49">
        <v>921.19</v>
      </c>
      <c r="Z48" s="49">
        <v>912.61</v>
      </c>
    </row>
    <row r="49" spans="1:26" x14ac:dyDescent="0.25">
      <c r="A49" s="44" t="s">
        <v>47</v>
      </c>
      <c r="B49" s="43">
        <v>831.3</v>
      </c>
      <c r="C49" s="43">
        <v>829.01</v>
      </c>
      <c r="D49" s="43">
        <v>826.97</v>
      </c>
      <c r="E49" s="43">
        <v>840.39</v>
      </c>
      <c r="F49" s="43">
        <v>861.32</v>
      </c>
      <c r="G49" s="43">
        <v>841.12</v>
      </c>
      <c r="H49" s="43">
        <v>844.6</v>
      </c>
      <c r="I49" s="43">
        <v>843.18</v>
      </c>
      <c r="J49" s="43">
        <v>853.88</v>
      </c>
      <c r="K49" s="43">
        <v>872.96</v>
      </c>
      <c r="L49" s="43">
        <v>871.39</v>
      </c>
      <c r="M49" s="43">
        <v>848.08</v>
      </c>
      <c r="N49" s="43">
        <v>870.48</v>
      </c>
      <c r="O49" s="43">
        <v>849.47</v>
      </c>
      <c r="P49" s="43">
        <v>851.16</v>
      </c>
      <c r="Q49" s="43">
        <v>895.62</v>
      </c>
      <c r="R49" s="43">
        <v>870.48</v>
      </c>
      <c r="S49" s="43">
        <v>878.24</v>
      </c>
      <c r="T49" s="43">
        <v>906.1</v>
      </c>
      <c r="U49" s="43">
        <v>886.08</v>
      </c>
      <c r="V49" s="43">
        <v>888.3</v>
      </c>
      <c r="W49" s="42">
        <v>913.85</v>
      </c>
      <c r="X49" s="49">
        <v>896.65</v>
      </c>
      <c r="Y49" s="49">
        <v>883.46</v>
      </c>
      <c r="Z49" s="49">
        <v>869.98</v>
      </c>
    </row>
    <row r="50" spans="1:26" x14ac:dyDescent="0.25">
      <c r="A50" s="44" t="s">
        <v>48</v>
      </c>
      <c r="B50" s="43">
        <v>813.12</v>
      </c>
      <c r="C50" s="43">
        <v>802.76</v>
      </c>
      <c r="D50" s="43">
        <v>799.8</v>
      </c>
      <c r="E50" s="43">
        <v>814.52</v>
      </c>
      <c r="F50" s="43">
        <v>824.72</v>
      </c>
      <c r="G50" s="43">
        <v>810.82</v>
      </c>
      <c r="H50" s="43">
        <v>814.3</v>
      </c>
      <c r="I50" s="43">
        <v>806.13</v>
      </c>
      <c r="J50" s="43">
        <v>822.35</v>
      </c>
      <c r="K50" s="43">
        <v>828.35</v>
      </c>
      <c r="L50" s="43">
        <v>821.51</v>
      </c>
      <c r="M50" s="43">
        <v>800</v>
      </c>
      <c r="N50" s="43">
        <v>815.63</v>
      </c>
      <c r="O50" s="43">
        <v>797.83</v>
      </c>
      <c r="P50" s="43">
        <v>789.9</v>
      </c>
      <c r="Q50" s="43">
        <v>821.64</v>
      </c>
      <c r="R50" s="43">
        <v>820.18</v>
      </c>
      <c r="S50" s="43">
        <v>810.15</v>
      </c>
      <c r="T50" s="43">
        <v>825.59</v>
      </c>
      <c r="U50" s="43">
        <v>821.74</v>
      </c>
      <c r="V50" s="43">
        <v>829.45</v>
      </c>
      <c r="W50" s="42">
        <v>834.86</v>
      </c>
      <c r="X50" s="49">
        <v>824.51</v>
      </c>
      <c r="Y50" s="49">
        <v>816.58</v>
      </c>
      <c r="Z50" s="49">
        <v>819.02</v>
      </c>
    </row>
    <row r="51" spans="1:26" x14ac:dyDescent="0.25">
      <c r="A51" s="44" t="s">
        <v>49</v>
      </c>
      <c r="B51" s="43">
        <v>924.41</v>
      </c>
      <c r="C51" s="43">
        <v>924.06</v>
      </c>
      <c r="D51" s="43">
        <v>929.51</v>
      </c>
      <c r="E51" s="43">
        <v>938.46</v>
      </c>
      <c r="F51" s="43">
        <v>954.72</v>
      </c>
      <c r="G51" s="43">
        <v>933.92</v>
      </c>
      <c r="H51" s="43">
        <v>943.35</v>
      </c>
      <c r="I51" s="43">
        <v>935.06</v>
      </c>
      <c r="J51" s="43">
        <v>950.51</v>
      </c>
      <c r="K51" s="43">
        <v>972.52</v>
      </c>
      <c r="L51" s="43">
        <v>946.84</v>
      </c>
      <c r="M51" s="43">
        <v>949.69</v>
      </c>
      <c r="N51" s="43">
        <v>970.56</v>
      </c>
      <c r="O51" s="43">
        <v>956.69</v>
      </c>
      <c r="P51" s="43">
        <v>942.21</v>
      </c>
      <c r="Q51" s="43">
        <v>974.38</v>
      </c>
      <c r="R51" s="43">
        <v>938.79</v>
      </c>
      <c r="S51" s="43">
        <v>931.85</v>
      </c>
      <c r="T51" s="43">
        <v>960.45</v>
      </c>
      <c r="U51" s="43">
        <v>933.65</v>
      </c>
      <c r="V51" s="43">
        <v>950.81</v>
      </c>
      <c r="W51" s="42">
        <v>967.78</v>
      </c>
      <c r="X51" s="49">
        <v>950.43</v>
      </c>
      <c r="Y51" s="49">
        <v>965.7</v>
      </c>
      <c r="Z51" s="49">
        <v>963.67</v>
      </c>
    </row>
    <row r="52" spans="1:26" x14ac:dyDescent="0.25">
      <c r="A52" s="44" t="s">
        <v>50</v>
      </c>
      <c r="B52" s="43">
        <v>1033.26</v>
      </c>
      <c r="C52" s="43">
        <v>1037.29</v>
      </c>
      <c r="D52" s="43">
        <v>1033.57</v>
      </c>
      <c r="E52" s="43">
        <v>1040.5999999999999</v>
      </c>
      <c r="F52" s="43">
        <v>1069.02</v>
      </c>
      <c r="G52" s="43">
        <v>1034.31</v>
      </c>
      <c r="H52" s="43">
        <v>1039.04</v>
      </c>
      <c r="I52" s="43">
        <v>1040.72</v>
      </c>
      <c r="J52" s="43">
        <v>1053.22</v>
      </c>
      <c r="K52" s="43">
        <v>1092.0899999999999</v>
      </c>
      <c r="L52" s="43">
        <v>1055.3599999999999</v>
      </c>
      <c r="M52" s="43">
        <v>1054.3599999999999</v>
      </c>
      <c r="N52" s="43">
        <v>1096.21</v>
      </c>
      <c r="O52" s="43">
        <v>1065.33</v>
      </c>
      <c r="P52" s="43">
        <v>1065.7</v>
      </c>
      <c r="Q52" s="43">
        <v>1114.3900000000001</v>
      </c>
      <c r="R52" s="43">
        <v>1070.8800000000001</v>
      </c>
      <c r="S52" s="43">
        <v>1071.9100000000001</v>
      </c>
      <c r="T52" s="43">
        <v>1113.28</v>
      </c>
      <c r="U52" s="43">
        <v>1081.24</v>
      </c>
      <c r="V52" s="43">
        <v>1093.01</v>
      </c>
      <c r="W52" s="42">
        <v>1130.32</v>
      </c>
      <c r="X52" s="49">
        <v>1094</v>
      </c>
      <c r="Y52" s="49">
        <v>1104.0899999999999</v>
      </c>
      <c r="Z52" s="49">
        <v>1098.48</v>
      </c>
    </row>
    <row r="53" spans="1:26" x14ac:dyDescent="0.25">
      <c r="A53" s="44" t="s">
        <v>51</v>
      </c>
      <c r="B53" s="43">
        <v>720.94</v>
      </c>
      <c r="C53" s="43">
        <v>724.07</v>
      </c>
      <c r="D53" s="43">
        <v>728.02</v>
      </c>
      <c r="E53" s="43">
        <v>732.54</v>
      </c>
      <c r="F53" s="43">
        <v>721.03</v>
      </c>
      <c r="G53" s="43">
        <v>723.71</v>
      </c>
      <c r="H53" s="43">
        <v>735.3</v>
      </c>
      <c r="I53" s="43">
        <v>732.16</v>
      </c>
      <c r="J53" s="43">
        <v>739.2</v>
      </c>
      <c r="K53" s="43">
        <v>749.77</v>
      </c>
      <c r="L53" s="43">
        <v>744.83</v>
      </c>
      <c r="M53" s="43">
        <v>740.26</v>
      </c>
      <c r="N53" s="43">
        <v>755.04</v>
      </c>
      <c r="O53" s="43">
        <v>752.9</v>
      </c>
      <c r="P53" s="43">
        <v>754.6</v>
      </c>
      <c r="Q53" s="43">
        <v>759.66</v>
      </c>
      <c r="R53" s="43">
        <v>755.77</v>
      </c>
      <c r="S53" s="43">
        <v>768.98</v>
      </c>
      <c r="T53" s="43">
        <v>781.56</v>
      </c>
      <c r="U53" s="43">
        <v>775.76</v>
      </c>
      <c r="V53" s="43">
        <v>784.33</v>
      </c>
      <c r="W53" s="42">
        <v>790.04</v>
      </c>
      <c r="X53" s="49">
        <v>786.59</v>
      </c>
      <c r="Y53" s="49">
        <v>786.59</v>
      </c>
      <c r="Z53" s="49">
        <v>783.69</v>
      </c>
    </row>
    <row r="54" spans="1:26" x14ac:dyDescent="0.25">
      <c r="A54" s="44" t="s">
        <v>52</v>
      </c>
      <c r="B54" s="43">
        <v>793.74</v>
      </c>
      <c r="C54" s="43">
        <v>791.42</v>
      </c>
      <c r="D54" s="43">
        <v>794.54</v>
      </c>
      <c r="E54" s="43">
        <v>801.27</v>
      </c>
      <c r="F54" s="43">
        <v>809.42</v>
      </c>
      <c r="G54" s="43">
        <v>798.34</v>
      </c>
      <c r="H54" s="43">
        <v>809.85</v>
      </c>
      <c r="I54" s="43">
        <v>808.16</v>
      </c>
      <c r="J54" s="43">
        <v>801.02</v>
      </c>
      <c r="K54" s="43">
        <v>825.52</v>
      </c>
      <c r="L54" s="43">
        <v>819.25</v>
      </c>
      <c r="M54" s="43">
        <v>815.96</v>
      </c>
      <c r="N54" s="43">
        <v>829.25</v>
      </c>
      <c r="O54" s="43">
        <v>812.52</v>
      </c>
      <c r="P54" s="43">
        <v>815.85</v>
      </c>
      <c r="Q54" s="43">
        <v>843.31</v>
      </c>
      <c r="R54" s="43">
        <v>817.4</v>
      </c>
      <c r="S54" s="43">
        <v>816.27</v>
      </c>
      <c r="T54" s="43">
        <v>838.93</v>
      </c>
      <c r="U54" s="43">
        <v>826.82</v>
      </c>
      <c r="V54" s="43">
        <v>840.61</v>
      </c>
      <c r="W54" s="42">
        <v>859.66</v>
      </c>
      <c r="X54" s="49">
        <v>852.59</v>
      </c>
      <c r="Y54" s="49">
        <v>864.27</v>
      </c>
      <c r="Z54" s="49">
        <v>858.47</v>
      </c>
    </row>
    <row r="55" spans="1:26" x14ac:dyDescent="0.25">
      <c r="A55" s="44" t="s">
        <v>53</v>
      </c>
      <c r="B55" s="43">
        <v>771.51</v>
      </c>
      <c r="C55" s="43">
        <v>773.88</v>
      </c>
      <c r="D55" s="43">
        <v>773.56</v>
      </c>
      <c r="E55" s="43">
        <v>754.35</v>
      </c>
      <c r="F55" s="43">
        <v>770.57</v>
      </c>
      <c r="G55" s="43">
        <v>745.51</v>
      </c>
      <c r="H55" s="43">
        <v>757.24</v>
      </c>
      <c r="I55" s="43">
        <v>769.71</v>
      </c>
      <c r="J55" s="43">
        <v>777.22</v>
      </c>
      <c r="K55" s="43">
        <v>810.9</v>
      </c>
      <c r="L55" s="43">
        <v>789.5</v>
      </c>
      <c r="M55" s="43">
        <v>769.28</v>
      </c>
      <c r="N55" s="43">
        <v>793.63</v>
      </c>
      <c r="O55" s="43">
        <v>781.44</v>
      </c>
      <c r="P55" s="43">
        <v>779.79</v>
      </c>
      <c r="Q55" s="43">
        <v>833.51</v>
      </c>
      <c r="R55" s="43">
        <v>819.4</v>
      </c>
      <c r="S55" s="43">
        <v>811.29</v>
      </c>
      <c r="T55" s="43">
        <v>829.66</v>
      </c>
      <c r="U55" s="43">
        <v>811.54</v>
      </c>
      <c r="V55" s="43">
        <v>826.63</v>
      </c>
      <c r="W55" s="42">
        <v>855.36</v>
      </c>
      <c r="X55" s="49">
        <v>831.11</v>
      </c>
      <c r="Y55" s="49">
        <v>826.66</v>
      </c>
      <c r="Z55" s="49">
        <v>835.54</v>
      </c>
    </row>
  </sheetData>
  <mergeCells count="2">
    <mergeCell ref="A1:N1"/>
    <mergeCell ref="B3:N3"/>
  </mergeCells>
  <pageMargins left="0.7" right="0.7" top="0.75" bottom="0.75" header="0.3" footer="0.3"/>
  <pageSetup orientation="landscape"/>
  <headerFooter>
    <oddHeader>&amp;CBureau of Labor Statistics</oddHeader>
    <oddFooter>&amp;LSource: Bureau of Labor Statistics&amp;RGenerated on: November 17, 2017 (10:31:17 AM)</oddFooter>
  </headerFooter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6"/>
  <sheetViews>
    <sheetView tabSelected="1" topLeftCell="A43" workbookViewId="0">
      <selection activeCell="D45" sqref="D45"/>
    </sheetView>
  </sheetViews>
  <sheetFormatPr defaultRowHeight="15" x14ac:dyDescent="0.25"/>
  <cols>
    <col min="2" max="2" width="28.42578125" customWidth="1"/>
    <col min="3" max="3" width="33.28515625" customWidth="1"/>
    <col min="4" max="4" width="40.28515625" customWidth="1"/>
    <col min="7" max="7" width="10.42578125" bestFit="1" customWidth="1"/>
  </cols>
  <sheetData>
    <row r="1" spans="1:13" x14ac:dyDescent="0.25">
      <c r="A1" s="22" t="s">
        <v>166</v>
      </c>
      <c r="B1" s="21" t="s">
        <v>164</v>
      </c>
      <c r="C1" s="40">
        <f>+Earnings_Comparison!E58</f>
        <v>918.82</v>
      </c>
      <c r="D1" s="23">
        <f>+Earnings_Comparison!H58</f>
        <v>0.68470459788205762</v>
      </c>
    </row>
    <row r="2" spans="1:13" ht="18" x14ac:dyDescent="0.25">
      <c r="A2" s="61" t="s">
        <v>193</v>
      </c>
      <c r="B2" s="61"/>
      <c r="C2" s="61"/>
      <c r="D2" s="61"/>
    </row>
    <row r="3" spans="1:13" x14ac:dyDescent="0.25">
      <c r="A3" s="17" t="s">
        <v>165</v>
      </c>
      <c r="B3" s="15" t="s">
        <v>58</v>
      </c>
      <c r="C3" s="14" t="s">
        <v>59</v>
      </c>
      <c r="D3" s="14" t="s">
        <v>60</v>
      </c>
    </row>
    <row r="4" spans="1:13" x14ac:dyDescent="0.25">
      <c r="A4" t="str">
        <f>+Earnings_Comparison!B34</f>
        <v>NH</v>
      </c>
      <c r="B4" s="20" t="s">
        <v>142</v>
      </c>
      <c r="C4" s="25">
        <f>+Earnings_Comparison!E34</f>
        <v>873.79</v>
      </c>
      <c r="D4" s="24">
        <f>+Earnings_Comparison!H34</f>
        <v>-5.4207564956828547</v>
      </c>
      <c r="F4">
        <f>IF(D4&lt;-3, 1, 0)</f>
        <v>1</v>
      </c>
      <c r="G4">
        <f>IF(D4&gt;0.95, 1, 0)</f>
        <v>0</v>
      </c>
    </row>
    <row r="5" spans="1:13" x14ac:dyDescent="0.25">
      <c r="A5" t="str">
        <f>+Earnings_Comparison!B29</f>
        <v>MS</v>
      </c>
      <c r="B5" s="20" t="s">
        <v>137</v>
      </c>
      <c r="C5" s="25">
        <f>+Earnings_Comparison!E29</f>
        <v>689.77</v>
      </c>
      <c r="D5" s="24">
        <f>+Earnings_Comparison!H29</f>
        <v>-5.0820318945511982</v>
      </c>
      <c r="F5">
        <f t="shared" ref="F5:F53" si="0">IF(D5&lt;-3, 1, 0)</f>
        <v>1</v>
      </c>
      <c r="G5">
        <f t="shared" ref="G5:G54" si="1">IF(D5&gt;0.95, 1, 0)</f>
        <v>0</v>
      </c>
    </row>
    <row r="6" spans="1:13" x14ac:dyDescent="0.25">
      <c r="A6" t="str">
        <f>+Earnings_Comparison!B22</f>
        <v>KY</v>
      </c>
      <c r="B6" s="20" t="s">
        <v>130</v>
      </c>
      <c r="C6" s="25">
        <f>+Earnings_Comparison!E22</f>
        <v>750.36</v>
      </c>
      <c r="D6" s="24">
        <f>+Earnings_Comparison!H22</f>
        <v>-4.9938104891888209</v>
      </c>
      <c r="F6">
        <f t="shared" si="0"/>
        <v>1</v>
      </c>
      <c r="G6">
        <f t="shared" si="1"/>
        <v>0</v>
      </c>
      <c r="M6" s="20"/>
    </row>
    <row r="7" spans="1:13" x14ac:dyDescent="0.25">
      <c r="A7" t="str">
        <f>+Earnings_Comparison!B47</f>
        <v>TN</v>
      </c>
      <c r="B7" s="20" t="s">
        <v>155</v>
      </c>
      <c r="C7" s="25">
        <f>+Earnings_Comparison!E47</f>
        <v>790.78</v>
      </c>
      <c r="D7" s="24">
        <f>+Earnings_Comparison!H47</f>
        <v>-4.8606235169266876</v>
      </c>
      <c r="F7">
        <f t="shared" si="0"/>
        <v>1</v>
      </c>
      <c r="G7">
        <f t="shared" si="1"/>
        <v>0</v>
      </c>
      <c r="K7" s="20"/>
      <c r="M7" s="20"/>
    </row>
    <row r="8" spans="1:13" x14ac:dyDescent="0.25">
      <c r="A8" t="str">
        <f>+Earnings_Comparison!B13</f>
        <v>DC</v>
      </c>
      <c r="B8" s="20" t="s">
        <v>121</v>
      </c>
      <c r="C8" s="25">
        <f>+Earnings_Comparison!E13</f>
        <v>1443.87</v>
      </c>
      <c r="D8" s="24">
        <f>+Earnings_Comparison!H13</f>
        <v>-4.4266608506084655</v>
      </c>
      <c r="F8">
        <f t="shared" si="0"/>
        <v>1</v>
      </c>
      <c r="G8">
        <f t="shared" si="1"/>
        <v>0</v>
      </c>
      <c r="K8" s="20"/>
      <c r="L8" s="20"/>
      <c r="M8" s="20"/>
    </row>
    <row r="9" spans="1:13" x14ac:dyDescent="0.25">
      <c r="A9" t="str">
        <f>+Earnings_Comparison!B46</f>
        <v>SD</v>
      </c>
      <c r="B9" s="20" t="s">
        <v>154</v>
      </c>
      <c r="C9" s="25">
        <f>+Earnings_Comparison!E46</f>
        <v>732.93</v>
      </c>
      <c r="D9" s="24">
        <f>+Earnings_Comparison!H46</f>
        <v>-3.7165837102317245</v>
      </c>
      <c r="F9">
        <f t="shared" si="0"/>
        <v>1</v>
      </c>
      <c r="G9">
        <f t="shared" si="1"/>
        <v>0</v>
      </c>
      <c r="K9" s="20"/>
      <c r="L9" s="20"/>
      <c r="M9" s="20"/>
    </row>
    <row r="10" spans="1:13" x14ac:dyDescent="0.25">
      <c r="A10" t="str">
        <f>+Earnings_Comparison!B35</f>
        <v>NJ</v>
      </c>
      <c r="B10" s="20" t="s">
        <v>143</v>
      </c>
      <c r="C10" s="25">
        <f>+Earnings_Comparison!E35</f>
        <v>989.26</v>
      </c>
      <c r="D10" s="24">
        <f>+Earnings_Comparison!H35</f>
        <v>-3.4466582213911412</v>
      </c>
      <c r="F10">
        <f t="shared" si="0"/>
        <v>1</v>
      </c>
      <c r="G10">
        <f t="shared" si="1"/>
        <v>0</v>
      </c>
      <c r="K10" s="20"/>
      <c r="L10" s="20"/>
      <c r="M10" s="20"/>
    </row>
    <row r="11" spans="1:13" x14ac:dyDescent="0.25">
      <c r="A11" t="str">
        <f>+Earnings_Comparison!B33</f>
        <v>NV</v>
      </c>
      <c r="B11" s="20" t="s">
        <v>141</v>
      </c>
      <c r="C11" s="25">
        <f>+Earnings_Comparison!E33</f>
        <v>764.53</v>
      </c>
      <c r="D11" s="24">
        <f>+Earnings_Comparison!H33</f>
        <v>-3.2359536316914461</v>
      </c>
      <c r="F11">
        <f t="shared" si="0"/>
        <v>1</v>
      </c>
      <c r="G11">
        <f t="shared" si="1"/>
        <v>0</v>
      </c>
      <c r="K11" s="20"/>
      <c r="L11" s="20"/>
      <c r="M11" s="20"/>
    </row>
    <row r="12" spans="1:13" x14ac:dyDescent="0.25">
      <c r="A12" t="str">
        <f>+Earnings_Comparison!B5</f>
        <v>AL</v>
      </c>
      <c r="B12" s="20" t="s">
        <v>113</v>
      </c>
      <c r="C12" s="25">
        <f>+Earnings_Comparison!E5</f>
        <v>786.01</v>
      </c>
      <c r="D12" s="24">
        <f>+Earnings_Comparison!H5</f>
        <v>-3.1899665126810528</v>
      </c>
      <c r="F12">
        <f t="shared" si="0"/>
        <v>1</v>
      </c>
      <c r="G12">
        <f t="shared" si="1"/>
        <v>0</v>
      </c>
      <c r="K12" s="20"/>
      <c r="L12" s="20"/>
      <c r="M12" s="20"/>
    </row>
    <row r="13" spans="1:13" x14ac:dyDescent="0.25">
      <c r="A13" t="str">
        <f>+Earnings_Comparison!B51</f>
        <v>VA</v>
      </c>
      <c r="B13" s="20" t="s">
        <v>159</v>
      </c>
      <c r="C13" s="25">
        <f>+Earnings_Comparison!E51</f>
        <v>963.67</v>
      </c>
      <c r="D13" s="24">
        <f>+Earnings_Comparison!H51</f>
        <v>-2.7240063017201055</v>
      </c>
      <c r="F13">
        <f t="shared" si="0"/>
        <v>0</v>
      </c>
      <c r="G13">
        <f t="shared" si="1"/>
        <v>0</v>
      </c>
      <c r="K13" s="20"/>
      <c r="L13" s="20"/>
      <c r="M13" s="20"/>
    </row>
    <row r="14" spans="1:13" x14ac:dyDescent="0.25">
      <c r="A14" t="str">
        <f>+Earnings_Comparison!B23</f>
        <v>LA</v>
      </c>
      <c r="B14" s="20" t="s">
        <v>131</v>
      </c>
      <c r="C14" s="25">
        <f>+Earnings_Comparison!E23</f>
        <v>812.47</v>
      </c>
      <c r="D14" s="24">
        <f>+Earnings_Comparison!H23</f>
        <v>-2.6182131711720347</v>
      </c>
      <c r="F14">
        <f t="shared" si="0"/>
        <v>0</v>
      </c>
      <c r="G14">
        <f t="shared" si="1"/>
        <v>0</v>
      </c>
      <c r="L14" s="20"/>
      <c r="M14" s="20"/>
    </row>
    <row r="15" spans="1:13" x14ac:dyDescent="0.25">
      <c r="A15" t="str">
        <f>+Earnings_Comparison!B21</f>
        <v>KS</v>
      </c>
      <c r="B15" s="20" t="s">
        <v>129</v>
      </c>
      <c r="C15" s="25">
        <f>+Earnings_Comparison!E21</f>
        <v>783.9</v>
      </c>
      <c r="D15" s="24">
        <f>+Earnings_Comparison!H21</f>
        <v>-2.5271246875977482</v>
      </c>
      <c r="F15">
        <f t="shared" si="0"/>
        <v>0</v>
      </c>
      <c r="G15">
        <f t="shared" si="1"/>
        <v>0</v>
      </c>
      <c r="L15" s="20"/>
      <c r="M15" s="20"/>
    </row>
    <row r="16" spans="1:13" x14ac:dyDescent="0.25">
      <c r="A16" t="str">
        <f>+Earnings_Comparison!B26</f>
        <v>MA</v>
      </c>
      <c r="B16" s="20" t="s">
        <v>134</v>
      </c>
      <c r="C16" s="25">
        <f>+Earnings_Comparison!E26</f>
        <v>1079.0999999999999</v>
      </c>
      <c r="D16" s="24">
        <f>+Earnings_Comparison!H26</f>
        <v>-2.4659687298386856</v>
      </c>
      <c r="F16">
        <f t="shared" si="0"/>
        <v>0</v>
      </c>
      <c r="G16">
        <f t="shared" si="1"/>
        <v>0</v>
      </c>
      <c r="M16" s="20"/>
    </row>
    <row r="17" spans="1:13" x14ac:dyDescent="0.25">
      <c r="A17" t="str">
        <f>+Earnings_Comparison!B42</f>
        <v>OR</v>
      </c>
      <c r="B17" s="20" t="s">
        <v>150</v>
      </c>
      <c r="C17" s="25">
        <f>+Earnings_Comparison!E42</f>
        <v>869.84</v>
      </c>
      <c r="D17" s="24">
        <f>+Earnings_Comparison!H42</f>
        <v>-2.1971638205569355</v>
      </c>
      <c r="F17">
        <f t="shared" si="0"/>
        <v>0</v>
      </c>
      <c r="G17">
        <f t="shared" si="1"/>
        <v>0</v>
      </c>
      <c r="M17" s="20"/>
    </row>
    <row r="18" spans="1:13" x14ac:dyDescent="0.25">
      <c r="A18" t="str">
        <f>+Earnings_Comparison!B49</f>
        <v>UT</v>
      </c>
      <c r="B18" s="20" t="s">
        <v>157</v>
      </c>
      <c r="C18" s="25">
        <f>+Earnings_Comparison!E49</f>
        <v>869.98</v>
      </c>
      <c r="D18" s="24">
        <f>+Earnings_Comparison!H49</f>
        <v>-2.0847816313015799</v>
      </c>
      <c r="F18">
        <f t="shared" si="0"/>
        <v>0</v>
      </c>
      <c r="G18">
        <f t="shared" si="1"/>
        <v>0</v>
      </c>
      <c r="M18" s="20"/>
    </row>
    <row r="19" spans="1:13" x14ac:dyDescent="0.25">
      <c r="A19" t="str">
        <f>+Earnings_Comparison!B28</f>
        <v>MN</v>
      </c>
      <c r="B19" s="20" t="s">
        <v>136</v>
      </c>
      <c r="C19" s="25">
        <f>+Earnings_Comparison!E28</f>
        <v>958.25</v>
      </c>
      <c r="D19" s="24">
        <f>+Earnings_Comparison!H28</f>
        <v>-2.0847069743902602</v>
      </c>
      <c r="F19">
        <f t="shared" si="0"/>
        <v>0</v>
      </c>
      <c r="G19">
        <f t="shared" si="1"/>
        <v>0</v>
      </c>
      <c r="M19" s="20"/>
    </row>
    <row r="20" spans="1:13" x14ac:dyDescent="0.25">
      <c r="A20" t="str">
        <f>+Earnings_Comparison!B9</f>
        <v>CA</v>
      </c>
      <c r="B20" s="20" t="s">
        <v>117</v>
      </c>
      <c r="C20" s="25">
        <f>+Earnings_Comparison!E9</f>
        <v>1028.8399999999999</v>
      </c>
      <c r="D20" s="24">
        <f>+Earnings_Comparison!H9</f>
        <v>-1.9579898569804244</v>
      </c>
      <c r="F20">
        <f t="shared" si="0"/>
        <v>0</v>
      </c>
      <c r="G20">
        <f t="shared" si="1"/>
        <v>0</v>
      </c>
      <c r="M20" s="20"/>
    </row>
    <row r="21" spans="1:13" x14ac:dyDescent="0.25">
      <c r="A21" t="str">
        <f>+Earnings_Comparison!B52</f>
        <v>WA</v>
      </c>
      <c r="B21" s="20" t="s">
        <v>160</v>
      </c>
      <c r="C21" s="25">
        <f>+Earnings_Comparison!E52</f>
        <v>1098.48</v>
      </c>
      <c r="D21" s="24">
        <f>+Earnings_Comparison!H52</f>
        <v>-1.8256306866524796</v>
      </c>
      <c r="F21">
        <f t="shared" si="0"/>
        <v>0</v>
      </c>
      <c r="G21">
        <f t="shared" si="1"/>
        <v>0</v>
      </c>
    </row>
    <row r="22" spans="1:13" x14ac:dyDescent="0.25">
      <c r="A22" t="str">
        <f>+Earnings_Comparison!B11</f>
        <v>CT</v>
      </c>
      <c r="B22" s="20" t="s">
        <v>119</v>
      </c>
      <c r="C22" s="25">
        <f>+Earnings_Comparison!E11</f>
        <v>1060.08</v>
      </c>
      <c r="D22" s="24">
        <f>+Earnings_Comparison!H11</f>
        <v>-1.7272219161339475</v>
      </c>
      <c r="F22">
        <f t="shared" si="0"/>
        <v>0</v>
      </c>
      <c r="G22">
        <f t="shared" si="1"/>
        <v>0</v>
      </c>
    </row>
    <row r="23" spans="1:13" x14ac:dyDescent="0.25">
      <c r="A23" t="str">
        <f>+Earnings_Comparison!B48</f>
        <v>TX</v>
      </c>
      <c r="B23" s="20" t="s">
        <v>156</v>
      </c>
      <c r="C23" s="25">
        <f>+Earnings_Comparison!E48</f>
        <v>912.61</v>
      </c>
      <c r="D23" s="24">
        <f>+Earnings_Comparison!H48</f>
        <v>-1.7161908491264533</v>
      </c>
      <c r="F23">
        <f t="shared" si="0"/>
        <v>0</v>
      </c>
      <c r="G23">
        <f t="shared" si="1"/>
        <v>0</v>
      </c>
    </row>
    <row r="24" spans="1:13" x14ac:dyDescent="0.25">
      <c r="A24" t="str">
        <f>+Earnings_Comparison!B50</f>
        <v>VT</v>
      </c>
      <c r="B24" s="20" t="s">
        <v>158</v>
      </c>
      <c r="C24" s="25">
        <f>+Earnings_Comparison!E50</f>
        <v>819.02</v>
      </c>
      <c r="D24" s="24">
        <f>+Earnings_Comparison!H50</f>
        <v>-1.6213086648346642</v>
      </c>
      <c r="F24">
        <f t="shared" si="0"/>
        <v>0</v>
      </c>
      <c r="G24">
        <f t="shared" si="1"/>
        <v>0</v>
      </c>
    </row>
    <row r="25" spans="1:13" x14ac:dyDescent="0.25">
      <c r="A25" t="str">
        <f>+Earnings_Comparison!B30</f>
        <v>MO</v>
      </c>
      <c r="B25" s="20" t="s">
        <v>138</v>
      </c>
      <c r="C25" s="25">
        <f>+Earnings_Comparison!E30</f>
        <v>797.23</v>
      </c>
      <c r="D25" s="24">
        <f>+Earnings_Comparison!H30</f>
        <v>-1.4325750733788833</v>
      </c>
      <c r="F25">
        <f t="shared" si="0"/>
        <v>0</v>
      </c>
      <c r="G25">
        <f t="shared" si="1"/>
        <v>0</v>
      </c>
    </row>
    <row r="26" spans="1:13" x14ac:dyDescent="0.25">
      <c r="A26" t="str">
        <f>+Earnings_Comparison!B37</f>
        <v>NY</v>
      </c>
      <c r="B26" s="20" t="s">
        <v>145</v>
      </c>
      <c r="C26" s="25">
        <f>+Earnings_Comparison!E37</f>
        <v>1016.28</v>
      </c>
      <c r="D26" s="34">
        <f>+Earnings_Comparison!H37</f>
        <v>-1.422265993319749</v>
      </c>
      <c r="F26">
        <f t="shared" si="0"/>
        <v>0</v>
      </c>
      <c r="G26">
        <f t="shared" si="1"/>
        <v>0</v>
      </c>
    </row>
    <row r="27" spans="1:13" x14ac:dyDescent="0.25">
      <c r="A27" t="str">
        <f>+Earnings_Comparison!B43</f>
        <v>PA</v>
      </c>
      <c r="B27" s="20" t="s">
        <v>151</v>
      </c>
      <c r="C27" s="25">
        <f>+Earnings_Comparison!E43</f>
        <v>853.92</v>
      </c>
      <c r="D27" s="24">
        <f>+Earnings_Comparison!H43</f>
        <v>-1.4108239607856454</v>
      </c>
      <c r="F27">
        <f t="shared" si="0"/>
        <v>0</v>
      </c>
      <c r="G27">
        <f t="shared" si="1"/>
        <v>0</v>
      </c>
    </row>
    <row r="28" spans="1:13" x14ac:dyDescent="0.25">
      <c r="A28" t="str">
        <f>+Earnings_Comparison!B40</f>
        <v>OH</v>
      </c>
      <c r="B28" s="20" t="s">
        <v>148</v>
      </c>
      <c r="C28" s="25">
        <f>+Earnings_Comparison!E40</f>
        <v>832.05</v>
      </c>
      <c r="D28" s="34">
        <f>+Earnings_Comparison!H40</f>
        <v>-1.3037501942308571</v>
      </c>
      <c r="F28">
        <f t="shared" si="0"/>
        <v>0</v>
      </c>
      <c r="G28">
        <f t="shared" si="1"/>
        <v>0</v>
      </c>
    </row>
    <row r="29" spans="1:13" x14ac:dyDescent="0.25">
      <c r="A29" t="str">
        <f>+Earnings_Comparison!B41</f>
        <v>OK</v>
      </c>
      <c r="B29" s="20" t="s">
        <v>149</v>
      </c>
      <c r="C29" s="25">
        <f>+Earnings_Comparison!E41</f>
        <v>804.1</v>
      </c>
      <c r="D29" s="24">
        <f>+Earnings_Comparison!H41</f>
        <v>-1.2523786739734089</v>
      </c>
      <c r="F29">
        <f t="shared" si="0"/>
        <v>0</v>
      </c>
      <c r="G29">
        <f t="shared" si="1"/>
        <v>0</v>
      </c>
    </row>
    <row r="30" spans="1:13" x14ac:dyDescent="0.25">
      <c r="A30" t="str">
        <f>+Earnings_Comparison!B39</f>
        <v>ND</v>
      </c>
      <c r="B30" s="20" t="s">
        <v>147</v>
      </c>
      <c r="C30" s="25">
        <f>+Earnings_Comparison!E39</f>
        <v>888.38</v>
      </c>
      <c r="D30" s="24">
        <f>+Earnings_Comparison!H39</f>
        <v>-0.93795270581631396</v>
      </c>
      <c r="F30">
        <f t="shared" si="0"/>
        <v>0</v>
      </c>
      <c r="G30">
        <f t="shared" si="1"/>
        <v>0</v>
      </c>
    </row>
    <row r="31" spans="1:13" x14ac:dyDescent="0.25">
      <c r="A31" t="str">
        <f>+Earnings_Comparison!B18</f>
        <v>IL</v>
      </c>
      <c r="B31" s="20" t="s">
        <v>126</v>
      </c>
      <c r="C31" s="25">
        <f>+Earnings_Comparison!E18</f>
        <v>925.01</v>
      </c>
      <c r="D31" s="24">
        <f>+Earnings_Comparison!H18</f>
        <v>-0.80602167985448503</v>
      </c>
      <c r="F31">
        <f t="shared" si="0"/>
        <v>0</v>
      </c>
      <c r="G31">
        <f t="shared" si="1"/>
        <v>0</v>
      </c>
    </row>
    <row r="32" spans="1:13" x14ac:dyDescent="0.25">
      <c r="A32" t="str">
        <f>+Earnings_Comparison!B31</f>
        <v>MT</v>
      </c>
      <c r="B32" s="20" t="s">
        <v>139</v>
      </c>
      <c r="C32" s="25">
        <f>+Earnings_Comparison!E31</f>
        <v>761.53</v>
      </c>
      <c r="D32" s="24">
        <f>+Earnings_Comparison!H31</f>
        <v>-0.71166855996233069</v>
      </c>
      <c r="F32">
        <f t="shared" si="0"/>
        <v>0</v>
      </c>
      <c r="G32">
        <f t="shared" si="1"/>
        <v>0</v>
      </c>
    </row>
    <row r="33" spans="1:7" x14ac:dyDescent="0.25">
      <c r="A33" t="str">
        <f>+Earnings_Comparison!B17</f>
        <v>ID</v>
      </c>
      <c r="B33" s="20" t="s">
        <v>125</v>
      </c>
      <c r="C33" s="25">
        <f>+Earnings_Comparison!E17</f>
        <v>750.05</v>
      </c>
      <c r="D33" s="24">
        <f>+Earnings_Comparison!H17</f>
        <v>-0.43693174414708436</v>
      </c>
      <c r="F33">
        <f t="shared" si="0"/>
        <v>0</v>
      </c>
      <c r="G33">
        <f t="shared" si="1"/>
        <v>0</v>
      </c>
    </row>
    <row r="34" spans="1:7" x14ac:dyDescent="0.25">
      <c r="A34" t="str">
        <f>+Earnings_Comparison!B38</f>
        <v>NC</v>
      </c>
      <c r="B34" s="20" t="s">
        <v>146</v>
      </c>
      <c r="C34" s="25">
        <f>+Earnings_Comparison!E38</f>
        <v>832.58</v>
      </c>
      <c r="D34" s="24">
        <f>+Earnings_Comparison!H38</f>
        <v>-0.28714310333425308</v>
      </c>
      <c r="F34">
        <f t="shared" si="0"/>
        <v>0</v>
      </c>
      <c r="G34">
        <f t="shared" si="1"/>
        <v>0</v>
      </c>
    </row>
    <row r="35" spans="1:7" x14ac:dyDescent="0.25">
      <c r="A35" t="str">
        <f>+Earnings_Comparison!B25</f>
        <v>MD</v>
      </c>
      <c r="B35" s="20" t="s">
        <v>133</v>
      </c>
      <c r="C35" s="25">
        <f>+Earnings_Comparison!E25</f>
        <v>990.9</v>
      </c>
      <c r="D35" s="24">
        <f>+Earnings_Comparison!H25</f>
        <v>-3.1971463476820894E-2</v>
      </c>
      <c r="F35">
        <f t="shared" si="0"/>
        <v>0</v>
      </c>
      <c r="G35">
        <f t="shared" si="1"/>
        <v>0</v>
      </c>
    </row>
    <row r="36" spans="1:7" x14ac:dyDescent="0.25">
      <c r="A36" t="str">
        <f>+Earnings_Comparison!B12</f>
        <v>DE</v>
      </c>
      <c r="B36" s="20" t="s">
        <v>120</v>
      </c>
      <c r="C36" s="25">
        <f>+Earnings_Comparison!E12</f>
        <v>850.5</v>
      </c>
      <c r="D36" s="24">
        <f>+Earnings_Comparison!H12</f>
        <v>2.7315798301308369E-2</v>
      </c>
      <c r="F36">
        <f t="shared" si="0"/>
        <v>0</v>
      </c>
      <c r="G36">
        <f t="shared" si="1"/>
        <v>0</v>
      </c>
    </row>
    <row r="37" spans="1:7" x14ac:dyDescent="0.25">
      <c r="A37" t="str">
        <f>+Earnings_Comparison!B20</f>
        <v>IA</v>
      </c>
      <c r="B37" s="20" t="s">
        <v>128</v>
      </c>
      <c r="C37" s="25">
        <f>+Earnings_Comparison!E20</f>
        <v>812.84</v>
      </c>
      <c r="D37" s="24">
        <f>+Earnings_Comparison!H20</f>
        <v>0.10074563301232242</v>
      </c>
      <c r="F37">
        <f t="shared" si="0"/>
        <v>0</v>
      </c>
      <c r="G37">
        <f t="shared" si="1"/>
        <v>0</v>
      </c>
    </row>
    <row r="38" spans="1:7" x14ac:dyDescent="0.25">
      <c r="A38" t="str">
        <f>+Earnings_Comparison!B15</f>
        <v>GA</v>
      </c>
      <c r="B38" s="20" t="s">
        <v>123</v>
      </c>
      <c r="C38" s="25">
        <f>+Earnings_Comparison!E15</f>
        <v>905.27</v>
      </c>
      <c r="D38" s="24">
        <f>+Earnings_Comparison!H15</f>
        <v>0.11474705173626365</v>
      </c>
      <c r="F38">
        <f t="shared" si="0"/>
        <v>0</v>
      </c>
      <c r="G38">
        <f t="shared" si="1"/>
        <v>0</v>
      </c>
    </row>
    <row r="39" spans="1:7" x14ac:dyDescent="0.25">
      <c r="A39" t="str">
        <f>+Earnings_Comparison!B27</f>
        <v>MI</v>
      </c>
      <c r="B39" s="20" t="s">
        <v>135</v>
      </c>
      <c r="C39" s="25">
        <f>+Earnings_Comparison!E27</f>
        <v>869.85</v>
      </c>
      <c r="D39" s="24">
        <f>+Earnings_Comparison!H27</f>
        <v>0.17573907856223148</v>
      </c>
      <c r="F39">
        <f t="shared" si="0"/>
        <v>0</v>
      </c>
      <c r="G39">
        <f t="shared" si="1"/>
        <v>0</v>
      </c>
    </row>
    <row r="40" spans="1:7" x14ac:dyDescent="0.25">
      <c r="A40" t="str">
        <f>+Earnings_Comparison!B36</f>
        <v>NM</v>
      </c>
      <c r="B40" s="20" t="s">
        <v>144</v>
      </c>
      <c r="C40" s="25">
        <f>+Earnings_Comparison!E36</f>
        <v>719.44</v>
      </c>
      <c r="D40" s="24">
        <f>+Earnings_Comparison!H36</f>
        <v>0.2383644965373577</v>
      </c>
      <c r="F40">
        <f t="shared" si="0"/>
        <v>0</v>
      </c>
      <c r="G40">
        <f t="shared" si="1"/>
        <v>0</v>
      </c>
    </row>
    <row r="41" spans="1:7" x14ac:dyDescent="0.25">
      <c r="A41" t="str">
        <f>+Earnings_Comparison!B14</f>
        <v>FL</v>
      </c>
      <c r="B41" s="20" t="s">
        <v>122</v>
      </c>
      <c r="C41" s="25">
        <f>+Earnings_Comparison!E14</f>
        <v>841.48</v>
      </c>
      <c r="D41" s="24">
        <f>+Earnings_Comparison!H14</f>
        <v>0.2737322923252572</v>
      </c>
      <c r="F41">
        <f t="shared" si="0"/>
        <v>0</v>
      </c>
      <c r="G41">
        <f t="shared" si="1"/>
        <v>0</v>
      </c>
    </row>
    <row r="42" spans="1:7" x14ac:dyDescent="0.25">
      <c r="A42" t="str">
        <f>+Earnings_Comparison!B45</f>
        <v>SC</v>
      </c>
      <c r="B42" s="20" t="s">
        <v>153</v>
      </c>
      <c r="C42" s="25">
        <f>+Earnings_Comparison!E45</f>
        <v>814.98</v>
      </c>
      <c r="D42" s="24">
        <f>+Earnings_Comparison!H45</f>
        <v>0.56654346354854113</v>
      </c>
      <c r="F42">
        <f t="shared" si="0"/>
        <v>0</v>
      </c>
      <c r="G42">
        <f t="shared" si="1"/>
        <v>0</v>
      </c>
    </row>
    <row r="43" spans="1:7" x14ac:dyDescent="0.25">
      <c r="A43" t="str">
        <f>+Earnings_Comparison!B19</f>
        <v>IN</v>
      </c>
      <c r="B43" s="20" t="s">
        <v>127</v>
      </c>
      <c r="C43" s="25">
        <f>+Earnings_Comparison!E19</f>
        <v>871.39</v>
      </c>
      <c r="D43" s="24">
        <f>+Earnings_Comparison!H19</f>
        <v>0.87244820625440589</v>
      </c>
      <c r="F43">
        <f t="shared" si="0"/>
        <v>0</v>
      </c>
      <c r="G43">
        <f t="shared" si="1"/>
        <v>0</v>
      </c>
    </row>
    <row r="44" spans="1:7" x14ac:dyDescent="0.25">
      <c r="A44" t="str">
        <f>+Earnings_Comparison!B32</f>
        <v>NE</v>
      </c>
      <c r="B44" s="20" t="s">
        <v>140</v>
      </c>
      <c r="C44" s="25">
        <f>+Earnings_Comparison!E32</f>
        <v>832.17</v>
      </c>
      <c r="D44" s="24">
        <f>+Earnings_Comparison!H32</f>
        <v>0.92213451142568736</v>
      </c>
      <c r="F44">
        <f t="shared" si="0"/>
        <v>0</v>
      </c>
      <c r="G44">
        <f t="shared" si="1"/>
        <v>0</v>
      </c>
    </row>
    <row r="45" spans="1:7" x14ac:dyDescent="0.25">
      <c r="A45" t="str">
        <f>+Earnings_Comparison!B7</f>
        <v>AZ</v>
      </c>
      <c r="B45" s="20" t="s">
        <v>115</v>
      </c>
      <c r="C45" s="25">
        <f>+Earnings_Comparison!E7</f>
        <v>883.92</v>
      </c>
      <c r="D45" s="24">
        <f>+Earnings_Comparison!H7</f>
        <v>0.99710987927688066</v>
      </c>
      <c r="F45">
        <f t="shared" si="0"/>
        <v>0</v>
      </c>
      <c r="G45">
        <f t="shared" si="1"/>
        <v>1</v>
      </c>
    </row>
    <row r="46" spans="1:7" x14ac:dyDescent="0.25">
      <c r="A46" t="str">
        <f>+Earnings_Comparison!B10</f>
        <v>CO</v>
      </c>
      <c r="B46" s="20" t="s">
        <v>118</v>
      </c>
      <c r="C46" s="25">
        <f>+Earnings_Comparison!E10</f>
        <v>937.57</v>
      </c>
      <c r="D46" s="24">
        <f>+Earnings_Comparison!H10</f>
        <v>1.2066245949089005</v>
      </c>
      <c r="F46">
        <f t="shared" si="0"/>
        <v>0</v>
      </c>
      <c r="G46">
        <f t="shared" si="1"/>
        <v>1</v>
      </c>
    </row>
    <row r="47" spans="1:7" x14ac:dyDescent="0.25">
      <c r="A47" t="str">
        <f>+Earnings_Comparison!B54</f>
        <v>WI</v>
      </c>
      <c r="B47" s="20" t="s">
        <v>162</v>
      </c>
      <c r="C47" s="25">
        <f>+Earnings_Comparison!E54</f>
        <v>858.47</v>
      </c>
      <c r="D47" s="24">
        <f>+Earnings_Comparison!H54</f>
        <v>1.4236809209871915</v>
      </c>
      <c r="F47">
        <f t="shared" si="0"/>
        <v>0</v>
      </c>
      <c r="G47">
        <f t="shared" si="1"/>
        <v>1</v>
      </c>
    </row>
    <row r="48" spans="1:7" x14ac:dyDescent="0.25">
      <c r="A48" t="str">
        <f>+Earnings_Comparison!B6</f>
        <v>AK</v>
      </c>
      <c r="B48" s="20" t="s">
        <v>114</v>
      </c>
      <c r="C48" s="25">
        <f>+Earnings_Comparison!E6</f>
        <v>1010.72</v>
      </c>
      <c r="D48" s="24">
        <f>+Earnings_Comparison!H6</f>
        <v>1.4452747937534038</v>
      </c>
      <c r="F48">
        <f t="shared" si="0"/>
        <v>0</v>
      </c>
      <c r="G48">
        <f t="shared" si="1"/>
        <v>1</v>
      </c>
    </row>
    <row r="49" spans="1:7" x14ac:dyDescent="0.25">
      <c r="A49" t="str">
        <f>+Earnings_Comparison!B8</f>
        <v>AR</v>
      </c>
      <c r="B49" s="20" t="s">
        <v>116</v>
      </c>
      <c r="C49" s="25">
        <f>+Earnings_Comparison!E8</f>
        <v>728.99</v>
      </c>
      <c r="D49" s="24">
        <f>+Earnings_Comparison!H8</f>
        <v>1.5776173273662542</v>
      </c>
      <c r="F49">
        <f t="shared" si="0"/>
        <v>0</v>
      </c>
      <c r="G49">
        <f t="shared" si="1"/>
        <v>1</v>
      </c>
    </row>
    <row r="50" spans="1:7" x14ac:dyDescent="0.25">
      <c r="A50" t="str">
        <f>+Earnings_Comparison!B16</f>
        <v>HI</v>
      </c>
      <c r="B50" s="20" t="s">
        <v>124</v>
      </c>
      <c r="C50" s="25">
        <f>+Earnings_Comparison!E16</f>
        <v>900.9</v>
      </c>
      <c r="D50" s="24">
        <f>+Earnings_Comparison!H16</f>
        <v>1.5924652012913487</v>
      </c>
      <c r="F50">
        <f t="shared" si="0"/>
        <v>0</v>
      </c>
      <c r="G50">
        <f t="shared" si="1"/>
        <v>1</v>
      </c>
    </row>
    <row r="51" spans="1:7" x14ac:dyDescent="0.25">
      <c r="A51" t="str">
        <f>+Earnings_Comparison!B53</f>
        <v>WV</v>
      </c>
      <c r="B51" s="20" t="s">
        <v>161</v>
      </c>
      <c r="C51" s="25">
        <f>+Earnings_Comparison!E53</f>
        <v>783.69</v>
      </c>
      <c r="D51" s="24">
        <f>+Earnings_Comparison!H53</f>
        <v>1.6890220040154613</v>
      </c>
      <c r="F51">
        <f t="shared" si="0"/>
        <v>0</v>
      </c>
      <c r="G51">
        <f t="shared" si="1"/>
        <v>1</v>
      </c>
    </row>
    <row r="52" spans="1:7" x14ac:dyDescent="0.25">
      <c r="A52" t="str">
        <f>+Earnings_Comparison!B24</f>
        <v>ME</v>
      </c>
      <c r="B52" s="20" t="s">
        <v>132</v>
      </c>
      <c r="C52" s="25">
        <f>+Earnings_Comparison!E24</f>
        <v>804.42</v>
      </c>
      <c r="D52" s="24">
        <f>+Earnings_Comparison!H24</f>
        <v>1.7588939923121494</v>
      </c>
      <c r="F52">
        <f t="shared" si="0"/>
        <v>0</v>
      </c>
      <c r="G52">
        <f t="shared" si="1"/>
        <v>1</v>
      </c>
    </row>
    <row r="53" spans="1:7" x14ac:dyDescent="0.25">
      <c r="A53" t="str">
        <f>+Earnings_Comparison!B44</f>
        <v>RI</v>
      </c>
      <c r="B53" s="20" t="s">
        <v>152</v>
      </c>
      <c r="C53" s="25">
        <f>+Earnings_Comparison!E44</f>
        <v>917.58</v>
      </c>
      <c r="D53" s="24">
        <f>+Earnings_Comparison!H44</f>
        <v>2.5878217733167563</v>
      </c>
      <c r="F53">
        <f t="shared" si="0"/>
        <v>0</v>
      </c>
      <c r="G53">
        <f t="shared" si="1"/>
        <v>1</v>
      </c>
    </row>
    <row r="54" spans="1:7" x14ac:dyDescent="0.25">
      <c r="A54" t="str">
        <f>+Earnings_Comparison!B55</f>
        <v>WY</v>
      </c>
      <c r="B54" s="20" t="s">
        <v>163</v>
      </c>
      <c r="C54" s="25">
        <f>+Earnings_Comparison!E55</f>
        <v>835.54</v>
      </c>
      <c r="D54" s="24">
        <f>+Earnings_Comparison!H55</f>
        <v>3.1451697571494242</v>
      </c>
      <c r="F54">
        <f>IF(D54&lt;-3, 1, 0)</f>
        <v>0</v>
      </c>
      <c r="G54">
        <f t="shared" si="1"/>
        <v>1</v>
      </c>
    </row>
    <row r="56" spans="1:7" x14ac:dyDescent="0.25">
      <c r="C56">
        <f>COUNTIF(C4:C54, "&lt;916")</f>
        <v>37</v>
      </c>
      <c r="D56">
        <f>COUNTIF(D4:D54, "&lt;0")</f>
        <v>32</v>
      </c>
      <c r="F56">
        <f>SUM(F4:F54)</f>
        <v>9</v>
      </c>
      <c r="G56">
        <f>SUM(G4:G54)</f>
        <v>10</v>
      </c>
    </row>
  </sheetData>
  <autoFilter ref="A3:D54">
    <sortState ref="A4:D54">
      <sortCondition ref="D3:D54"/>
    </sortState>
  </autoFilter>
  <sortState ref="J7:J10">
    <sortCondition ref="J7"/>
  </sortState>
  <mergeCells count="1">
    <mergeCell ref="A2:D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Earnings Table</vt:lpstr>
      <vt:lpstr>Earnings_Comparison</vt:lpstr>
      <vt:lpstr>January_2018_BLS Data Series</vt:lpstr>
      <vt:lpstr>SCRATCH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Huffer, Erin</cp:lastModifiedBy>
  <cp:lastPrinted>2015-05-27T17:52:44Z</cp:lastPrinted>
  <dcterms:created xsi:type="dcterms:W3CDTF">2015-03-27T20:23:58Z</dcterms:created>
  <dcterms:modified xsi:type="dcterms:W3CDTF">2018-03-12T16:35:46Z</dcterms:modified>
</cp:coreProperties>
</file>