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"/>
    </mc:Choice>
  </mc:AlternateContent>
  <xr:revisionPtr revIDLastSave="0" documentId="8_{45F6E84F-DD9C-4DE0-B43A-2772C6A2D590}" xr6:coauthVersionLast="40" xr6:coauthVersionMax="40" xr10:uidLastSave="{00000000-0000-0000-0000-000000000000}"/>
  <bookViews>
    <workbookView xWindow="-108" yWindow="-108" windowWidth="23256" windowHeight="12576" xr2:uid="{DF716933-A1DE-4131-BFAF-ECC74A721452}"/>
  </bookViews>
  <sheets>
    <sheet name="Sheet1" sheetId="1" r:id="rId1"/>
    <sheet name="Sheet2" sheetId="2" r:id="rId2"/>
  </sheets>
  <definedNames>
    <definedName name="ElectricalTechnologies">Sheet2!$A$4:$A$25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O4" i="1"/>
  <c r="O5" i="1"/>
  <c r="O6" i="1"/>
  <c r="O7" i="1"/>
  <c r="Y7" i="1"/>
  <c r="Y6" i="1"/>
  <c r="Y5" i="1"/>
  <c r="K7" i="1"/>
  <c r="K6" i="1"/>
  <c r="K5" i="1"/>
  <c r="K4" i="1"/>
  <c r="Y4" i="1"/>
  <c r="D4" i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<sst xmlns="http://schemas.openxmlformats.org/spreadsheetml/2006/main" count="237" uniqueCount="130">
  <si>
    <t>Project Id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</si>
  <si>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</si>
  <si>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</si>
  <si>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</si>
  <si>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</si>
  <si>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</si>
  <si>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</si>
  <si>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</si>
  <si>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</si>
  <si>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</si>
  <si>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</si>
  <si>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</si>
  <si>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Infra Type</t>
  </si>
  <si>
    <t>Energy</t>
  </si>
  <si>
    <t>Transportation</t>
  </si>
  <si>
    <t>Waste</t>
  </si>
  <si>
    <t>Water</t>
  </si>
  <si>
    <t>Infra Subtype</t>
  </si>
  <si>
    <t>Toll Road</t>
  </si>
  <si>
    <t>Investment Type</t>
  </si>
  <si>
    <t>Equity</t>
  </si>
  <si>
    <t>Light Rail</t>
  </si>
  <si>
    <t>Debt</t>
  </si>
  <si>
    <t>Airport</t>
  </si>
  <si>
    <t>Desalination Facility</t>
  </si>
  <si>
    <t>Biosolid Facility</t>
  </si>
  <si>
    <t>Country</t>
  </si>
  <si>
    <t>Latitude</t>
  </si>
  <si>
    <t>Longitude</t>
  </si>
  <si>
    <t>Equity Value</t>
  </si>
  <si>
    <t>Debt Value</t>
  </si>
  <si>
    <t>Electrical</t>
  </si>
  <si>
    <t>Grid Capacity (MW)</t>
  </si>
  <si>
    <t>Annual Generation</t>
  </si>
  <si>
    <t>Acid Rain, Eutrophication and Smog Precursors</t>
  </si>
  <si>
    <t>Dust and Particles</t>
  </si>
  <si>
    <t>Emissions</t>
  </si>
  <si>
    <t>Greenhouse gases</t>
  </si>
  <si>
    <t>Ozone Depleting Substances</t>
  </si>
  <si>
    <t>VOCs</t>
  </si>
  <si>
    <t>Transport</t>
  </si>
  <si>
    <t>Load Factor</t>
  </si>
  <si>
    <t>Cost-per-vehicle-mile</t>
  </si>
  <si>
    <t>Ridership</t>
  </si>
  <si>
    <t>Cost of Travel for the Traveller</t>
  </si>
  <si>
    <t>(mobility in cities database https://www.uitp.org/MCD)</t>
  </si>
  <si>
    <t>Miles of Water Pipelines</t>
  </si>
  <si>
    <t>Number of Water Meters</t>
  </si>
  <si>
    <t>Number of Fire Hydrants</t>
  </si>
  <si>
    <t>Number of Storage Tanks</t>
  </si>
  <si>
    <t>Storage Tank Capacity</t>
  </si>
  <si>
    <t>Natural Resources</t>
  </si>
  <si>
    <t>Daily treatment capacity</t>
  </si>
  <si>
    <t>Equity IRR</t>
  </si>
  <si>
    <t>Equity DPBP</t>
  </si>
  <si>
    <t>Equity BCR</t>
  </si>
  <si>
    <t>Debt IRR</t>
  </si>
  <si>
    <t>Debt Duration</t>
  </si>
  <si>
    <t>Debt Spread</t>
  </si>
  <si>
    <t>Download Image</t>
  </si>
  <si>
    <t>Region</t>
  </si>
  <si>
    <t>Cost and Performance characteristics of new central station electirity generating technologies</t>
  </si>
  <si>
    <t>First Available Year</t>
  </si>
  <si>
    <t>Size (MW)</t>
  </si>
  <si>
    <t>Lead Time (years)</t>
  </si>
  <si>
    <t>Base overnight cost (2018 $/kw)</t>
  </si>
  <si>
    <t>Project contingency factor</t>
  </si>
  <si>
    <t>Technological optimism factor</t>
  </si>
  <si>
    <t>Total overnight Cost (2018 $/Kw)</t>
  </si>
  <si>
    <t>Variable O&amp;M (2018 $/MWh)</t>
  </si>
  <si>
    <t>Fixed O&amp;M (2018$/kW/yr)</t>
  </si>
  <si>
    <t>Heat Rate(Btu/kWh)</t>
  </si>
  <si>
    <t>Final Heat Rate(Btu/kWh)</t>
  </si>
  <si>
    <t>Coal with 30% carbon sequestration (CCS)</t>
  </si>
  <si>
    <t>Coal with 90% CCS</t>
  </si>
  <si>
    <t>Conv gas/oil combined cycle(CC)</t>
  </si>
  <si>
    <t>Adv gas/oil CC</t>
  </si>
  <si>
    <t>Adv CC with CCS</t>
  </si>
  <si>
    <t>Internal combustion engine</t>
  </si>
  <si>
    <t>Conv combustion turbine</t>
  </si>
  <si>
    <t>Adv combustion turbine</t>
  </si>
  <si>
    <t>Fuel cells</t>
  </si>
  <si>
    <t>Adv nuclear</t>
  </si>
  <si>
    <t>Distributed generation – base</t>
  </si>
  <si>
    <t>Distributed generation – peak</t>
  </si>
  <si>
    <t>Battery storage</t>
  </si>
  <si>
    <t>NA</t>
  </si>
  <si>
    <t>Biomass</t>
  </si>
  <si>
    <t>Geothermal</t>
  </si>
  <si>
    <t>MSW - landfill gas</t>
  </si>
  <si>
    <t>Conventional hydropower</t>
  </si>
  <si>
    <t>Wind</t>
  </si>
  <si>
    <t>Wind offshore</t>
  </si>
  <si>
    <t>Solar thermal</t>
  </si>
  <si>
    <t>Solar PV - tracking</t>
  </si>
  <si>
    <t>Solar PV – fixed tilt</t>
  </si>
  <si>
    <t>ERCT</t>
  </si>
  <si>
    <t>FRCC</t>
  </si>
  <si>
    <t>MORE</t>
  </si>
  <si>
    <t>MROW</t>
  </si>
  <si>
    <t>NEWE</t>
  </si>
  <si>
    <t>NYCW</t>
  </si>
  <si>
    <t>NYLI</t>
  </si>
  <si>
    <t>NYUP</t>
  </si>
  <si>
    <t>RFCE</t>
  </si>
  <si>
    <t>RFCM</t>
  </si>
  <si>
    <t>RFCW</t>
  </si>
  <si>
    <t>SRDA</t>
  </si>
  <si>
    <t>SRGW</t>
  </si>
  <si>
    <t>SRSE</t>
  </si>
  <si>
    <t>SRCE</t>
  </si>
  <si>
    <t>SRVC</t>
  </si>
  <si>
    <t>SPNO</t>
  </si>
  <si>
    <t>SPSO</t>
  </si>
  <si>
    <t>AZNM</t>
  </si>
  <si>
    <t>CAMX</t>
  </si>
  <si>
    <t>NWPP</t>
  </si>
  <si>
    <t>RMPA</t>
  </si>
  <si>
    <t>Coal with 30% CCS</t>
  </si>
  <si>
    <t>Conv gas/oil combined cycle (CC)</t>
  </si>
  <si>
    <t>Distributed generation - base</t>
  </si>
  <si>
    <t>Distributed generation - peak</t>
  </si>
  <si>
    <t>1,85</t>
  </si>
  <si>
    <t>Total Overnight Cpaital Cost (2018$/kW)</t>
  </si>
  <si>
    <t>Technology</t>
  </si>
  <si>
    <t>Overnight Cost</t>
  </si>
  <si>
    <t>Variable O&amp;M</t>
  </si>
  <si>
    <t>Fixed O&amp;M</t>
  </si>
  <si>
    <t>Interest</t>
  </si>
  <si>
    <t>Investment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</si>
</sst>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3" fontId="0" fillId="0" borderId="0" xfId="0" applyNumberFormat="1"/>
    <xf numFmtId="8" fontId="0" fillId="0" borderId="0" xfId="0" applyNumberFormat="1" applyBorder="1"/>
    <xf numFmtId="8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5863-4F1C-40CB-A184-4075966F0F62}">
  <sheetPr codeName="Sheet1"/>
  <dimension ref="A2:AO13"/>
  <sheetViews>
    <sheetView tabSelected="1" workbookViewId="0">
      <selection activeCell="H4" sqref="H4:J13"/>
    </sheetView>
  </sheetViews>
  <sheetFormatPr defaultRowHeight="15" x14ac:dyDescent="0.25"/>
  <cols>
    <col min="3" max="3" width="13.28515625" bestFit="1" customWidth="1"/>
    <col min="4" max="4" width="38.5703125" bestFit="1" customWidth="1"/>
    <col min="5" max="5" width="14.5703125" bestFit="1" customWidth="1"/>
    <col min="8" max="8" width="12.85546875" bestFit="1" customWidth="1"/>
    <col min="9" max="10" width="12.85546875" customWidth="1"/>
    <col min="11" max="11" width="17.28515625" bestFit="1" customWidth="1"/>
    <col min="12" max="12" width="20.7109375" bestFit="1" customWidth="1"/>
    <col min="13" max="13" width="11.7109375" bestFit="1" customWidth="1"/>
    <col min="14" max="14" width="10.5703125" bestFit="1" customWidth="1"/>
    <col min="15" max="15" width="14.5703125" bestFit="1" customWidth="1"/>
    <col min="16" max="16" width="15.5703125" bestFit="1" customWidth="1"/>
    <col min="17" max="21" width="10.5703125" customWidth="1"/>
    <col min="22" max="22" width="13.28515625" bestFit="1" customWidth="1"/>
    <col min="23" max="23" width="13.28515625" customWidth="1"/>
    <col min="24" max="24" width="16.85546875" bestFit="1" customWidth="1"/>
    <col min="25" max="25" width="16.28515625" bestFit="1" customWidth="1"/>
    <col min="26" max="26" width="19.28515625" bestFit="1" customWidth="1"/>
    <col min="27" max="27" width="39.42578125" bestFit="1" customWidth="1"/>
    <col min="28" max="28" width="15.5703125" bestFit="1" customWidth="1"/>
    <col min="29" max="29" width="24.140625" bestFit="1" customWidth="1"/>
    <col min="31" max="31" width="10.7109375" bestFit="1" customWidth="1"/>
    <col min="32" max="32" width="18.7109375" bestFit="1" customWidth="1"/>
    <col min="33" max="33" width="8.42578125" bestFit="1" customWidth="1"/>
    <col min="34" max="34" width="26.28515625" bestFit="1" customWidth="1"/>
  </cols>
  <sheetData>
    <row r="2" spans="1:41" x14ac:dyDescent="0.25">
      <c r="F2" s="1"/>
      <c r="G2" s="2"/>
      <c r="H2" s="3"/>
      <c r="I2" s="5"/>
      <c r="J2" s="5"/>
      <c r="K2" s="5"/>
      <c r="L2" s="5"/>
      <c r="X2" s="1" t="s">
        <v>31</v>
      </c>
      <c r="Y2" s="3"/>
      <c r="Z2" s="1" t="s">
        <v>36</v>
      </c>
      <c r="AA2" s="2"/>
      <c r="AB2" s="2"/>
      <c r="AC2" s="2"/>
      <c r="AD2" s="3"/>
      <c r="AE2" s="1" t="s">
        <v>40</v>
      </c>
      <c r="AF2" s="2" t="s">
        <v>45</v>
      </c>
      <c r="AG2" s="2"/>
      <c r="AH2" s="3"/>
      <c r="AI2" s="1" t="s">
        <v>16</v>
      </c>
      <c r="AJ2" s="2"/>
      <c r="AK2" s="2"/>
      <c r="AL2" s="2"/>
      <c r="AM2" s="2"/>
      <c r="AN2" s="2"/>
      <c r="AO2" s="3"/>
    </row>
    <row r="3" spans="1:41" x14ac:dyDescent="0.25">
      <c r="A3" t="s">
        <v>0</v>
      </c>
      <c r="B3" t="s">
        <v>1</v>
      </c>
      <c r="C3" t="s">
        <v>12</v>
      </c>
      <c r="D3" t="s">
        <v>17</v>
      </c>
      <c r="E3" t="s">
        <v>19</v>
      </c>
      <c r="F3" s="4" t="s">
        <v>27</v>
      </c>
      <c r="G3" s="5" t="s">
        <v>28</v>
      </c>
      <c r="H3" s="6" t="s">
        <v>26</v>
      </c>
      <c r="I3" s="10" t="s">
        <v>60</v>
      </c>
      <c r="J3" s="10" t="s">
        <v>59</v>
      </c>
      <c r="K3" s="10" t="s">
        <v>125</v>
      </c>
      <c r="L3" s="10" t="s">
        <v>129</v>
      </c>
      <c r="M3" t="s">
        <v>29</v>
      </c>
      <c r="N3" t="s">
        <v>30</v>
      </c>
      <c r="O3" t="s">
        <v>126</v>
      </c>
      <c r="P3" t="s">
        <v>127</v>
      </c>
      <c r="Q3" t="s">
        <v>128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58</v>
      </c>
      <c r="X3" s="4" t="s">
        <v>32</v>
      </c>
      <c r="Y3" s="6" t="s">
        <v>33</v>
      </c>
      <c r="Z3" s="4" t="s">
        <v>37</v>
      </c>
      <c r="AA3" s="10" t="s">
        <v>34</v>
      </c>
      <c r="AB3" s="10" t="s">
        <v>35</v>
      </c>
      <c r="AC3" s="10" t="s">
        <v>38</v>
      </c>
      <c r="AD3" s="11" t="s">
        <v>39</v>
      </c>
      <c r="AE3" s="12" t="s">
        <v>41</v>
      </c>
      <c r="AF3" s="10" t="s">
        <v>42</v>
      </c>
      <c r="AG3" s="10" t="s">
        <v>43</v>
      </c>
      <c r="AH3" s="11" t="s">
        <v>44</v>
      </c>
      <c r="AI3" s="12" t="s">
        <v>46</v>
      </c>
      <c r="AJ3" s="10" t="s">
        <v>47</v>
      </c>
      <c r="AK3" s="10" t="s">
        <v>48</v>
      </c>
      <c r="AL3" s="10" t="s">
        <v>49</v>
      </c>
      <c r="AM3" s="10" t="s">
        <v>50</v>
      </c>
      <c r="AN3" s="10" t="s">
        <v>51</v>
      </c>
      <c r="AO3" s="11" t="s">
        <v>52</v>
      </c>
    </row>
    <row r="4" spans="1:41" x14ac:dyDescent="0.25">
      <c r="A4">
        <v>10001</v>
      </c>
      <c r="B4" t="s">
        <v>2</v>
      </c>
      <c r="C4" t="s">
        <v>13</v>
      </c>
      <c r="D4" t="str">
        <f>Sheet2!A25</f>
        <v>Solar PV – fixed tilt</v>
      </c>
      <c r="E4" t="s">
        <v>20</v>
      </c>
      <c r="F4" s="4">
        <v>42</v>
      </c>
      <c r="G4" s="4">
        <v>-76</v>
      </c>
      <c r="H4" s="6"/>
      <c r="I4" s="5"/>
      <c r="J4" s="5"/>
      <c r="K4" s="14">
        <f>VLOOKUP($D4,Sheet2!$A$3:$L$25,8,FALSE)*1000*X4</f>
        <v>267450000</v>
      </c>
      <c r="L4" s="14"/>
      <c r="O4" s="15">
        <f>VLOOKUP($D4,Sheet2!$A$3:$L$25,9,FALSE)*Y4</f>
        <v>0</v>
      </c>
      <c r="P4" s="15">
        <f>VLOOKUP($D4,Sheet2!$A$3:$L$25,10,FALSE)*Y4</f>
        <v>14756220</v>
      </c>
      <c r="X4" s="4">
        <v>150</v>
      </c>
      <c r="Y4" s="6">
        <f>X4*24*365*0.5</f>
        <v>657000</v>
      </c>
      <c r="Z4" s="4"/>
      <c r="AA4" s="5"/>
      <c r="AB4" s="5"/>
      <c r="AC4" s="5"/>
      <c r="AD4" s="6"/>
      <c r="AE4" s="4"/>
      <c r="AF4" s="5"/>
      <c r="AG4" s="5"/>
      <c r="AH4" s="6"/>
      <c r="AI4" s="4"/>
      <c r="AJ4" s="5"/>
      <c r="AK4" s="5"/>
      <c r="AL4" s="5"/>
      <c r="AM4" s="5"/>
      <c r="AN4" s="5"/>
      <c r="AO4" s="6"/>
    </row>
    <row r="5" spans="1:41" x14ac:dyDescent="0.25">
      <c r="A5">
        <f>+A4+1</f>
        <v>10002</v>
      </c>
      <c r="B5" t="s">
        <v>3</v>
      </c>
      <c r="C5" t="s">
        <v>13</v>
      </c>
      <c r="D5" t="s">
        <v>73</v>
      </c>
      <c r="E5" t="s">
        <v>20</v>
      </c>
      <c r="F5" s="4">
        <v>44</v>
      </c>
      <c r="G5" s="4">
        <v>-122</v>
      </c>
      <c r="H5" s="6"/>
      <c r="I5" s="5"/>
      <c r="J5" s="5"/>
      <c r="K5" s="14">
        <f>VLOOKUP($D5,Sheet2!$A$3:$L$25,8,FALSE)*1000*X5</f>
        <v>3359850000</v>
      </c>
      <c r="L5" s="14"/>
      <c r="O5" s="15">
        <f>VLOOKUP($D5,Sheet2!$A$3:$L$25,9,FALSE)*Y5</f>
        <v>20811570</v>
      </c>
      <c r="P5" s="15">
        <f>VLOOKUP($D5,Sheet2!$A$3:$L$25,10,FALSE)*Y5</f>
        <v>205325640</v>
      </c>
      <c r="X5" s="4">
        <v>650</v>
      </c>
      <c r="Y5" s="6">
        <f t="shared" ref="Y5:Y7" si="0">X5*24*365*0.5</f>
        <v>2847000</v>
      </c>
      <c r="Z5" s="4"/>
      <c r="AA5" s="5"/>
      <c r="AB5" s="5"/>
      <c r="AC5" s="5"/>
      <c r="AD5" s="6"/>
      <c r="AE5" s="4"/>
      <c r="AF5" s="5"/>
      <c r="AG5" s="5"/>
      <c r="AH5" s="6"/>
      <c r="AI5" s="4"/>
      <c r="AJ5" s="5"/>
      <c r="AK5" s="5"/>
      <c r="AL5" s="5"/>
      <c r="AM5" s="5"/>
      <c r="AN5" s="5"/>
      <c r="AO5" s="6"/>
    </row>
    <row r="6" spans="1:41" x14ac:dyDescent="0.25">
      <c r="A6">
        <f t="shared" ref="A6:A13" si="1">+A5+1</f>
        <v>10003</v>
      </c>
      <c r="B6" t="s">
        <v>4</v>
      </c>
      <c r="C6" t="s">
        <v>13</v>
      </c>
      <c r="D6" t="s">
        <v>74</v>
      </c>
      <c r="E6" t="s">
        <v>22</v>
      </c>
      <c r="F6" s="4">
        <v>33</v>
      </c>
      <c r="G6" s="4">
        <v>-107</v>
      </c>
      <c r="H6" s="6"/>
      <c r="I6" s="5"/>
      <c r="J6" s="5"/>
      <c r="K6" s="14">
        <f>VLOOKUP($D6,Sheet2!$A$3:$L$25,8,FALSE)*1000*X6</f>
        <v>3715400000</v>
      </c>
      <c r="L6" s="14"/>
      <c r="O6" s="15">
        <f>VLOOKUP($D6,Sheet2!$A$3:$L$25,9,FALSE)*Y6</f>
        <v>28156830</v>
      </c>
      <c r="P6" s="15">
        <f>VLOOKUP($D6,Sheet2!$A$3:$L$25,10,FALSE)*Y6</f>
        <v>238436250</v>
      </c>
      <c r="X6" s="4">
        <v>650</v>
      </c>
      <c r="Y6" s="6">
        <f t="shared" si="0"/>
        <v>2847000</v>
      </c>
      <c r="Z6" s="4"/>
      <c r="AA6" s="5"/>
      <c r="AB6" s="5"/>
      <c r="AC6" s="5"/>
      <c r="AD6" s="6"/>
      <c r="AE6" s="4"/>
      <c r="AF6" s="5"/>
      <c r="AG6" s="5"/>
      <c r="AH6" s="6"/>
      <c r="AI6" s="4"/>
      <c r="AJ6" s="5"/>
      <c r="AK6" s="5"/>
      <c r="AL6" s="5"/>
      <c r="AM6" s="5"/>
      <c r="AN6" s="5"/>
      <c r="AO6" s="6"/>
    </row>
    <row r="7" spans="1:41" x14ac:dyDescent="0.25">
      <c r="A7">
        <f t="shared" si="1"/>
        <v>10004</v>
      </c>
      <c r="B7" t="s">
        <v>5</v>
      </c>
      <c r="C7" t="s">
        <v>13</v>
      </c>
      <c r="D7" t="s">
        <v>76</v>
      </c>
      <c r="E7" t="s">
        <v>20</v>
      </c>
      <c r="F7" s="4">
        <v>49</v>
      </c>
      <c r="G7" s="4">
        <v>-117</v>
      </c>
      <c r="H7" s="6"/>
      <c r="I7" s="5"/>
      <c r="J7" s="5"/>
      <c r="K7" s="14">
        <f>VLOOKUP($D7,Sheet2!$A$3:$L$25,8,FALSE)*1000*X7</f>
        <v>873400000</v>
      </c>
      <c r="L7" s="14"/>
      <c r="O7" s="15">
        <f>VLOOKUP($D7,Sheet2!$A$3:$L$25,9,FALSE)*Y7</f>
        <v>9925080</v>
      </c>
      <c r="P7" s="15">
        <f>VLOOKUP($D7,Sheet2!$A$3:$L$25,10,FALSE)*Y7</f>
        <v>49625400</v>
      </c>
      <c r="X7" s="4">
        <v>1100</v>
      </c>
      <c r="Y7" s="6">
        <f t="shared" si="0"/>
        <v>4818000</v>
      </c>
      <c r="Z7" s="4"/>
      <c r="AA7" s="5"/>
      <c r="AB7" s="5"/>
      <c r="AC7" s="5"/>
      <c r="AD7" s="6"/>
      <c r="AE7" s="4"/>
      <c r="AF7" s="5"/>
      <c r="AG7" s="5"/>
      <c r="AH7" s="6"/>
      <c r="AI7" s="4"/>
      <c r="AJ7" s="5"/>
      <c r="AK7" s="5"/>
      <c r="AL7" s="5"/>
      <c r="AM7" s="5"/>
      <c r="AN7" s="5"/>
      <c r="AO7" s="6"/>
    </row>
    <row r="8" spans="1:41" x14ac:dyDescent="0.25">
      <c r="A8">
        <f t="shared" si="1"/>
        <v>10005</v>
      </c>
      <c r="B8" t="s">
        <v>6</v>
      </c>
      <c r="C8" t="s">
        <v>14</v>
      </c>
      <c r="D8" t="s">
        <v>18</v>
      </c>
      <c r="E8" t="s">
        <v>22</v>
      </c>
      <c r="F8" s="4">
        <v>34</v>
      </c>
      <c r="G8" s="4">
        <v>-81</v>
      </c>
      <c r="H8" s="6"/>
      <c r="I8" s="5"/>
      <c r="J8" s="5"/>
      <c r="K8" s="14"/>
      <c r="L8" s="14"/>
      <c r="X8" s="4"/>
      <c r="Y8" s="6"/>
      <c r="Z8" s="4"/>
      <c r="AA8" s="5"/>
      <c r="AB8" s="5"/>
      <c r="AC8" s="5"/>
      <c r="AD8" s="6"/>
      <c r="AE8" s="4"/>
      <c r="AF8" s="5"/>
      <c r="AG8" s="5"/>
      <c r="AH8" s="6"/>
      <c r="AI8" s="4"/>
      <c r="AJ8" s="5"/>
      <c r="AK8" s="5"/>
      <c r="AL8" s="5"/>
      <c r="AM8" s="5"/>
      <c r="AN8" s="5"/>
      <c r="AO8" s="6"/>
    </row>
    <row r="9" spans="1:41" x14ac:dyDescent="0.25">
      <c r="A9">
        <f t="shared" si="1"/>
        <v>10006</v>
      </c>
      <c r="B9" t="s">
        <v>7</v>
      </c>
      <c r="C9" t="s">
        <v>14</v>
      </c>
      <c r="D9" t="s">
        <v>21</v>
      </c>
      <c r="E9" t="s">
        <v>22</v>
      </c>
      <c r="F9" s="4">
        <v>39</v>
      </c>
      <c r="G9" s="4">
        <v>-114</v>
      </c>
      <c r="H9" s="6"/>
      <c r="I9" s="5"/>
      <c r="J9" s="5"/>
      <c r="K9" s="5"/>
      <c r="L9" s="5"/>
      <c r="X9" s="4"/>
      <c r="Y9" s="6"/>
      <c r="Z9" s="4"/>
      <c r="AA9" s="5"/>
      <c r="AB9" s="5"/>
      <c r="AC9" s="5"/>
      <c r="AD9" s="6"/>
      <c r="AE9" s="4"/>
      <c r="AF9" s="5"/>
      <c r="AG9" s="5"/>
      <c r="AH9" s="6"/>
      <c r="AI9" s="4"/>
      <c r="AJ9" s="5"/>
      <c r="AK9" s="5"/>
      <c r="AL9" s="5"/>
      <c r="AM9" s="5"/>
      <c r="AN9" s="5"/>
      <c r="AO9" s="6"/>
    </row>
    <row r="10" spans="1:41" x14ac:dyDescent="0.25">
      <c r="A10">
        <f t="shared" si="1"/>
        <v>10007</v>
      </c>
      <c r="B10" t="s">
        <v>8</v>
      </c>
      <c r="C10" t="s">
        <v>15</v>
      </c>
      <c r="D10" t="s">
        <v>25</v>
      </c>
      <c r="E10" t="s">
        <v>22</v>
      </c>
      <c r="F10" s="4">
        <v>43</v>
      </c>
      <c r="G10" s="4">
        <v>-120</v>
      </c>
      <c r="H10" s="6"/>
      <c r="I10" s="5"/>
      <c r="J10" s="5"/>
      <c r="K10" s="5"/>
      <c r="L10" s="5"/>
      <c r="X10" s="4"/>
      <c r="Y10" s="6"/>
      <c r="Z10" s="4"/>
      <c r="AA10" s="5"/>
      <c r="AB10" s="5"/>
      <c r="AC10" s="5"/>
      <c r="AD10" s="6"/>
      <c r="AE10" s="4"/>
      <c r="AF10" s="5"/>
      <c r="AG10" s="5"/>
      <c r="AH10" s="6"/>
      <c r="AI10" s="4"/>
      <c r="AJ10" s="5"/>
      <c r="AK10" s="5"/>
      <c r="AL10" s="5"/>
      <c r="AM10" s="5"/>
      <c r="AN10" s="5"/>
      <c r="AO10" s="6"/>
    </row>
    <row r="11" spans="1:41" x14ac:dyDescent="0.25">
      <c r="A11">
        <f t="shared" si="1"/>
        <v>10008</v>
      </c>
      <c r="B11" t="s">
        <v>9</v>
      </c>
      <c r="C11" t="s">
        <v>16</v>
      </c>
      <c r="D11" t="s">
        <v>24</v>
      </c>
      <c r="E11" t="s">
        <v>22</v>
      </c>
      <c r="F11" s="4">
        <v>48</v>
      </c>
      <c r="G11" s="4">
        <v>-96</v>
      </c>
      <c r="H11" s="6"/>
      <c r="I11" s="5"/>
      <c r="J11" s="5"/>
      <c r="K11" s="5"/>
      <c r="L11" s="5"/>
      <c r="X11" s="4"/>
      <c r="Y11" s="6"/>
      <c r="Z11" s="4"/>
      <c r="AA11" s="5"/>
      <c r="AB11" s="5"/>
      <c r="AC11" s="5"/>
      <c r="AD11" s="6"/>
      <c r="AE11" s="4"/>
      <c r="AF11" s="5"/>
      <c r="AG11" s="5"/>
      <c r="AH11" s="6"/>
      <c r="AI11" s="4"/>
      <c r="AJ11" s="5"/>
      <c r="AK11" s="5"/>
      <c r="AL11" s="5"/>
      <c r="AM11" s="5"/>
      <c r="AN11" s="5"/>
      <c r="AO11" s="6"/>
    </row>
    <row r="12" spans="1:41" x14ac:dyDescent="0.25">
      <c r="A12">
        <f t="shared" si="1"/>
        <v>10009</v>
      </c>
      <c r="B12" t="s">
        <v>10</v>
      </c>
      <c r="C12" t="s">
        <v>14</v>
      </c>
      <c r="D12" t="s">
        <v>23</v>
      </c>
      <c r="E12" t="s">
        <v>22</v>
      </c>
      <c r="F12" s="4">
        <v>36</v>
      </c>
      <c r="G12" s="4">
        <v>-80</v>
      </c>
      <c r="H12" s="6"/>
      <c r="I12" s="5"/>
      <c r="J12" s="5"/>
      <c r="K12" s="5"/>
      <c r="L12" s="5"/>
      <c r="X12" s="4"/>
      <c r="Y12" s="6"/>
      <c r="Z12" s="4"/>
      <c r="AA12" s="5"/>
      <c r="AB12" s="5"/>
      <c r="AC12" s="5"/>
      <c r="AD12" s="6"/>
      <c r="AE12" s="4"/>
      <c r="AF12" s="5"/>
      <c r="AG12" s="5"/>
      <c r="AH12" s="6"/>
      <c r="AI12" s="4"/>
      <c r="AJ12" s="5"/>
      <c r="AK12" s="5"/>
      <c r="AL12" s="5"/>
      <c r="AM12" s="5"/>
      <c r="AN12" s="5"/>
      <c r="AO12" s="6"/>
    </row>
    <row r="13" spans="1:41" x14ac:dyDescent="0.25">
      <c r="A13">
        <f t="shared" si="1"/>
        <v>10010</v>
      </c>
      <c r="B13" t="s">
        <v>11</v>
      </c>
      <c r="C13" t="s">
        <v>14</v>
      </c>
      <c r="F13" s="4">
        <v>44</v>
      </c>
      <c r="G13" s="4">
        <v>-90</v>
      </c>
      <c r="H13" s="6"/>
      <c r="I13" s="5"/>
      <c r="J13" s="5"/>
      <c r="K13" s="5"/>
      <c r="L13" s="5"/>
      <c r="X13" s="7"/>
      <c r="Y13" s="9"/>
      <c r="Z13" s="7"/>
      <c r="AA13" s="8"/>
      <c r="AB13" s="8"/>
      <c r="AC13" s="8"/>
      <c r="AD13" s="9"/>
      <c r="AE13" s="7"/>
      <c r="AF13" s="8"/>
      <c r="AG13" s="8"/>
      <c r="AH13" s="9"/>
      <c r="AI13" s="7"/>
      <c r="AJ13" s="8"/>
      <c r="AK13" s="8"/>
      <c r="AL13" s="8"/>
      <c r="AM13" s="8"/>
      <c r="AN13" s="8"/>
      <c r="AO13" s="9"/>
    </row>
  </sheetData>
  <dataValidations count="1">
    <dataValidation type="list" allowBlank="1" showErrorMessage="1" sqref="D4:D7" xr:uid="{384699E7-B31E-4E7E-99EC-574656AF03CD}">
      <formula1>ElectricalTechnologies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466A-75F7-4DCF-B1EF-57CDD37A0033}">
  <sheetPr codeName="Sheet2"/>
  <dimension ref="A1:AL25"/>
  <sheetViews>
    <sheetView workbookViewId="0">
      <selection activeCell="I3" sqref="I3"/>
    </sheetView>
  </sheetViews>
  <sheetFormatPr defaultRowHeight="15" x14ac:dyDescent="0.25"/>
  <cols>
    <col min="1" max="1" width="50.28515625" customWidth="1"/>
  </cols>
  <sheetData>
    <row r="1" spans="1:38" x14ac:dyDescent="0.25">
      <c r="A1" t="s">
        <v>61</v>
      </c>
      <c r="P1" t="s">
        <v>123</v>
      </c>
    </row>
    <row r="2" spans="1:38" x14ac:dyDescent="0.25">
      <c r="Q2">
        <v>1</v>
      </c>
      <c r="R2">
        <f>+Q2+1</f>
        <v>2</v>
      </c>
      <c r="S2">
        <f t="shared" ref="S2:AL2" si="0">+R2+1</f>
        <v>3</v>
      </c>
      <c r="T2">
        <f t="shared" si="0"/>
        <v>4</v>
      </c>
      <c r="U2">
        <f t="shared" si="0"/>
        <v>5</v>
      </c>
      <c r="V2">
        <f t="shared" si="0"/>
        <v>6</v>
      </c>
      <c r="W2">
        <f t="shared" si="0"/>
        <v>7</v>
      </c>
      <c r="X2">
        <f t="shared" si="0"/>
        <v>8</v>
      </c>
      <c r="Y2">
        <f t="shared" si="0"/>
        <v>9</v>
      </c>
      <c r="Z2">
        <f t="shared" si="0"/>
        <v>10</v>
      </c>
      <c r="AA2">
        <f t="shared" si="0"/>
        <v>11</v>
      </c>
      <c r="AB2">
        <f t="shared" si="0"/>
        <v>12</v>
      </c>
      <c r="AC2">
        <f t="shared" si="0"/>
        <v>13</v>
      </c>
      <c r="AD2">
        <f t="shared" si="0"/>
        <v>14</v>
      </c>
      <c r="AE2">
        <f t="shared" si="0"/>
        <v>15</v>
      </c>
      <c r="AF2">
        <f t="shared" si="0"/>
        <v>16</v>
      </c>
      <c r="AG2">
        <f t="shared" si="0"/>
        <v>17</v>
      </c>
      <c r="AH2">
        <f t="shared" si="0"/>
        <v>18</v>
      </c>
      <c r="AI2">
        <f t="shared" si="0"/>
        <v>19</v>
      </c>
      <c r="AJ2">
        <f t="shared" si="0"/>
        <v>20</v>
      </c>
      <c r="AK2">
        <f t="shared" si="0"/>
        <v>21</v>
      </c>
      <c r="AL2">
        <f t="shared" si="0"/>
        <v>22</v>
      </c>
    </row>
    <row r="3" spans="1:38" x14ac:dyDescent="0.25">
      <c r="A3" t="s">
        <v>124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116</v>
      </c>
      <c r="AL3" t="s">
        <v>117</v>
      </c>
    </row>
    <row r="4" spans="1:38" x14ac:dyDescent="0.25">
      <c r="A4" t="s">
        <v>73</v>
      </c>
      <c r="B4">
        <v>2022</v>
      </c>
      <c r="C4">
        <v>650</v>
      </c>
      <c r="D4">
        <v>4</v>
      </c>
      <c r="E4" s="13">
        <v>4713</v>
      </c>
      <c r="F4">
        <v>1.07</v>
      </c>
      <c r="G4">
        <v>1.03</v>
      </c>
      <c r="H4" s="13">
        <v>5169</v>
      </c>
      <c r="I4">
        <v>7.31</v>
      </c>
      <c r="J4">
        <v>72.12</v>
      </c>
      <c r="K4" s="13">
        <v>9750</v>
      </c>
      <c r="L4" s="13">
        <v>9221</v>
      </c>
      <c r="P4" t="s">
        <v>118</v>
      </c>
      <c r="Q4" s="13">
        <v>4631</v>
      </c>
      <c r="R4" s="13">
        <v>4838</v>
      </c>
      <c r="S4" s="13">
        <v>5112</v>
      </c>
      <c r="T4" s="13">
        <v>4969</v>
      </c>
      <c r="U4" s="13">
        <v>5417</v>
      </c>
      <c r="V4" t="s">
        <v>86</v>
      </c>
      <c r="W4" t="s">
        <v>86</v>
      </c>
      <c r="X4" s="13">
        <v>5045</v>
      </c>
      <c r="Y4" s="13">
        <v>5649</v>
      </c>
      <c r="Z4" s="13">
        <v>5138</v>
      </c>
      <c r="AA4" s="13">
        <v>5220</v>
      </c>
      <c r="AB4" s="13">
        <v>4714</v>
      </c>
      <c r="AC4" s="13">
        <v>5251</v>
      </c>
      <c r="AD4" s="13">
        <v>4672</v>
      </c>
      <c r="AE4" s="13">
        <v>4724</v>
      </c>
      <c r="AF4" s="13">
        <v>4559</v>
      </c>
      <c r="AG4" s="13">
        <v>4972</v>
      </c>
      <c r="AH4" s="13">
        <v>4833</v>
      </c>
      <c r="AI4" s="13">
        <v>5019</v>
      </c>
      <c r="AJ4" s="13">
        <v>5753</v>
      </c>
      <c r="AK4" s="13">
        <v>5086</v>
      </c>
      <c r="AL4" s="13">
        <v>4952</v>
      </c>
    </row>
    <row r="5" spans="1:38" x14ac:dyDescent="0.25">
      <c r="A5" t="s">
        <v>74</v>
      </c>
      <c r="B5">
        <v>2022</v>
      </c>
      <c r="C5">
        <v>650</v>
      </c>
      <c r="D5">
        <v>4</v>
      </c>
      <c r="E5" s="13">
        <v>5212</v>
      </c>
      <c r="F5">
        <v>1.07</v>
      </c>
      <c r="G5">
        <v>1.03</v>
      </c>
      <c r="H5" s="13">
        <v>5716</v>
      </c>
      <c r="I5">
        <v>9.89</v>
      </c>
      <c r="J5">
        <v>83.75</v>
      </c>
      <c r="K5" s="13">
        <v>11650</v>
      </c>
      <c r="L5" s="13">
        <v>9257</v>
      </c>
      <c r="P5" t="s">
        <v>74</v>
      </c>
      <c r="Q5" s="13">
        <v>5121</v>
      </c>
      <c r="R5" s="13">
        <v>5350</v>
      </c>
      <c r="S5" s="13">
        <v>5636</v>
      </c>
      <c r="T5" s="13">
        <v>5493</v>
      </c>
      <c r="U5" s="13">
        <v>5959</v>
      </c>
      <c r="V5" t="s">
        <v>86</v>
      </c>
      <c r="W5" t="s">
        <v>86</v>
      </c>
      <c r="X5" s="13">
        <v>5579</v>
      </c>
      <c r="Y5" s="13">
        <v>6207</v>
      </c>
      <c r="Z5" s="13">
        <v>5681</v>
      </c>
      <c r="AA5" s="13">
        <v>5756</v>
      </c>
      <c r="AB5" s="13">
        <v>5219</v>
      </c>
      <c r="AC5" s="13">
        <v>5802</v>
      </c>
      <c r="AD5" s="13">
        <v>5167</v>
      </c>
      <c r="AE5" s="13">
        <v>5224</v>
      </c>
      <c r="AF5" s="13">
        <v>5036</v>
      </c>
      <c r="AG5" s="13">
        <v>5493</v>
      </c>
      <c r="AH5" s="13">
        <v>5344</v>
      </c>
      <c r="AI5" s="13">
        <v>5544</v>
      </c>
      <c r="AJ5" s="13">
        <v>6327</v>
      </c>
      <c r="AK5" s="13">
        <v>5613</v>
      </c>
      <c r="AL5" s="13">
        <v>5459</v>
      </c>
    </row>
    <row r="6" spans="1:38" x14ac:dyDescent="0.25">
      <c r="A6" t="s">
        <v>75</v>
      </c>
      <c r="B6">
        <v>2021</v>
      </c>
      <c r="C6">
        <v>702</v>
      </c>
      <c r="D6">
        <v>3</v>
      </c>
      <c r="E6">
        <v>952</v>
      </c>
      <c r="F6">
        <v>1.05</v>
      </c>
      <c r="G6">
        <v>1</v>
      </c>
      <c r="H6">
        <v>999</v>
      </c>
      <c r="I6">
        <v>3.61</v>
      </c>
      <c r="J6">
        <v>11.33</v>
      </c>
      <c r="K6" s="13">
        <v>6600</v>
      </c>
      <c r="L6" s="13">
        <v>6350</v>
      </c>
      <c r="P6" t="s">
        <v>119</v>
      </c>
      <c r="Q6">
        <v>914</v>
      </c>
      <c r="R6">
        <v>945</v>
      </c>
      <c r="S6">
        <v>954</v>
      </c>
      <c r="T6">
        <v>975</v>
      </c>
      <c r="U6" s="13">
        <v>1110</v>
      </c>
      <c r="V6" s="13">
        <v>1611</v>
      </c>
      <c r="W6" s="13">
        <v>1611</v>
      </c>
      <c r="X6" s="13">
        <v>1128</v>
      </c>
      <c r="Y6" s="13">
        <v>1182</v>
      </c>
      <c r="Z6">
        <v>998</v>
      </c>
      <c r="AA6" s="13">
        <v>1023</v>
      </c>
      <c r="AB6">
        <v>912</v>
      </c>
      <c r="AC6" s="13">
        <v>1035</v>
      </c>
      <c r="AD6">
        <v>939</v>
      </c>
      <c r="AE6">
        <v>916</v>
      </c>
      <c r="AF6">
        <v>889</v>
      </c>
      <c r="AG6">
        <v>990</v>
      </c>
      <c r="AH6">
        <v>954</v>
      </c>
      <c r="AI6" s="13">
        <v>1090</v>
      </c>
      <c r="AJ6" s="13">
        <v>1258</v>
      </c>
      <c r="AK6" s="13">
        <v>1039</v>
      </c>
      <c r="AL6" s="13">
        <v>1169</v>
      </c>
    </row>
    <row r="7" spans="1:38" x14ac:dyDescent="0.25">
      <c r="A7" t="s">
        <v>76</v>
      </c>
      <c r="B7">
        <v>2021</v>
      </c>
      <c r="C7" s="13">
        <v>1100</v>
      </c>
      <c r="D7">
        <v>3</v>
      </c>
      <c r="E7">
        <v>736</v>
      </c>
      <c r="F7">
        <v>1.08</v>
      </c>
      <c r="G7">
        <v>1</v>
      </c>
      <c r="H7">
        <v>794</v>
      </c>
      <c r="I7">
        <v>2.06</v>
      </c>
      <c r="J7">
        <v>10.3</v>
      </c>
      <c r="K7" s="13">
        <v>6300</v>
      </c>
      <c r="L7" s="13">
        <v>6200</v>
      </c>
      <c r="P7" t="s">
        <v>76</v>
      </c>
      <c r="Q7">
        <v>761</v>
      </c>
      <c r="R7">
        <v>777</v>
      </c>
      <c r="S7">
        <v>754</v>
      </c>
      <c r="T7">
        <v>785</v>
      </c>
      <c r="U7">
        <v>882</v>
      </c>
      <c r="V7" s="13">
        <v>1209</v>
      </c>
      <c r="W7" s="13">
        <v>1209</v>
      </c>
      <c r="X7">
        <v>896</v>
      </c>
      <c r="Y7">
        <v>932</v>
      </c>
      <c r="Z7">
        <v>788</v>
      </c>
      <c r="AA7">
        <v>821</v>
      </c>
      <c r="AB7">
        <v>759</v>
      </c>
      <c r="AC7">
        <v>830</v>
      </c>
      <c r="AD7">
        <v>780</v>
      </c>
      <c r="AE7">
        <v>774</v>
      </c>
      <c r="AF7">
        <v>745</v>
      </c>
      <c r="AG7">
        <v>805</v>
      </c>
      <c r="AH7">
        <v>788</v>
      </c>
      <c r="AI7">
        <v>941</v>
      </c>
      <c r="AJ7" s="13">
        <v>1014</v>
      </c>
      <c r="AK7">
        <v>864</v>
      </c>
      <c r="AL7">
        <v>971</v>
      </c>
    </row>
    <row r="8" spans="1:38" x14ac:dyDescent="0.25">
      <c r="A8" t="s">
        <v>77</v>
      </c>
      <c r="B8">
        <v>2021</v>
      </c>
      <c r="C8">
        <v>340</v>
      </c>
      <c r="D8">
        <v>3</v>
      </c>
      <c r="E8" s="13">
        <v>1963</v>
      </c>
      <c r="F8">
        <v>1.08</v>
      </c>
      <c r="G8">
        <v>1.04</v>
      </c>
      <c r="H8" s="13">
        <v>2205</v>
      </c>
      <c r="I8">
        <v>7.34</v>
      </c>
      <c r="J8">
        <v>34.43</v>
      </c>
      <c r="K8" s="13">
        <v>7525</v>
      </c>
      <c r="L8" s="13">
        <v>7493</v>
      </c>
      <c r="P8" t="s">
        <v>77</v>
      </c>
      <c r="Q8" s="13">
        <v>2058</v>
      </c>
      <c r="R8" s="13">
        <v>2135</v>
      </c>
      <c r="S8" s="13">
        <v>2144</v>
      </c>
      <c r="T8" s="13">
        <v>2121</v>
      </c>
      <c r="U8" s="13">
        <v>2258</v>
      </c>
      <c r="V8" s="13">
        <v>3217</v>
      </c>
      <c r="W8" s="13">
        <v>3217</v>
      </c>
      <c r="X8" s="13">
        <v>2270</v>
      </c>
      <c r="Y8" s="13">
        <v>2412</v>
      </c>
      <c r="Z8" s="13">
        <v>2161</v>
      </c>
      <c r="AA8" s="13">
        <v>2220</v>
      </c>
      <c r="AB8" s="13">
        <v>2075</v>
      </c>
      <c r="AC8" s="13">
        <v>2282</v>
      </c>
      <c r="AD8" s="13">
        <v>2090</v>
      </c>
      <c r="AE8" s="13">
        <v>2045</v>
      </c>
      <c r="AF8" s="13">
        <v>2001</v>
      </c>
      <c r="AG8" s="13">
        <v>2194</v>
      </c>
      <c r="AH8" s="13">
        <v>2129</v>
      </c>
      <c r="AI8" s="13">
        <v>2495</v>
      </c>
      <c r="AJ8" s="13">
        <v>2575</v>
      </c>
      <c r="AK8" s="13">
        <v>2281</v>
      </c>
      <c r="AL8" s="13">
        <v>2477</v>
      </c>
    </row>
    <row r="9" spans="1:38" x14ac:dyDescent="0.25">
      <c r="A9" t="s">
        <v>78</v>
      </c>
      <c r="B9">
        <v>2020</v>
      </c>
      <c r="C9">
        <v>85</v>
      </c>
      <c r="D9">
        <v>2</v>
      </c>
      <c r="E9" s="13">
        <v>1306</v>
      </c>
      <c r="F9">
        <v>1.05</v>
      </c>
      <c r="G9">
        <v>1</v>
      </c>
      <c r="H9" s="13">
        <v>1371</v>
      </c>
      <c r="I9">
        <v>6.03</v>
      </c>
      <c r="J9">
        <v>7.11</v>
      </c>
      <c r="K9" s="13">
        <v>8500</v>
      </c>
      <c r="L9" s="13">
        <v>8160</v>
      </c>
      <c r="P9" t="s">
        <v>78</v>
      </c>
      <c r="Q9" s="13">
        <v>1233</v>
      </c>
      <c r="R9" s="13">
        <v>1267</v>
      </c>
      <c r="S9" s="13">
        <v>1343</v>
      </c>
      <c r="T9" s="13">
        <v>1346</v>
      </c>
      <c r="U9" s="13">
        <v>1468</v>
      </c>
      <c r="V9" s="13">
        <v>1969</v>
      </c>
      <c r="W9" s="13">
        <v>1969</v>
      </c>
      <c r="X9" s="13">
        <v>1429</v>
      </c>
      <c r="Y9" s="13">
        <v>1510</v>
      </c>
      <c r="Z9" s="13">
        <v>1383</v>
      </c>
      <c r="AA9" s="13">
        <v>1382</v>
      </c>
      <c r="AB9" s="13">
        <v>1271</v>
      </c>
      <c r="AC9" s="13">
        <v>1406</v>
      </c>
      <c r="AD9" s="13">
        <v>1259</v>
      </c>
      <c r="AE9" s="13">
        <v>1255</v>
      </c>
      <c r="AF9" s="13">
        <v>1212</v>
      </c>
      <c r="AG9" s="13">
        <v>1338</v>
      </c>
      <c r="AH9" s="13">
        <v>1293</v>
      </c>
      <c r="AI9" s="13">
        <v>1330</v>
      </c>
      <c r="AJ9" s="13">
        <v>1534</v>
      </c>
      <c r="AK9" s="13">
        <v>1360</v>
      </c>
      <c r="AL9" s="13">
        <v>1328</v>
      </c>
    </row>
    <row r="10" spans="1:38" x14ac:dyDescent="0.25">
      <c r="A10" t="s">
        <v>79</v>
      </c>
      <c r="B10">
        <v>2020</v>
      </c>
      <c r="C10">
        <v>100</v>
      </c>
      <c r="D10">
        <v>2</v>
      </c>
      <c r="E10" s="13">
        <v>1072</v>
      </c>
      <c r="F10">
        <v>1.05</v>
      </c>
      <c r="G10">
        <v>1</v>
      </c>
      <c r="H10" s="13">
        <v>1126</v>
      </c>
      <c r="I10">
        <v>3.61</v>
      </c>
      <c r="J10">
        <v>18.03</v>
      </c>
      <c r="K10" s="13">
        <v>9840</v>
      </c>
      <c r="L10" s="13">
        <v>9600</v>
      </c>
      <c r="P10" t="s">
        <v>79</v>
      </c>
      <c r="Q10" s="13">
        <v>1082</v>
      </c>
      <c r="R10" s="13">
        <v>1123</v>
      </c>
      <c r="S10" s="13">
        <v>1070</v>
      </c>
      <c r="T10" s="13">
        <v>1114</v>
      </c>
      <c r="U10" s="13">
        <v>1169</v>
      </c>
      <c r="V10" s="13">
        <v>1586</v>
      </c>
      <c r="W10" s="13">
        <v>1586</v>
      </c>
      <c r="X10" s="13">
        <v>1154</v>
      </c>
      <c r="Y10" s="13">
        <v>1239</v>
      </c>
      <c r="Z10" s="13">
        <v>1116</v>
      </c>
      <c r="AA10" s="13">
        <v>1142</v>
      </c>
      <c r="AB10" s="13">
        <v>1096</v>
      </c>
      <c r="AC10" s="13">
        <v>1163</v>
      </c>
      <c r="AD10" s="13">
        <v>1126</v>
      </c>
      <c r="AE10" s="13">
        <v>1076</v>
      </c>
      <c r="AF10" s="13">
        <v>1065</v>
      </c>
      <c r="AG10" s="13">
        <v>1138</v>
      </c>
      <c r="AH10" s="13">
        <v>1115</v>
      </c>
      <c r="AI10" s="13">
        <v>1300</v>
      </c>
      <c r="AJ10" s="13">
        <v>1293</v>
      </c>
      <c r="AK10" s="13">
        <v>1179</v>
      </c>
      <c r="AL10" s="13">
        <v>1353</v>
      </c>
    </row>
    <row r="11" spans="1:38" x14ac:dyDescent="0.25">
      <c r="A11" t="s">
        <v>80</v>
      </c>
      <c r="B11">
        <v>2020</v>
      </c>
      <c r="C11">
        <v>237</v>
      </c>
      <c r="D11">
        <v>2</v>
      </c>
      <c r="E11">
        <v>658</v>
      </c>
      <c r="F11">
        <v>1.05</v>
      </c>
      <c r="G11">
        <v>1</v>
      </c>
      <c r="H11">
        <v>691</v>
      </c>
      <c r="I11">
        <v>11.02</v>
      </c>
      <c r="J11">
        <v>7.01</v>
      </c>
      <c r="K11" s="13">
        <v>9800</v>
      </c>
      <c r="L11" s="13">
        <v>8550</v>
      </c>
      <c r="P11" t="s">
        <v>80</v>
      </c>
      <c r="Q11">
        <v>671</v>
      </c>
      <c r="R11">
        <v>694</v>
      </c>
      <c r="S11">
        <v>666</v>
      </c>
      <c r="T11">
        <v>694</v>
      </c>
      <c r="U11">
        <v>749</v>
      </c>
      <c r="V11" s="13">
        <v>1071</v>
      </c>
      <c r="W11" s="13">
        <v>1071</v>
      </c>
      <c r="X11">
        <v>744</v>
      </c>
      <c r="Y11">
        <v>806</v>
      </c>
      <c r="Z11">
        <v>693</v>
      </c>
      <c r="AA11">
        <v>714</v>
      </c>
      <c r="AB11">
        <v>681</v>
      </c>
      <c r="AC11">
        <v>724</v>
      </c>
      <c r="AD11">
        <v>711</v>
      </c>
      <c r="AE11">
        <v>669</v>
      </c>
      <c r="AF11">
        <v>666</v>
      </c>
      <c r="AG11">
        <v>708</v>
      </c>
      <c r="AH11">
        <v>696</v>
      </c>
      <c r="AI11">
        <v>820</v>
      </c>
      <c r="AJ11">
        <v>832</v>
      </c>
      <c r="AK11">
        <v>739</v>
      </c>
      <c r="AL11">
        <v>993</v>
      </c>
    </row>
    <row r="12" spans="1:38" x14ac:dyDescent="0.25">
      <c r="A12" t="s">
        <v>81</v>
      </c>
      <c r="B12">
        <v>2021</v>
      </c>
      <c r="C12">
        <v>10</v>
      </c>
      <c r="D12">
        <v>3</v>
      </c>
      <c r="E12" s="13">
        <v>6250</v>
      </c>
      <c r="F12">
        <v>1.05</v>
      </c>
      <c r="G12">
        <v>1.1000000000000001</v>
      </c>
      <c r="H12" s="13">
        <v>7197</v>
      </c>
      <c r="I12">
        <v>46.56</v>
      </c>
      <c r="J12">
        <v>0</v>
      </c>
      <c r="K12" s="13">
        <v>9500</v>
      </c>
      <c r="L12" s="13">
        <v>6960</v>
      </c>
      <c r="P12" t="s">
        <v>81</v>
      </c>
      <c r="Q12" s="13">
        <v>6744</v>
      </c>
      <c r="R12" s="13">
        <v>6909</v>
      </c>
      <c r="S12" s="13">
        <v>7233</v>
      </c>
      <c r="T12" s="13">
        <v>7016</v>
      </c>
      <c r="U12" s="13">
        <v>7262</v>
      </c>
      <c r="V12" s="13">
        <v>8723</v>
      </c>
      <c r="W12" s="13">
        <v>8723</v>
      </c>
      <c r="X12" s="13">
        <v>7161</v>
      </c>
      <c r="Y12" s="13">
        <v>7392</v>
      </c>
      <c r="Z12" s="13">
        <v>7190</v>
      </c>
      <c r="AA12" s="13">
        <v>7176</v>
      </c>
      <c r="AB12" s="13">
        <v>6809</v>
      </c>
      <c r="AC12" s="13">
        <v>7320</v>
      </c>
      <c r="AD12" s="13">
        <v>6780</v>
      </c>
      <c r="AE12" s="13">
        <v>6823</v>
      </c>
      <c r="AF12" s="13">
        <v>6708</v>
      </c>
      <c r="AG12" s="13">
        <v>7046</v>
      </c>
      <c r="AH12" s="13">
        <v>6924</v>
      </c>
      <c r="AI12" s="13">
        <v>7097</v>
      </c>
      <c r="AJ12" s="13">
        <v>7521</v>
      </c>
      <c r="AK12" s="13">
        <v>7118</v>
      </c>
      <c r="AL12" s="13">
        <v>6895</v>
      </c>
    </row>
    <row r="13" spans="1:38" x14ac:dyDescent="0.25">
      <c r="A13" t="s">
        <v>82</v>
      </c>
      <c r="B13">
        <v>2022</v>
      </c>
      <c r="C13" s="13">
        <v>2234</v>
      </c>
      <c r="D13">
        <v>6</v>
      </c>
      <c r="E13" s="13">
        <v>5224</v>
      </c>
      <c r="F13">
        <v>1.1000000000000001</v>
      </c>
      <c r="G13">
        <v>1.05</v>
      </c>
      <c r="H13" s="13">
        <v>6034</v>
      </c>
      <c r="I13">
        <v>2.37</v>
      </c>
      <c r="J13">
        <v>103.31</v>
      </c>
      <c r="K13" s="13">
        <v>10461</v>
      </c>
      <c r="L13" s="13">
        <v>10461</v>
      </c>
      <c r="P13" t="s">
        <v>82</v>
      </c>
      <c r="Q13" s="13">
        <v>5787</v>
      </c>
      <c r="R13" s="13">
        <v>5871</v>
      </c>
      <c r="S13" s="13">
        <v>6077</v>
      </c>
      <c r="T13" s="13">
        <v>5947</v>
      </c>
      <c r="U13" s="13">
        <v>6288</v>
      </c>
      <c r="V13" t="s">
        <v>86</v>
      </c>
      <c r="W13" t="s">
        <v>86</v>
      </c>
      <c r="X13" s="13">
        <v>6384</v>
      </c>
      <c r="Y13" s="13">
        <v>6451</v>
      </c>
      <c r="Z13" s="13">
        <v>6028</v>
      </c>
      <c r="AA13" s="13">
        <v>6149</v>
      </c>
      <c r="AB13" s="13">
        <v>5823</v>
      </c>
      <c r="AC13" s="13">
        <v>6125</v>
      </c>
      <c r="AD13" s="13">
        <v>5805</v>
      </c>
      <c r="AE13" s="13">
        <v>5835</v>
      </c>
      <c r="AF13" s="13">
        <v>5769</v>
      </c>
      <c r="AG13" s="13">
        <v>5962</v>
      </c>
      <c r="AH13" s="13">
        <v>5889</v>
      </c>
      <c r="AI13" s="13">
        <v>5992</v>
      </c>
      <c r="AJ13" t="s">
        <v>86</v>
      </c>
      <c r="AK13" s="13">
        <v>6052</v>
      </c>
      <c r="AL13" s="13">
        <v>6034</v>
      </c>
    </row>
    <row r="14" spans="1:38" x14ac:dyDescent="0.25">
      <c r="A14" t="s">
        <v>83</v>
      </c>
      <c r="B14">
        <v>2021</v>
      </c>
      <c r="C14">
        <v>2</v>
      </c>
      <c r="D14">
        <v>3</v>
      </c>
      <c r="E14" s="13">
        <v>1501</v>
      </c>
      <c r="F14">
        <v>1.05</v>
      </c>
      <c r="G14">
        <v>1</v>
      </c>
      <c r="H14" s="13">
        <v>1576</v>
      </c>
      <c r="I14">
        <v>8.4</v>
      </c>
      <c r="J14">
        <v>18.899999999999999</v>
      </c>
      <c r="K14" s="13">
        <v>8958</v>
      </c>
      <c r="L14" s="13">
        <v>8900</v>
      </c>
      <c r="P14" t="s">
        <v>120</v>
      </c>
      <c r="Q14" s="13">
        <v>1403</v>
      </c>
      <c r="R14" s="13">
        <v>1444</v>
      </c>
      <c r="S14" s="13">
        <v>1547</v>
      </c>
      <c r="T14" s="13">
        <v>1542</v>
      </c>
      <c r="U14" s="13">
        <v>1802</v>
      </c>
      <c r="V14" s="13">
        <v>2574</v>
      </c>
      <c r="W14" s="13">
        <v>2574</v>
      </c>
      <c r="X14" s="13">
        <v>1824</v>
      </c>
      <c r="Y14" s="13">
        <v>1887</v>
      </c>
      <c r="Z14" s="13">
        <v>1600</v>
      </c>
      <c r="AA14" s="13">
        <v>1617</v>
      </c>
      <c r="AB14" s="13">
        <v>1409</v>
      </c>
      <c r="AC14" s="13">
        <v>1628</v>
      </c>
      <c r="AD14" s="13">
        <v>1438</v>
      </c>
      <c r="AE14" s="13">
        <v>1428</v>
      </c>
      <c r="AF14" s="13">
        <v>1376</v>
      </c>
      <c r="AG14" s="13">
        <v>1535</v>
      </c>
      <c r="AH14" s="13">
        <v>1480</v>
      </c>
      <c r="AI14" s="13">
        <v>1576</v>
      </c>
      <c r="AJ14" s="13">
        <v>1960</v>
      </c>
      <c r="AK14" s="13">
        <v>1591</v>
      </c>
      <c r="AL14" s="13">
        <v>1660</v>
      </c>
    </row>
    <row r="15" spans="1:38" x14ac:dyDescent="0.25">
      <c r="A15" t="s">
        <v>84</v>
      </c>
      <c r="B15">
        <v>2020</v>
      </c>
      <c r="C15">
        <v>1</v>
      </c>
      <c r="D15">
        <v>2</v>
      </c>
      <c r="E15" s="13">
        <v>1804</v>
      </c>
      <c r="F15">
        <v>1.05</v>
      </c>
      <c r="G15">
        <v>1</v>
      </c>
      <c r="H15" s="13">
        <v>1894</v>
      </c>
      <c r="I15">
        <v>8.4</v>
      </c>
      <c r="J15">
        <v>18.899999999999999</v>
      </c>
      <c r="K15" s="13">
        <v>9948</v>
      </c>
      <c r="L15" s="13">
        <v>9880</v>
      </c>
      <c r="P15" t="s">
        <v>121</v>
      </c>
      <c r="Q15" s="13">
        <v>1819</v>
      </c>
      <c r="R15" s="13">
        <v>1889</v>
      </c>
      <c r="S15" s="13">
        <v>1800</v>
      </c>
      <c r="T15" s="13">
        <v>1873</v>
      </c>
      <c r="U15" s="13">
        <v>1967</v>
      </c>
      <c r="V15" s="13">
        <v>2667</v>
      </c>
      <c r="W15" s="13">
        <v>2667</v>
      </c>
      <c r="X15" s="13">
        <v>1941</v>
      </c>
      <c r="Y15" s="13">
        <v>2083</v>
      </c>
      <c r="Z15" s="13">
        <v>1876</v>
      </c>
      <c r="AA15" s="13">
        <v>1920</v>
      </c>
      <c r="AB15" s="13">
        <v>1843</v>
      </c>
      <c r="AC15" s="13">
        <v>1957</v>
      </c>
      <c r="AD15" s="13">
        <v>1894</v>
      </c>
      <c r="AE15" s="13">
        <v>1810</v>
      </c>
      <c r="AF15" s="13">
        <v>1791</v>
      </c>
      <c r="AG15" s="13">
        <v>1914</v>
      </c>
      <c r="AH15" s="13">
        <v>1875</v>
      </c>
      <c r="AI15" s="13">
        <v>2186</v>
      </c>
      <c r="AJ15" s="13">
        <v>2175</v>
      </c>
      <c r="AK15" s="13">
        <v>1983</v>
      </c>
      <c r="AL15" s="13">
        <v>2276</v>
      </c>
    </row>
    <row r="16" spans="1:38" x14ac:dyDescent="0.25">
      <c r="A16" t="s">
        <v>85</v>
      </c>
      <c r="B16">
        <v>2019</v>
      </c>
      <c r="C16">
        <v>30</v>
      </c>
      <c r="D16">
        <v>1</v>
      </c>
      <c r="E16" s="13">
        <v>1857</v>
      </c>
      <c r="F16">
        <v>1.05</v>
      </c>
      <c r="G16">
        <v>1</v>
      </c>
      <c r="H16" s="13">
        <v>1950</v>
      </c>
      <c r="I16">
        <v>7.26</v>
      </c>
      <c r="J16">
        <v>36.32</v>
      </c>
      <c r="K16" t="s">
        <v>86</v>
      </c>
      <c r="L16" t="s">
        <v>86</v>
      </c>
      <c r="P16" t="s">
        <v>85</v>
      </c>
      <c r="Q16" s="13">
        <v>1910</v>
      </c>
      <c r="R16" s="13">
        <v>1926</v>
      </c>
      <c r="S16" s="13">
        <v>1948</v>
      </c>
      <c r="T16" s="13">
        <v>1944</v>
      </c>
      <c r="U16" s="13">
        <v>1978</v>
      </c>
      <c r="V16" s="13">
        <v>2286</v>
      </c>
      <c r="W16" s="13">
        <v>2286</v>
      </c>
      <c r="X16" s="13">
        <v>1943</v>
      </c>
      <c r="Y16" s="13">
        <v>1996</v>
      </c>
      <c r="Z16" s="13">
        <v>1949</v>
      </c>
      <c r="AA16" s="13">
        <v>1953</v>
      </c>
      <c r="AB16" s="13">
        <v>1923</v>
      </c>
      <c r="AC16" s="13">
        <v>1969</v>
      </c>
      <c r="AD16" s="13">
        <v>1918</v>
      </c>
      <c r="AE16" s="13">
        <v>1920</v>
      </c>
      <c r="AF16" s="13">
        <v>1911</v>
      </c>
      <c r="AG16" s="13">
        <v>1940</v>
      </c>
      <c r="AH16" s="13">
        <v>1929</v>
      </c>
      <c r="AI16" s="13">
        <v>1941</v>
      </c>
      <c r="AJ16" s="13">
        <v>2025</v>
      </c>
      <c r="AK16" s="13">
        <v>1957</v>
      </c>
      <c r="AL16" s="13">
        <v>1931</v>
      </c>
    </row>
    <row r="17" spans="1:38" x14ac:dyDescent="0.25">
      <c r="A17" t="s">
        <v>87</v>
      </c>
      <c r="B17">
        <v>2022</v>
      </c>
      <c r="C17">
        <v>50</v>
      </c>
      <c r="D17">
        <v>4</v>
      </c>
      <c r="E17" s="13">
        <v>3642</v>
      </c>
      <c r="F17">
        <v>1.07</v>
      </c>
      <c r="G17">
        <v>1</v>
      </c>
      <c r="H17" s="13">
        <v>3900</v>
      </c>
      <c r="I17">
        <v>5.7</v>
      </c>
      <c r="J17">
        <v>114.39</v>
      </c>
      <c r="K17" s="13">
        <v>13500</v>
      </c>
      <c r="L17" s="13">
        <v>13500</v>
      </c>
      <c r="P17" t="s">
        <v>87</v>
      </c>
      <c r="Q17" s="13">
        <v>3595</v>
      </c>
      <c r="R17" s="13">
        <v>3697</v>
      </c>
      <c r="S17" s="13">
        <v>3974</v>
      </c>
      <c r="T17" s="13">
        <v>3774</v>
      </c>
      <c r="U17" s="13">
        <v>4017</v>
      </c>
      <c r="V17" s="13">
        <v>4785</v>
      </c>
      <c r="W17" s="13">
        <v>4785</v>
      </c>
      <c r="X17" s="13">
        <v>4032</v>
      </c>
      <c r="Y17" s="13">
        <v>4153</v>
      </c>
      <c r="Z17" s="13">
        <v>3880</v>
      </c>
      <c r="AA17" s="13">
        <v>3939</v>
      </c>
      <c r="AB17" s="13">
        <v>3627</v>
      </c>
      <c r="AC17" s="13">
        <v>3966</v>
      </c>
      <c r="AD17" s="13">
        <v>3607</v>
      </c>
      <c r="AE17" s="13">
        <v>3642</v>
      </c>
      <c r="AF17" s="13">
        <v>3560</v>
      </c>
      <c r="AG17" s="13">
        <v>3794</v>
      </c>
      <c r="AH17" s="13">
        <v>3728</v>
      </c>
      <c r="AI17" s="13">
        <v>3900</v>
      </c>
      <c r="AJ17" s="13">
        <v>4196</v>
      </c>
      <c r="AK17" s="13">
        <v>3907</v>
      </c>
      <c r="AL17" s="13">
        <v>3650</v>
      </c>
    </row>
    <row r="18" spans="1:38" x14ac:dyDescent="0.25">
      <c r="A18" t="s">
        <v>88</v>
      </c>
      <c r="B18">
        <v>2022</v>
      </c>
      <c r="C18">
        <v>50</v>
      </c>
      <c r="D18">
        <v>4</v>
      </c>
      <c r="E18" s="13">
        <v>2654</v>
      </c>
      <c r="F18">
        <v>1.05</v>
      </c>
      <c r="G18">
        <v>1</v>
      </c>
      <c r="H18" s="13">
        <v>2787</v>
      </c>
      <c r="I18">
        <v>0</v>
      </c>
      <c r="J18">
        <v>122.28</v>
      </c>
      <c r="K18" t="s">
        <v>86</v>
      </c>
      <c r="L18" t="s">
        <v>86</v>
      </c>
      <c r="P18" t="s">
        <v>88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s="13">
        <v>4130</v>
      </c>
      <c r="AJ18" s="13">
        <v>2844</v>
      </c>
      <c r="AK18" s="13">
        <v>2787</v>
      </c>
      <c r="AL18" t="s">
        <v>86</v>
      </c>
    </row>
    <row r="19" spans="1:38" x14ac:dyDescent="0.25">
      <c r="A19" t="s">
        <v>89</v>
      </c>
      <c r="B19">
        <v>2021</v>
      </c>
      <c r="C19">
        <v>50</v>
      </c>
      <c r="D19">
        <v>3</v>
      </c>
      <c r="E19" s="13">
        <v>8313</v>
      </c>
      <c r="F19">
        <v>1.07</v>
      </c>
      <c r="G19">
        <v>1</v>
      </c>
      <c r="H19" s="13">
        <v>8895</v>
      </c>
      <c r="I19">
        <v>9.4700000000000006</v>
      </c>
      <c r="J19">
        <v>425.38</v>
      </c>
      <c r="K19" s="13">
        <v>18000</v>
      </c>
      <c r="L19" s="13">
        <v>18000</v>
      </c>
      <c r="P19" t="s">
        <v>89</v>
      </c>
      <c r="Q19" s="13">
        <v>8183</v>
      </c>
      <c r="R19" s="13">
        <v>8441</v>
      </c>
      <c r="S19" s="13">
        <v>8966</v>
      </c>
      <c r="T19" s="13">
        <v>8613</v>
      </c>
      <c r="U19" s="13">
        <v>8975</v>
      </c>
      <c r="V19" s="13">
        <v>11207</v>
      </c>
      <c r="W19" s="13">
        <v>11207</v>
      </c>
      <c r="X19" s="13">
        <v>8886</v>
      </c>
      <c r="Y19" s="13">
        <v>9188</v>
      </c>
      <c r="Z19" s="13">
        <v>8868</v>
      </c>
      <c r="AA19" s="13">
        <v>8841</v>
      </c>
      <c r="AB19" s="13">
        <v>8299</v>
      </c>
      <c r="AC19" s="13">
        <v>9064</v>
      </c>
      <c r="AD19" s="13">
        <v>8228</v>
      </c>
      <c r="AE19" s="13">
        <v>8299</v>
      </c>
      <c r="AF19" s="13">
        <v>8103</v>
      </c>
      <c r="AG19" s="13">
        <v>8672</v>
      </c>
      <c r="AH19" s="13">
        <v>8468</v>
      </c>
      <c r="AI19" s="13">
        <v>8735</v>
      </c>
      <c r="AJ19" s="13">
        <v>9384</v>
      </c>
      <c r="AK19" s="13">
        <v>8735</v>
      </c>
      <c r="AL19" s="13">
        <v>8423</v>
      </c>
    </row>
    <row r="20" spans="1:38" x14ac:dyDescent="0.25">
      <c r="A20" t="s">
        <v>90</v>
      </c>
      <c r="B20">
        <v>2022</v>
      </c>
      <c r="C20">
        <v>500</v>
      </c>
      <c r="D20">
        <v>4</v>
      </c>
      <c r="E20" s="13">
        <v>2680</v>
      </c>
      <c r="F20">
        <v>1.1000000000000001</v>
      </c>
      <c r="G20">
        <v>1</v>
      </c>
      <c r="H20" s="13">
        <v>2948</v>
      </c>
      <c r="I20">
        <v>1.36</v>
      </c>
      <c r="J20">
        <v>40.85</v>
      </c>
      <c r="K20" t="s">
        <v>86</v>
      </c>
      <c r="L20" t="s">
        <v>86</v>
      </c>
      <c r="P20" t="s">
        <v>90</v>
      </c>
      <c r="Q20" t="s">
        <v>86</v>
      </c>
      <c r="R20" s="13">
        <v>5255</v>
      </c>
      <c r="S20" t="s">
        <v>86</v>
      </c>
      <c r="T20" s="13">
        <v>1723</v>
      </c>
      <c r="U20" s="13">
        <v>1937</v>
      </c>
      <c r="V20" t="s">
        <v>86</v>
      </c>
      <c r="W20" t="s">
        <v>86</v>
      </c>
      <c r="X20" s="13">
        <v>3963</v>
      </c>
      <c r="Y20" s="13">
        <v>4116</v>
      </c>
      <c r="Z20" t="s">
        <v>86</v>
      </c>
      <c r="AA20" s="13">
        <v>3588</v>
      </c>
      <c r="AB20" t="s">
        <v>86</v>
      </c>
      <c r="AC20" t="s">
        <v>86</v>
      </c>
      <c r="AD20" s="13">
        <v>4398</v>
      </c>
      <c r="AE20" s="13">
        <v>1389</v>
      </c>
      <c r="AF20" s="13">
        <v>2027</v>
      </c>
      <c r="AG20" s="13">
        <v>1833</v>
      </c>
      <c r="AH20" t="s">
        <v>86</v>
      </c>
      <c r="AI20" s="13">
        <v>3495</v>
      </c>
      <c r="AJ20" s="13">
        <v>3560</v>
      </c>
      <c r="AK20" s="13">
        <v>2948</v>
      </c>
      <c r="AL20" s="13">
        <v>3520</v>
      </c>
    </row>
    <row r="21" spans="1:38" x14ac:dyDescent="0.25">
      <c r="A21" t="s">
        <v>91</v>
      </c>
      <c r="B21">
        <v>2021</v>
      </c>
      <c r="C21">
        <v>100</v>
      </c>
      <c r="D21">
        <v>3</v>
      </c>
      <c r="E21" s="13">
        <v>1518</v>
      </c>
      <c r="F21">
        <v>1.07</v>
      </c>
      <c r="G21">
        <v>1</v>
      </c>
      <c r="H21" s="13">
        <v>1624</v>
      </c>
      <c r="I21">
        <v>0</v>
      </c>
      <c r="J21">
        <v>48.42</v>
      </c>
      <c r="K21" t="s">
        <v>86</v>
      </c>
      <c r="L21" t="s">
        <v>86</v>
      </c>
      <c r="P21" t="s">
        <v>91</v>
      </c>
      <c r="Q21" s="13">
        <v>1455</v>
      </c>
      <c r="R21" t="s">
        <v>86</v>
      </c>
      <c r="S21" s="13">
        <v>2413</v>
      </c>
      <c r="T21" s="13">
        <v>1483</v>
      </c>
      <c r="U21" s="13">
        <v>2554</v>
      </c>
      <c r="V21" t="s">
        <v>86</v>
      </c>
      <c r="W21" s="13">
        <v>2773</v>
      </c>
      <c r="X21" s="13">
        <v>2286</v>
      </c>
      <c r="Y21" s="13">
        <v>2169</v>
      </c>
      <c r="Z21" s="13">
        <v>2518</v>
      </c>
      <c r="AA21" s="13">
        <v>1849</v>
      </c>
      <c r="AB21" s="13">
        <v>2256</v>
      </c>
      <c r="AC21" s="13">
        <v>1653</v>
      </c>
      <c r="AD21" s="13">
        <v>2256</v>
      </c>
      <c r="AE21" s="13">
        <v>2256</v>
      </c>
      <c r="AF21" s="13">
        <v>2082</v>
      </c>
      <c r="AG21" s="13">
        <v>1413</v>
      </c>
      <c r="AH21" s="13">
        <v>1450</v>
      </c>
      <c r="AI21" s="13">
        <v>2654</v>
      </c>
      <c r="AJ21" s="13">
        <v>2243</v>
      </c>
      <c r="AK21" s="13">
        <v>1687</v>
      </c>
      <c r="AL21" s="13">
        <v>1539</v>
      </c>
    </row>
    <row r="22" spans="1:38" x14ac:dyDescent="0.25">
      <c r="A22" t="s">
        <v>92</v>
      </c>
      <c r="B22">
        <v>2022</v>
      </c>
      <c r="C22">
        <v>400</v>
      </c>
      <c r="D22">
        <v>4</v>
      </c>
      <c r="E22" s="13">
        <v>4758</v>
      </c>
      <c r="F22">
        <v>1.1000000000000001</v>
      </c>
      <c r="G22">
        <v>1.25</v>
      </c>
      <c r="H22" s="13">
        <v>6542</v>
      </c>
      <c r="I22">
        <v>0</v>
      </c>
      <c r="J22">
        <v>80.14</v>
      </c>
      <c r="K22" t="s">
        <v>86</v>
      </c>
      <c r="L22" t="s">
        <v>86</v>
      </c>
      <c r="P22" t="s">
        <v>92</v>
      </c>
      <c r="Q22" s="13">
        <v>5973</v>
      </c>
      <c r="R22" s="13">
        <v>6542</v>
      </c>
      <c r="S22" s="13">
        <v>6581</v>
      </c>
      <c r="T22" s="13">
        <v>6613</v>
      </c>
      <c r="U22" s="13">
        <v>6712</v>
      </c>
      <c r="V22" s="13">
        <v>8380</v>
      </c>
      <c r="W22" s="13">
        <v>8380</v>
      </c>
      <c r="X22" s="13">
        <v>6483</v>
      </c>
      <c r="Y22" s="13">
        <v>6712</v>
      </c>
      <c r="Z22" s="13">
        <v>6509</v>
      </c>
      <c r="AA22" s="13">
        <v>6581</v>
      </c>
      <c r="AB22" s="13">
        <v>6542</v>
      </c>
      <c r="AC22" t="s">
        <v>86</v>
      </c>
      <c r="AD22" s="13">
        <v>6012</v>
      </c>
      <c r="AE22" t="s">
        <v>86</v>
      </c>
      <c r="AF22" s="13">
        <v>5907</v>
      </c>
      <c r="AG22" t="s">
        <v>86</v>
      </c>
      <c r="AH22" t="s">
        <v>86</v>
      </c>
      <c r="AI22" t="s">
        <v>86</v>
      </c>
      <c r="AJ22" s="13">
        <v>6823</v>
      </c>
      <c r="AK22" s="13">
        <v>6647</v>
      </c>
      <c r="AL22" t="s">
        <v>86</v>
      </c>
    </row>
    <row r="23" spans="1:38" x14ac:dyDescent="0.25">
      <c r="A23" t="s">
        <v>93</v>
      </c>
      <c r="B23">
        <v>2021</v>
      </c>
      <c r="C23">
        <v>100</v>
      </c>
      <c r="D23">
        <v>3</v>
      </c>
      <c r="E23" s="13">
        <v>4011</v>
      </c>
      <c r="F23">
        <v>1.07</v>
      </c>
      <c r="G23">
        <v>1</v>
      </c>
      <c r="H23" s="13">
        <v>4291</v>
      </c>
      <c r="I23">
        <v>0</v>
      </c>
      <c r="J23">
        <v>72.84</v>
      </c>
      <c r="K23" t="s">
        <v>86</v>
      </c>
      <c r="L23" t="s">
        <v>86</v>
      </c>
      <c r="P23" t="s">
        <v>93</v>
      </c>
      <c r="Q23" s="13">
        <v>3656</v>
      </c>
      <c r="R23" s="13">
        <v>3888</v>
      </c>
      <c r="S23" t="s">
        <v>86</v>
      </c>
      <c r="T23" t="s">
        <v>86</v>
      </c>
      <c r="U23" t="s">
        <v>86</v>
      </c>
      <c r="V23" t="s">
        <v>86</v>
      </c>
      <c r="W23" t="s">
        <v>86</v>
      </c>
      <c r="X23" t="s">
        <v>86</v>
      </c>
      <c r="Y23" t="s">
        <v>86</v>
      </c>
      <c r="Z23" t="s">
        <v>86</v>
      </c>
      <c r="AA23" t="s">
        <v>86</v>
      </c>
      <c r="AB23" t="s">
        <v>86</v>
      </c>
      <c r="AC23" t="s">
        <v>86</v>
      </c>
      <c r="AD23" t="s">
        <v>86</v>
      </c>
      <c r="AE23" t="s">
        <v>86</v>
      </c>
      <c r="AF23" t="s">
        <v>86</v>
      </c>
      <c r="AG23" t="s">
        <v>86</v>
      </c>
      <c r="AH23" s="13">
        <v>3935</v>
      </c>
      <c r="AI23" s="13">
        <v>4214</v>
      </c>
      <c r="AJ23" s="13">
        <v>4798</v>
      </c>
      <c r="AK23" s="13">
        <v>4240</v>
      </c>
      <c r="AL23" s="13">
        <v>3952</v>
      </c>
    </row>
    <row r="24" spans="1:38" x14ac:dyDescent="0.25">
      <c r="A24" t="s">
        <v>94</v>
      </c>
      <c r="B24">
        <v>2020</v>
      </c>
      <c r="C24">
        <v>150</v>
      </c>
      <c r="D24">
        <v>2</v>
      </c>
      <c r="E24" s="13">
        <v>1876</v>
      </c>
      <c r="F24">
        <v>1.05</v>
      </c>
      <c r="G24">
        <v>1</v>
      </c>
      <c r="H24" s="13">
        <v>1969</v>
      </c>
      <c r="I24">
        <v>0</v>
      </c>
      <c r="J24">
        <v>22.46</v>
      </c>
      <c r="K24" t="s">
        <v>86</v>
      </c>
      <c r="L24" t="s">
        <v>86</v>
      </c>
      <c r="P24" t="s">
        <v>94</v>
      </c>
      <c r="Q24" s="13">
        <v>2173</v>
      </c>
      <c r="R24" s="13">
        <v>1759</v>
      </c>
      <c r="S24" s="13">
        <v>2069</v>
      </c>
      <c r="T24" s="13">
        <v>1876</v>
      </c>
      <c r="U24" s="13">
        <v>2419</v>
      </c>
      <c r="V24" s="13">
        <v>3212</v>
      </c>
      <c r="W24" s="13">
        <v>2058</v>
      </c>
      <c r="X24" s="13">
        <v>1946</v>
      </c>
      <c r="Y24" s="13">
        <v>2283</v>
      </c>
      <c r="Z24" s="13">
        <v>2986</v>
      </c>
      <c r="AA24" s="13">
        <v>1977</v>
      </c>
      <c r="AB24" s="13">
        <v>1877</v>
      </c>
      <c r="AC24" s="13">
        <v>1637</v>
      </c>
      <c r="AD24" s="13">
        <v>1648</v>
      </c>
      <c r="AE24" s="13">
        <v>1392</v>
      </c>
      <c r="AF24" s="13">
        <v>1724</v>
      </c>
      <c r="AG24" s="13">
        <v>1442</v>
      </c>
      <c r="AH24" s="13">
        <v>1864</v>
      </c>
      <c r="AI24" s="13">
        <v>2218</v>
      </c>
      <c r="AJ24" s="13">
        <v>2332</v>
      </c>
      <c r="AK24" s="13">
        <v>1461</v>
      </c>
      <c r="AL24" s="13">
        <v>1915</v>
      </c>
    </row>
    <row r="25" spans="1:38" x14ac:dyDescent="0.25">
      <c r="A25" t="s">
        <v>95</v>
      </c>
      <c r="B25">
        <v>2020</v>
      </c>
      <c r="C25">
        <v>150</v>
      </c>
      <c r="D25">
        <v>2</v>
      </c>
      <c r="E25" s="13">
        <v>1698</v>
      </c>
      <c r="F25">
        <v>1.05</v>
      </c>
      <c r="G25">
        <v>1</v>
      </c>
      <c r="H25" s="13">
        <v>1783</v>
      </c>
      <c r="I25">
        <v>0</v>
      </c>
      <c r="J25">
        <v>22.46</v>
      </c>
      <c r="K25" t="s">
        <v>86</v>
      </c>
      <c r="L25" t="s">
        <v>86</v>
      </c>
      <c r="P25" t="s">
        <v>95</v>
      </c>
      <c r="Q25" s="13">
        <v>2037</v>
      </c>
      <c r="R25" s="13">
        <v>1649</v>
      </c>
      <c r="S25" s="13">
        <v>1939</v>
      </c>
      <c r="T25" s="13">
        <v>1758</v>
      </c>
      <c r="U25" s="13">
        <v>2267</v>
      </c>
      <c r="V25" s="13">
        <v>3010</v>
      </c>
      <c r="W25" s="13">
        <v>1928</v>
      </c>
      <c r="X25" s="13">
        <v>1824</v>
      </c>
      <c r="Y25" s="13">
        <v>2139</v>
      </c>
      <c r="Z25" s="13">
        <v>2798</v>
      </c>
      <c r="AA25" t="s">
        <v>122</v>
      </c>
      <c r="AB25" s="13">
        <v>1759</v>
      </c>
      <c r="AC25" s="13">
        <v>1534</v>
      </c>
      <c r="AD25" s="13">
        <v>1545</v>
      </c>
      <c r="AE25" s="13">
        <v>1305</v>
      </c>
      <c r="AF25" s="13">
        <v>1616</v>
      </c>
      <c r="AG25" s="13">
        <v>1351</v>
      </c>
      <c r="AH25" s="13">
        <v>1747</v>
      </c>
      <c r="AI25" s="13">
        <v>2078</v>
      </c>
      <c r="AJ25" s="13">
        <v>2185</v>
      </c>
      <c r="AK25" s="13">
        <v>1369</v>
      </c>
      <c r="AL25" s="13">
        <v>1795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ElectricalTechnologies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2019-02-20T18:14:32Z</dcterms:created>
  <dcterms:modified xsi:type="dcterms:W3CDTF">2019-03-04T17:59:46Z</dcterms:modified>
</cp:coreProperties>
</file>