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 activeTab="1"/>
  </bookViews>
  <sheets>
    <sheet name="Calendario 22-23" sheetId="2" r:id="rId1"/>
    <sheet name="Calendario Adminsitrativo" sheetId="3" r:id="rId2"/>
  </sheets>
  <definedNames>
    <definedName name="_xlnm.Print_Area" localSheetId="0">'Calendario 22-23'!$A$7:$AG$80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3" l="1"/>
  <c r="P38" i="2"/>
  <c r="O38" i="2"/>
  <c r="N38" i="2"/>
  <c r="M38" i="2"/>
  <c r="L38" i="2"/>
  <c r="K38" i="2"/>
  <c r="J38" i="2"/>
  <c r="H38" i="2"/>
  <c r="G38" i="2"/>
  <c r="F38" i="2"/>
  <c r="E38" i="2"/>
  <c r="D38" i="2"/>
  <c r="C38" i="2"/>
  <c r="B38" i="2"/>
  <c r="AF29" i="2"/>
  <c r="AE29" i="2"/>
  <c r="AD29" i="2"/>
  <c r="AC29" i="2"/>
  <c r="AB29" i="2"/>
  <c r="AA29" i="2"/>
  <c r="Z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F20" i="2"/>
  <c r="AE20" i="2"/>
  <c r="AD20" i="2"/>
  <c r="AC20" i="2"/>
  <c r="AB20" i="2"/>
  <c r="AA20" i="2"/>
  <c r="Z20" i="2"/>
  <c r="X20" i="2"/>
  <c r="W20" i="2"/>
  <c r="V20" i="2"/>
  <c r="U20" i="2"/>
  <c r="T20" i="2"/>
  <c r="S20" i="2"/>
  <c r="R20" i="2"/>
  <c r="P20" i="2"/>
  <c r="O20" i="2"/>
  <c r="N20" i="2"/>
  <c r="M20" i="2"/>
  <c r="L20" i="2"/>
  <c r="K20" i="2"/>
  <c r="J20" i="2"/>
  <c r="H20" i="2"/>
  <c r="G20" i="2"/>
  <c r="F20" i="2"/>
  <c r="E20" i="2"/>
  <c r="D20" i="2"/>
  <c r="C20" i="2"/>
  <c r="B20" i="2"/>
  <c r="AF11" i="2"/>
  <c r="AE11" i="2"/>
  <c r="AD11" i="2"/>
  <c r="AC11" i="2"/>
  <c r="AB11" i="2"/>
  <c r="AA11" i="2"/>
  <c r="Z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B11" i="2"/>
  <c r="B10" i="2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7" i="2"/>
  <c r="J10" i="2" l="1"/>
  <c r="R10" i="2" l="1"/>
  <c r="J12" i="2"/>
  <c r="K12" i="2" s="1"/>
  <c r="L12" i="2" s="1"/>
  <c r="M12" i="2" s="1"/>
  <c r="N12" i="2" s="1"/>
  <c r="O12" i="2" s="1"/>
  <c r="P12" i="2" s="1"/>
  <c r="J13" i="2" s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J16" i="2" s="1"/>
  <c r="K16" i="2" s="1"/>
  <c r="L16" i="2" s="1"/>
  <c r="M16" i="2" s="1"/>
  <c r="N16" i="2" s="1"/>
  <c r="O16" i="2" s="1"/>
  <c r="P16" i="2" s="1"/>
  <c r="J17" i="2" s="1"/>
  <c r="K17" i="2" s="1"/>
  <c r="L17" i="2" s="1"/>
  <c r="M17" i="2" s="1"/>
  <c r="N17" i="2" s="1"/>
  <c r="O17" i="2" s="1"/>
  <c r="P17" i="2" s="1"/>
  <c r="R12" i="2" l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16" i="2" s="1"/>
  <c r="S16" i="2" s="1"/>
  <c r="T16" i="2" s="1"/>
  <c r="U16" i="2" s="1"/>
  <c r="V16" i="2" s="1"/>
  <c r="W16" i="2" s="1"/>
  <c r="X16" i="2" s="1"/>
  <c r="R17" i="2" s="1"/>
  <c r="S17" i="2" s="1"/>
  <c r="T17" i="2" s="1"/>
  <c r="U17" i="2" s="1"/>
  <c r="V17" i="2" s="1"/>
  <c r="W17" i="2" s="1"/>
  <c r="X17" i="2" s="1"/>
  <c r="Z10" i="2"/>
  <c r="B19" i="2" l="1"/>
  <c r="Z12" i="2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AA16" i="2" s="1"/>
  <c r="AB16" i="2" s="1"/>
  <c r="AC16" i="2" s="1"/>
  <c r="AD16" i="2" s="1"/>
  <c r="AE16" i="2" s="1"/>
  <c r="AF16" i="2" s="1"/>
  <c r="J19" i="2" l="1"/>
  <c r="B21" i="2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R19" i="2" l="1"/>
  <c r="J21" i="2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J26" i="2" s="1"/>
  <c r="K26" i="2" s="1"/>
  <c r="L26" i="2" s="1"/>
  <c r="M26" i="2" s="1"/>
  <c r="N26" i="2" s="1"/>
  <c r="O26" i="2" s="1"/>
  <c r="P26" i="2" s="1"/>
  <c r="R21" i="2" l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B35" i="2" s="1"/>
  <c r="C35" i="2" s="1"/>
  <c r="D35" i="2" s="1"/>
  <c r="E35" i="2" s="1"/>
  <c r="F35" i="2" s="1"/>
  <c r="G35" i="2" s="1"/>
  <c r="H35" i="2" s="1"/>
  <c r="Z19" i="2"/>
  <c r="Z21" i="2" l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Z25" i="2" s="1"/>
  <c r="AA25" i="2" s="1"/>
  <c r="AB25" i="2" s="1"/>
  <c r="AC25" i="2" s="1"/>
  <c r="AD25" i="2" s="1"/>
  <c r="AE25" i="2" s="1"/>
  <c r="AF25" i="2" s="1"/>
  <c r="B28" i="2"/>
  <c r="B30" i="2" l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J28" i="2"/>
  <c r="J30" i="2" l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J35" i="2" s="1"/>
  <c r="K35" i="2" s="1"/>
  <c r="L35" i="2" s="1"/>
  <c r="M35" i="2" s="1"/>
  <c r="N35" i="2" s="1"/>
  <c r="O35" i="2" s="1"/>
  <c r="P35" i="2" s="1"/>
  <c r="R28" i="2"/>
  <c r="Z28" i="2" l="1"/>
  <c r="R30" i="2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R34" i="2" s="1"/>
  <c r="S34" i="2" s="1"/>
  <c r="T34" i="2" s="1"/>
  <c r="U34" i="2" s="1"/>
  <c r="V34" i="2" s="1"/>
  <c r="W34" i="2" s="1"/>
  <c r="X34" i="2" s="1"/>
  <c r="R35" i="2" s="1"/>
  <c r="S35" i="2" s="1"/>
  <c r="T35" i="2" s="1"/>
  <c r="U35" i="2" s="1"/>
  <c r="V35" i="2" s="1"/>
  <c r="W35" i="2" s="1"/>
  <c r="X35" i="2" s="1"/>
  <c r="B37" i="2" l="1"/>
  <c r="Z30" i="2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  <c r="Z34" i="2" s="1"/>
  <c r="AA34" i="2" s="1"/>
  <c r="AB34" i="2" s="1"/>
  <c r="AC34" i="2" s="1"/>
  <c r="AD34" i="2" s="1"/>
  <c r="AE34" i="2" s="1"/>
  <c r="AF34" i="2" s="1"/>
  <c r="Z35" i="2" s="1"/>
  <c r="AA35" i="2" s="1"/>
  <c r="AB35" i="2" s="1"/>
  <c r="AC35" i="2" s="1"/>
  <c r="AD35" i="2" s="1"/>
  <c r="AE35" i="2" s="1"/>
  <c r="AF35" i="2" s="1"/>
  <c r="B39" i="2" l="1"/>
  <c r="C39" i="2" s="1"/>
  <c r="D39" i="2" s="1"/>
  <c r="E39" i="2" s="1"/>
  <c r="F39" i="2" s="1"/>
  <c r="G39" i="2" s="1"/>
  <c r="H39" i="2" s="1"/>
  <c r="B40" i="2" s="1"/>
  <c r="C40" i="2" s="1"/>
  <c r="D40" i="2" s="1"/>
  <c r="E40" i="2" s="1"/>
  <c r="F40" i="2" s="1"/>
  <c r="G40" i="2" s="1"/>
  <c r="H40" i="2" s="1"/>
  <c r="B41" i="2" s="1"/>
  <c r="C41" i="2" s="1"/>
  <c r="D41" i="2" s="1"/>
  <c r="E41" i="2" s="1"/>
  <c r="F41" i="2" s="1"/>
  <c r="G41" i="2" s="1"/>
  <c r="H41" i="2" s="1"/>
  <c r="B42" i="2" s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J37" i="2"/>
  <c r="J39" i="2" s="1"/>
  <c r="K39" i="2" s="1"/>
  <c r="L39" i="2" s="1"/>
  <c r="M39" i="2" s="1"/>
  <c r="N39" i="2" s="1"/>
  <c r="O39" i="2" s="1"/>
  <c r="P39" i="2" s="1"/>
  <c r="J40" i="2" s="1"/>
  <c r="K40" i="2" s="1"/>
  <c r="L40" i="2" s="1"/>
  <c r="M40" i="2" s="1"/>
  <c r="N40" i="2" s="1"/>
  <c r="O40" i="2" s="1"/>
  <c r="P40" i="2" s="1"/>
  <c r="J41" i="2" s="1"/>
  <c r="K41" i="2" s="1"/>
  <c r="L41" i="2" s="1"/>
  <c r="M41" i="2" s="1"/>
  <c r="N41" i="2" s="1"/>
  <c r="O41" i="2" s="1"/>
  <c r="P41" i="2" s="1"/>
  <c r="J42" i="2" s="1"/>
  <c r="K42" i="2" s="1"/>
  <c r="L42" i="2" s="1"/>
  <c r="M42" i="2" s="1"/>
  <c r="N42" i="2" s="1"/>
  <c r="O42" i="2" s="1"/>
  <c r="P42" i="2" s="1"/>
  <c r="J43" i="2" s="1"/>
  <c r="K43" i="2" s="1"/>
  <c r="L43" i="2" s="1"/>
  <c r="M43" i="2" s="1"/>
  <c r="N43" i="2" s="1"/>
  <c r="O43" i="2" s="1"/>
  <c r="P43" i="2" s="1"/>
  <c r="J44" i="2" s="1"/>
  <c r="K44" i="2" s="1"/>
  <c r="L44" i="2" s="1"/>
  <c r="M44" i="2" s="1"/>
  <c r="N44" i="2" s="1"/>
  <c r="O44" i="2" s="1"/>
  <c r="P44" i="2" s="1"/>
</calcChain>
</file>

<file path=xl/sharedStrings.xml><?xml version="1.0" encoding="utf-8"?>
<sst xmlns="http://schemas.openxmlformats.org/spreadsheetml/2006/main" count="614" uniqueCount="391">
  <si>
    <t>Plantilla de calendario anual</t>
  </si>
  <si>
    <t xml:space="preserve">Año </t>
  </si>
  <si>
    <t xml:space="preserve">Mes </t>
  </si>
  <si>
    <t xml:space="preserve">Día de inicio </t>
  </si>
  <si>
    <t>1:Dom, 2:Lun...</t>
  </si>
  <si>
    <t>CALENDARIO ESCOLAR TECMM</t>
  </si>
  <si>
    <t>INICIO DE CURSO</t>
  </si>
  <si>
    <t>PERIODO DE ALTA Y BAJA DE MATERIAS
ALTA Y BAJA DE TALLERES DE ACTIVIDADES COMPLEMENTARIAS</t>
  </si>
  <si>
    <t>TRAMITE POSGRADO</t>
  </si>
  <si>
    <t>REGISTRO DE ASPIRANTES A POSGRADO 01 DE JUNIO AL 5 DE AGOSTO 2022
APORTACIÓN PROCESO DE ADMISIÓN SEMESTRAL POSGRADO 01 DE JUNIO AL 5 DE AGOSTO 2022</t>
  </si>
  <si>
    <t>FIN DE CURSO INGENIERÍAS Y LICENCIATURAS</t>
  </si>
  <si>
    <t>PERIODO SOLICITUD BAJA TEMPORAL</t>
  </si>
  <si>
    <t>EXAMENES DE ADMISIÓN</t>
  </si>
  <si>
    <t>CAPTURA DE CALIFICACIONES
CAPTURA DE APROBACIÓN DE TALLERES COMPLEMENTARIOS</t>
  </si>
  <si>
    <t>SUSPENCIÓN DE LABORES</t>
  </si>
  <si>
    <t>APLICACIÓN DE SEGUNDAS OPORTUNIDADES</t>
  </si>
  <si>
    <t>PAGO DE APORTACIÓN PARA DESARROLLO DE INFRAESTRUCTURA Y EQUIPAMIENTO DE INGENIERIÁS Y LICENCIATURAS (NUEVO INGRESO)</t>
  </si>
  <si>
    <t>CAPTURA DE CALIFICACIONES SEGUNDAS OPORTUNIDADES</t>
  </si>
  <si>
    <t>#</t>
  </si>
  <si>
    <t>ENTREGA DE CREDENCIALES</t>
  </si>
  <si>
    <t>●</t>
  </si>
  <si>
    <t xml:space="preserve">CAPACITACIÓN DOCENTE  </t>
  </si>
  <si>
    <t>PAGO DE APORTACIÓN PARA DESARROLLO DE INFRAESTRUCTURA Y EQUIPAMIENTO DE INGENIERIÁS Y LICENCIATURAS</t>
  </si>
  <si>
    <t>ANIVERSARIO DEL TecMM</t>
  </si>
  <si>
    <t>RECEPCIÓN SOLICITUDES DE EQUIVALENCIAS, CONVALIDACIONES, REVALIDACIONES</t>
  </si>
  <si>
    <t>ASIGNACIÓN DE MATERIAS NUEVO INGRESO</t>
  </si>
  <si>
    <t>EVALUACIÓN DOCENTE</t>
  </si>
  <si>
    <t>SELECCIÓN DE MATERIAS DE REINSCRIPCIONES</t>
  </si>
  <si>
    <t xml:space="preserve">INICIO DE CURSOS DE VERANO          </t>
  </si>
  <si>
    <t>DICTAMEN DE EQUIVALENCIAS, CONVALIDACIONES, REVALIDACIONES</t>
  </si>
  <si>
    <t xml:space="preserve">CURSO PROPEDEUTICO INGENIERÍAS, LICENCIATURAS Y POSGRADOS </t>
  </si>
  <si>
    <t>FIN DE CURSOS DE VERANO</t>
  </si>
  <si>
    <t>CURSO DE INDUCCIÓN</t>
  </si>
  <si>
    <t>CELEBRACIÓN DEL DIA DEL MAESTRO</t>
  </si>
  <si>
    <t>INSCRIPCIÓN A CURSOS ESPECIALES</t>
  </si>
  <si>
    <t>҉</t>
  </si>
  <si>
    <t>CAPTURA DE CALIFICACIONES DE CURSO DE VERANO</t>
  </si>
  <si>
    <t>EXÁMEN DE ADMISIÓN A POSGRADO</t>
  </si>
  <si>
    <t>INICIO DE CICLO DE POSGRADO</t>
  </si>
  <si>
    <r>
      <t>______________________________________</t>
    </r>
    <r>
      <rPr>
        <b/>
        <sz val="12"/>
        <rFont val="Calibri"/>
        <family val="2"/>
        <scheme val="minor"/>
      </rPr>
      <t xml:space="preserve">
JOSÉ ROSALIO MUÑOZ CASTRO</t>
    </r>
    <r>
      <rPr>
        <sz val="12"/>
        <rFont val="Calibri"/>
        <family val="2"/>
        <scheme val="minor"/>
      </rPr>
      <t xml:space="preserve">
ENCARGADO DEL DESPACHO DE LA DIRECCIÓN GENERAL</t>
    </r>
  </si>
  <si>
    <t>Día del estudiante</t>
  </si>
  <si>
    <t>08 AL 19 DE AGOSTO DE 2022
09 AL 20 DE ENERO DE 2023</t>
  </si>
  <si>
    <t>04 DE JULIO AL 22 DE AGOSTO DE 2022
06 AL 20  DE ENERO DE 2023</t>
  </si>
  <si>
    <t>08 AL 19 DE AGOSTO DE 2022
09AL 20 DE ENERO DE 2022</t>
  </si>
  <si>
    <t>23 DE JULIO DE 2022
14 DE ENERO DE 2022
22 DE JULIO DE 2023</t>
  </si>
  <si>
    <t>13 DE JUNIO AL 08 DE JULIO DE 2022
14 DE NOVIEMBRE AL 16 DE DICIEMBRE DE 2022
12 DE JUNIO AL 07 DE JULIO DE 2023</t>
  </si>
  <si>
    <t>ULTIMO DÍA DE PAGO PAQUETE DE ADMISIÓN INGENIERÍA Y LICENCIATURAS (PRUEBA DE APTITUD ACADÉMICA)</t>
  </si>
  <si>
    <t>INICIO DE PAGO PAQUETE DE ADMISIÓN INGENIERÍA Y LICENCIATURAS (PRUEBA DE APTITUD ACADÉMICA)</t>
  </si>
  <si>
    <t>֎</t>
  </si>
  <si>
    <t>PUBLICACIÓN DE LISTAS DE ACEPTADOS POSGRADO</t>
  </si>
  <si>
    <t>PUBLICACIÓN DE LISTAS DE ACEPTADOS LICENCIATURAS E INGENIERIAS</t>
  </si>
  <si>
    <t>07 DE AGOSTO DE 2022
08 DE ENERO DE 2023</t>
  </si>
  <si>
    <t xml:space="preserve">APORTACIÓN PARA DESARROLLO DE INFRAESTRUCTURA Y EQUIPAMIENTO A  POSGRADOS 23 AL 26 DE AGOSTO
ENTREGA DE DOCUMENTACIÓN POSGRADO
</t>
  </si>
  <si>
    <t>Día</t>
  </si>
  <si>
    <t>Actividad</t>
  </si>
  <si>
    <t>Responsable</t>
  </si>
  <si>
    <t>Nota</t>
  </si>
  <si>
    <t>1 al 30</t>
  </si>
  <si>
    <t>Registro y pago de derechos de aspirantes a Maestría</t>
  </si>
  <si>
    <t>Inicio de recepción de solicitudes de traslado, equivalencia, movilidad (interna – externa) y convalidación de estudios.</t>
  </si>
  <si>
    <t>Aspirantes, Alumnos/as, Control Escolar y Jefe de División</t>
  </si>
  <si>
    <t>Los trámites se derivan según el caso para su análisis y generación de dictamen.</t>
  </si>
  <si>
    <t>13 al 17</t>
  </si>
  <si>
    <t>Captura de calificaciones de Servicio Social y Residencias Profesionales.</t>
  </si>
  <si>
    <t>Docente</t>
  </si>
  <si>
    <t>Docente  en coordinación con la jefatura correspondiente</t>
  </si>
  <si>
    <t>Cierre de semestre en sistema EDCORE.</t>
  </si>
  <si>
    <t>Sistemas</t>
  </si>
  <si>
    <t>Estadística de egreso ( indicadores de reprobación y de egreso )</t>
  </si>
  <si>
    <t>Inicio de curso de verano</t>
  </si>
  <si>
    <t>Académico</t>
  </si>
  <si>
    <t>Entrega de proyección de carga horaria, incluyendo Actividades Complementarias del Semestre F/J 2022 a Dirección Académica y Dirección de Vinculación.</t>
  </si>
  <si>
    <t>Directoras y Directores de Unidad Académica.</t>
  </si>
  <si>
    <t>Entrega de propuestas</t>
  </si>
  <si>
    <t>Inicio de la revisión de proyección de carga horaria del semestre F/J 2022.</t>
  </si>
  <si>
    <t>Dirección Académica y Dirección de Vinculación.</t>
  </si>
  <si>
    <t xml:space="preserve">Análisis de las propuestas </t>
  </si>
  <si>
    <t xml:space="preserve">Cierre de recepción de solicitudes de traslado, equivalencias, movilidad (interna – externa) y convalidación de estudios </t>
  </si>
  <si>
    <t>Fin de la revisión de proyección de carga horaria del semestre F/J 2022.</t>
  </si>
  <si>
    <t>Recomendaciones a la proyección de carga horaria del semestre F/J 2022  a Unidad Académica.</t>
  </si>
  <si>
    <t>Dictamen con observaciones a la propuesta</t>
  </si>
  <si>
    <t>Recepción de solicitud de curso ordinario semipresencial.</t>
  </si>
  <si>
    <t>Control Escolar</t>
  </si>
  <si>
    <t>Dos semanas antes de la reinscripción</t>
  </si>
  <si>
    <t>Envío de solicitudes de traslado, equivalencia, movilidad y convalidación de estudios al Jefe de División para dictamen.</t>
  </si>
  <si>
    <t>Aspirantes, Alumnos/as, Control Escolar y Jefatura de División</t>
  </si>
  <si>
    <t>El dictamen en cada caso sigue el formato que establece el Manual de Lineamientos Académico-administrativos.</t>
  </si>
  <si>
    <t>Fin de la recepción de solicitud de curso ordinario semipresencial.</t>
  </si>
  <si>
    <t>Alumnos/as, Control Escolar.</t>
  </si>
  <si>
    <t>Dos semanas antes de la reinscripción.</t>
  </si>
  <si>
    <t>Fin de curso de verano</t>
  </si>
  <si>
    <t>academico</t>
  </si>
  <si>
    <t>18 al 20</t>
  </si>
  <si>
    <t>Captura de calificaciones de curso de verano</t>
  </si>
  <si>
    <t>docentes</t>
  </si>
  <si>
    <t>Reunión del Comité Académico en las Unidades Académicas</t>
  </si>
  <si>
    <t>Comité Académico</t>
  </si>
  <si>
    <t>Recepción de recomendaciones de Comité Académico.</t>
  </si>
  <si>
    <t>Desarrollo Académico</t>
  </si>
  <si>
    <t>Entrega de dictamen de comité académico.</t>
  </si>
  <si>
    <t>Dirección General</t>
  </si>
  <si>
    <t>Actualización de registros según corresponda al dictamen.</t>
  </si>
  <si>
    <t>Examen de admisión.</t>
  </si>
  <si>
    <t>En coordinación con Control Escolar y Academia.</t>
  </si>
  <si>
    <t>Límite para entrega de dictamen de Solicitudes de Equivalencia, Traslado, Movilidad y Convalidación.</t>
  </si>
  <si>
    <t>Aceptación para registrar al aspirante en el Sistema EDCORE.</t>
  </si>
  <si>
    <t>Publicación de Listas de Aceptados</t>
  </si>
  <si>
    <t>Desarrollo Académico, Vinculación Y Sistemas</t>
  </si>
  <si>
    <t>Autorización de las proyecciones de carga horaria y actividades complementarias.</t>
  </si>
  <si>
    <t>Dirección Académica y Vinculación</t>
  </si>
  <si>
    <t>Todos</t>
  </si>
  <si>
    <t>Fin del periodo de pagos  Reinscripción.</t>
  </si>
  <si>
    <t>Finanzas, Academia</t>
  </si>
  <si>
    <t>Periodo de pagos y registro de materias.</t>
  </si>
  <si>
    <t>15 al 19</t>
  </si>
  <si>
    <t>Entrega de paquetes a alumnos/as de nuevo ingreso</t>
  </si>
  <si>
    <t>Control Escolar y Sistemas</t>
  </si>
  <si>
    <t>Alumno/a, Control Escolar</t>
  </si>
  <si>
    <t>Cierre del periodo de reinscripción general.</t>
  </si>
  <si>
    <t>No se autoriza la  baja de materias en especial, repite o fuera del límite de carga mínima y máxima.</t>
  </si>
  <si>
    <t>Cierre de Inscripción a residencias profesionales con registro formal en el Sistema EDCORE.</t>
  </si>
  <si>
    <t>Jefatura De Carrera</t>
  </si>
  <si>
    <t>Todos los alumnos presentan anteproyecto y se inscriben a la materia.</t>
  </si>
  <si>
    <t>Inicio de clases de Posgrado.</t>
  </si>
  <si>
    <t>Fin de Periodo de altas y bajas de materias-reinscripción</t>
  </si>
  <si>
    <t>19 y 20</t>
  </si>
  <si>
    <t>Cancelación de grupos publicados sin alumnos/as registrados.</t>
  </si>
  <si>
    <t>Enlace Académico</t>
  </si>
  <si>
    <t>Después del cierre se eliminan los grupos sin alumnos registrados.</t>
  </si>
  <si>
    <t>Impresión de listas de asistencia definitivas.</t>
  </si>
  <si>
    <t>Grupos definitivos en el semestre.</t>
  </si>
  <si>
    <t>21 y 22</t>
  </si>
  <si>
    <t>Entrega de horarios oficiales a docentes definitivos.</t>
  </si>
  <si>
    <t>Registro que valida los horarios docentes.</t>
  </si>
  <si>
    <t>Fin de periodo de solicitudes de Bajas Temporales</t>
  </si>
  <si>
    <t>Alumno, Control Escolar</t>
  </si>
  <si>
    <t>El alumno llena formato y cumple con los requerimientos de No adeudo.</t>
  </si>
  <si>
    <t>26 y 27</t>
  </si>
  <si>
    <t>Cierre en el Sistema EDCORE de los procesos de inicio de semestre. Estadísticos.</t>
  </si>
  <si>
    <t>Academia, Administración, Planeación, sistemas y Vinculación.</t>
  </si>
  <si>
    <t>Cierre para generar reportes oficiales. Indicadores: aspirantes ( número de solicitudes registradas, fichas expedidas, alumnos que presentaron examen, alumnos/as aceptados inscritos) Matrícula total ( bajas temporales, bajas definitivas, egreso, vigentes).</t>
  </si>
  <si>
    <t xml:space="preserve">Envío a las Unidades Académicas  matrícula vigente para validar CURP </t>
  </si>
  <si>
    <t>Administración Escolar</t>
  </si>
  <si>
    <t>Archivo que los enlaces de control escolar analizan y validan.</t>
  </si>
  <si>
    <t>Entrega de la validación de matrícula por la unidad académica.</t>
  </si>
  <si>
    <t>Se concentra la matricula general.</t>
  </si>
  <si>
    <t>17 al 21</t>
  </si>
  <si>
    <t>Gestión de altas  para alumnos de nuevo ingreso y bajas  de egresados ante el  IMSS.</t>
  </si>
  <si>
    <t>Registro procedente con número de Seguridad Social Ordinario tramitado por el alumno.</t>
  </si>
  <si>
    <t>Preparación de listas de matrícula para Seguros Thona.</t>
  </si>
  <si>
    <t>Cierre de matrícula oficial.</t>
  </si>
  <si>
    <t>Alumnos/as</t>
  </si>
  <si>
    <t>Los alumnos vigentes evalúan cada uno de los docentes registrados en su horario de clases.</t>
  </si>
  <si>
    <t>13 al 15</t>
  </si>
  <si>
    <t>16 y 17</t>
  </si>
  <si>
    <t>Aplicación de segundas oportunidades</t>
  </si>
  <si>
    <t>Captura de calificaciones segundas oportunidades</t>
  </si>
  <si>
    <t>Calendario De Actividades Académico-Administrativas Del TecMM</t>
  </si>
  <si>
    <t>13 al 30</t>
  </si>
  <si>
    <t>Recepción de solicitudes de Equivalencias, Convalidaciones y Revalidaciones</t>
  </si>
  <si>
    <t>1 al 4</t>
  </si>
  <si>
    <t>Captura de aprobación de talleres complementarios</t>
  </si>
  <si>
    <t>21 al 29</t>
  </si>
  <si>
    <t>1 al 5</t>
  </si>
  <si>
    <t>Día de las madres</t>
  </si>
  <si>
    <t xml:space="preserve">	Batalla de Puebla</t>
  </si>
  <si>
    <t>Día del Trabajo</t>
  </si>
  <si>
    <t>Solo para las Madres</t>
  </si>
  <si>
    <t>Celebración del Día de la Constitución</t>
  </si>
  <si>
    <t>Día de la Constitución</t>
  </si>
  <si>
    <t>Día de la Raza</t>
  </si>
  <si>
    <t xml:space="preserve">Día de los Muertos </t>
  </si>
  <si>
    <t>Día de la Independencia</t>
  </si>
  <si>
    <t>Día del Servidor Público</t>
  </si>
  <si>
    <t>2 al 20</t>
  </si>
  <si>
    <t>Capaciación Docente</t>
  </si>
  <si>
    <t>9 al 20</t>
  </si>
  <si>
    <t>8 al 19</t>
  </si>
  <si>
    <t>11 y 12</t>
  </si>
  <si>
    <t>23 al 31</t>
  </si>
  <si>
    <t>Dictamen de equivalencias, convalidaciones y revalidaciones</t>
  </si>
  <si>
    <t>Inscripción a Cursos Especiales</t>
  </si>
  <si>
    <t>Fin de curso Ingenierías y Licenciaturas</t>
  </si>
  <si>
    <t>1 al 8</t>
  </si>
  <si>
    <t>4 al 22</t>
  </si>
  <si>
    <t>1 al 29</t>
  </si>
  <si>
    <t>Recepción Solicitudes De Equivalencias, Convalidaciones, Revalidaciones</t>
  </si>
  <si>
    <t>Ultimo Día de Pago Paquete de Admisión Ingeniería y Licenciaturas (Prueba de Aptitud Académica)</t>
  </si>
  <si>
    <t>Dictamen de Equivalencias, Convalidaciones y Revalidaciones</t>
  </si>
  <si>
    <t>PERIODO DE RECESO ESCOLAR</t>
  </si>
  <si>
    <t>Periodo Receso Escolar</t>
  </si>
  <si>
    <t>Fecha límite de pago de derecos para exámen de admisioón</t>
  </si>
  <si>
    <t>Inicio de Pago Paquete de Admisión Ingeniería y Licenciaturas (Prueba de Aptitud Académica)</t>
  </si>
  <si>
    <t>Captura de Calificaciones de Curso de Verano</t>
  </si>
  <si>
    <t>3 al 5</t>
  </si>
  <si>
    <t xml:space="preserve">Capacitación Docente  </t>
  </si>
  <si>
    <t>El alumno/a llena formato y cumple con los requerimientos de No adeudo.
El alumno/a llena formato y cumple con los requerimientos de No adeudo.
Alumnos/as antes de iniciar servicio social.</t>
  </si>
  <si>
    <t>23 al 26</t>
  </si>
  <si>
    <t>Aniversario del TecMM</t>
  </si>
  <si>
    <t>Aportación para Desarrollo de Infraestructura y Equipamiento a  Posgrados
Entrega de Documentación Posgrado</t>
  </si>
  <si>
    <t>Posgrado</t>
  </si>
  <si>
    <t>Todos
Alumnos/as, responsable de actividades complementarias.</t>
  </si>
  <si>
    <t>22 al 31</t>
  </si>
  <si>
    <t xml:space="preserve">Curso Propedeutico Ingenierías, Licenciaturas y Posgrados </t>
  </si>
  <si>
    <t>Exámen de Admisión a Posgrado</t>
  </si>
  <si>
    <t xml:space="preserve">Registro de Aspirantes a Posgrado 
Aportación Proceso de Admisión Semestral Posgrado </t>
  </si>
  <si>
    <t>Registro de materia en adeudo y  carga  horaria no mayor a 22 créditos.</t>
  </si>
  <si>
    <t>Curso de Inducción</t>
  </si>
  <si>
    <t>cuatro semanas bajas temporales</t>
  </si>
  <si>
    <t>05 DE SEPTIEMBRE 2022 - PERIODO ENERO - JULIO 2023
13 DE FEBRERO DE 2023  - PERIODO AGOSTO - DICIEMBRE 2023</t>
  </si>
  <si>
    <t>Anteproyecto de Presupuesto / Elaboración de MIR</t>
  </si>
  <si>
    <t>DPD</t>
  </si>
  <si>
    <t>Proyecto de presupuesto solicitado por el Instututo para su evaluación y aprobación</t>
  </si>
  <si>
    <t>Estructuras Educativas</t>
  </si>
  <si>
    <t>Docentes, grupos, horas, categorías, descargas, y todo lo que tiene que ver con Grupos, alumnos y docentes</t>
  </si>
  <si>
    <t>1 al 6</t>
  </si>
  <si>
    <t>Seguimiento MIR</t>
  </si>
  <si>
    <t>Indicadores sobre Fin y propósito del instituto, tales como Matrícula, egresados, nuevos ingresos, metas y programas</t>
  </si>
  <si>
    <t>Sistema de Indicadores Básicos (SIB )</t>
  </si>
  <si>
    <t>Matrícula por programa educativo, modalidad y género; Estadísticos de alumnos inscritos y aceptados así como egresados, titulados y residencias. Instalaciones estructurales. Información de Docentes; convenios, investigaciones</t>
  </si>
  <si>
    <t>911 Superior</t>
  </si>
  <si>
    <t>911.10 Superior</t>
  </si>
  <si>
    <t>Estadística global de la Institución</t>
  </si>
  <si>
    <t>1 al 10</t>
  </si>
  <si>
    <t>Curso propedéutico Maestría</t>
  </si>
  <si>
    <t>SINDICATO</t>
  </si>
  <si>
    <t>Publicación de talleres de actividades complementarias para oferta a los alumnos.</t>
  </si>
  <si>
    <t>Publicación de Listas de Aceptados Posgrado</t>
  </si>
  <si>
    <t>Curso de inducción Maestría (se evalúa conforme a las necesidades)</t>
  </si>
  <si>
    <t>Pago de Aportación para Desarrollo de Infraestructura y Equipamiento de Ingenieriás y Licenciaturas (Nuevo Ingreso)</t>
  </si>
  <si>
    <t>Pago de Aportación para Desarrollo de Infraestructura y Equipamiento de Ingenieriás y Licenciaturas</t>
  </si>
  <si>
    <t>Asignación de Materias Nuevo Ingreso</t>
  </si>
  <si>
    <t>Selección de Materias de Reinscripciones</t>
  </si>
  <si>
    <t>Periodo de registro de carga
Horaria de las y los alumnos.</t>
  </si>
  <si>
    <t>Referencias a procesos locales</t>
  </si>
  <si>
    <t>Exámen Interno</t>
  </si>
  <si>
    <t>Lista de aceptados exámen interno</t>
  </si>
  <si>
    <t>Fecha límite para pago de examen interno</t>
  </si>
  <si>
    <t>Inicio de curso</t>
  </si>
  <si>
    <t>Periodo de solicitud de baja temporal.</t>
  </si>
  <si>
    <t>ÚLTIMO DÍA PARA RECIBIR ALUMNOS (periodo extraoridnario para concluir trámites y pagos) (revisar autorizaciones para estos casos y procedimiento)</t>
  </si>
  <si>
    <t>Alta y baja de Talleres de actividades complementarias</t>
  </si>
  <si>
    <t>Alumno/a, Control Escolar y Vinculación</t>
  </si>
  <si>
    <t>21 al 22</t>
  </si>
  <si>
    <t>11 al 15</t>
  </si>
  <si>
    <t>23 al 25</t>
  </si>
  <si>
    <t>1 y 2</t>
  </si>
  <si>
    <t>1 al 15</t>
  </si>
  <si>
    <t>Cierre Edcore para inscripciones y reinscripciones</t>
  </si>
  <si>
    <t>Alta y baja de materias</t>
  </si>
  <si>
    <t>Alta y Baja de materias</t>
  </si>
  <si>
    <t>26 al 30</t>
  </si>
  <si>
    <t>Captura de calificación de Taller</t>
  </si>
  <si>
    <t>Docentes</t>
  </si>
  <si>
    <t>Captura de calificaciones</t>
  </si>
  <si>
    <t>3 al 7</t>
  </si>
  <si>
    <t>3 al 31</t>
  </si>
  <si>
    <t>Periodo de captación de Matrícula</t>
  </si>
  <si>
    <t>Captura de Calificaciones</t>
  </si>
  <si>
    <t>Registro y pago de Solicitudes de Posgrado</t>
  </si>
  <si>
    <t>No laborable</t>
  </si>
  <si>
    <t>Evaluación Docente</t>
  </si>
  <si>
    <t>Solicitudes de Equivalencias, Convalidaciones y Revalidaciones</t>
  </si>
  <si>
    <t>1 al 16</t>
  </si>
  <si>
    <t>Solicitudes Equivalencias, Convalidaciones y Revalidaciones</t>
  </si>
  <si>
    <t>1 al 9</t>
  </si>
  <si>
    <t>fin de curso</t>
  </si>
  <si>
    <t>5 al 9</t>
  </si>
  <si>
    <t>Fin de Curso Posgrado</t>
  </si>
  <si>
    <t>Aplicación de Segundas Oportunidades</t>
  </si>
  <si>
    <t>Exámen de admisión Posgrado</t>
  </si>
  <si>
    <t>12 al 14</t>
  </si>
  <si>
    <t>Captura de Calificaciones segunda oportunidad</t>
  </si>
  <si>
    <t>19 al 30</t>
  </si>
  <si>
    <t>Periodo Vacacional</t>
  </si>
  <si>
    <t>Cierre Semestre / Edcore</t>
  </si>
  <si>
    <t>12 y 13</t>
  </si>
  <si>
    <t>16 al 20</t>
  </si>
  <si>
    <t>Alta y baja de talleres de actividades complementarias</t>
  </si>
  <si>
    <t>Periodo solicitud baja temporal</t>
  </si>
  <si>
    <t>Periodo de alta y baja de materias</t>
  </si>
  <si>
    <t>Incio de curso</t>
  </si>
  <si>
    <t xml:space="preserve">Curso propedeutico ingenierías, licenciaturas y posgrados </t>
  </si>
  <si>
    <t>Curso de inducción</t>
  </si>
  <si>
    <t>Selección de materias de reinscripciones</t>
  </si>
  <si>
    <t>Asignación de materias nuevo ingreso</t>
  </si>
  <si>
    <t>Publicación de listas de aceptación de aceptados licenciatura e ingenieria</t>
  </si>
  <si>
    <t>Inscripción a cursos especiales</t>
  </si>
  <si>
    <t>Capaciación docente</t>
  </si>
  <si>
    <t>Pago de aportación para desarrollo de infraestructura y equipamiento de ingenieriás y licenciaturas (nuevo ingreso)</t>
  </si>
  <si>
    <t>Pago de aportación para desarrollo de infraestructura y equipamiento de ingenieriás y licenciaturas</t>
  </si>
  <si>
    <t>1 al 3</t>
  </si>
  <si>
    <t>1 al 17</t>
  </si>
  <si>
    <t>Inicio de pago paquete de admisión ingeniería y licenciaturas (prueba de aptitud académica)</t>
  </si>
  <si>
    <t>27 y 28</t>
  </si>
  <si>
    <t>6 al 10</t>
  </si>
  <si>
    <t>3 al 14</t>
  </si>
  <si>
    <t>Semana Santa y Semana Pascua</t>
  </si>
  <si>
    <t>2 al 31</t>
  </si>
  <si>
    <t>Día del Maestro</t>
  </si>
  <si>
    <t>Día del Estudiante</t>
  </si>
  <si>
    <t>22 al 26</t>
  </si>
  <si>
    <t>6 al 8</t>
  </si>
  <si>
    <t>9 y 12</t>
  </si>
  <si>
    <t>12 al 30</t>
  </si>
  <si>
    <t>Recepción solicitudes de equivalencias, convalidaciones, revalidaciones</t>
  </si>
  <si>
    <t>Inicio curso de verano</t>
  </si>
  <si>
    <t>Tramites Posgrado</t>
  </si>
  <si>
    <t>3 al 21</t>
  </si>
  <si>
    <t>Capacitación Docente</t>
  </si>
  <si>
    <t>Fin de cursos de verano</t>
  </si>
  <si>
    <t>24 al 31</t>
  </si>
  <si>
    <t xml:space="preserve">Receso Escolar </t>
  </si>
  <si>
    <t>Ultimo día de pago paquete de admisión ingeniería y licenciaturas (prueba de aptitud académica)</t>
  </si>
  <si>
    <t>Guardias</t>
  </si>
  <si>
    <t>14 al 30</t>
  </si>
  <si>
    <t>Exámen de admisión Licenciaturas e Ingenierias</t>
  </si>
  <si>
    <t>Día de la Revolución Mexicana</t>
  </si>
  <si>
    <t>Celebración Día de la Revolución Mexicana</t>
  </si>
  <si>
    <t>Día de la Conmemoración del natalicio Benito Juárez</t>
  </si>
  <si>
    <t>Examen de admisión Licenciaturas e Ingenierias.</t>
  </si>
  <si>
    <t>Carga de cargas horarias en el Sistema EDCORE</t>
  </si>
  <si>
    <t>validación de cargas</t>
  </si>
  <si>
    <t xml:space="preserve">Entrega de oficio de solicutd de cargas para el periodo </t>
  </si>
  <si>
    <t>Unico día para entregar 25 de julio de 2022</t>
  </si>
  <si>
    <t>Asamblea Sindical</t>
  </si>
  <si>
    <t>Sindicato</t>
  </si>
  <si>
    <t>Puerto Vallarta, Tala, Tamazula, Tequila, Zapopan y Zapotlanejo. 10:00 am a 12:30 p.m.</t>
  </si>
  <si>
    <t>Arandas Chapala, Cocula, El Grullo, La Huerta, Lagos de Moreno y Mascota. 10:00 am a 12:30 p.m.</t>
  </si>
  <si>
    <t>Vincluación Unidad Académica</t>
  </si>
  <si>
    <t xml:space="preserve">Recibe reporte final  firmado y sellado por el organismo o dependencia, carta de término, instrumento de evaluación y autoevaluación cualitativo del desempeño final. </t>
  </si>
  <si>
    <t xml:space="preserve">Elección y programación   de proyectos de RSU y Asuntos Estudiantiles </t>
  </si>
  <si>
    <t>Informe de resultados estadísticos de seguimiento de egresados</t>
  </si>
  <si>
    <t>Vinculación</t>
  </si>
  <si>
    <t>Elaboración informe de acciones RSU y Asuntos Estudiantiles</t>
  </si>
  <si>
    <t xml:space="preserve">Vinculación y Unidades Académicas </t>
  </si>
  <si>
    <t xml:space="preserve">Vinculación  y Unidades Académicas </t>
  </si>
  <si>
    <t xml:space="preserve">22 al 30 </t>
  </si>
  <si>
    <t xml:space="preserve">Convocatoria Servicio Social </t>
  </si>
  <si>
    <t>19 al 23</t>
  </si>
  <si>
    <t>Entrega carta  de presentación al alumno para al organismo o dependencia donde se realizará el Servicio Social</t>
  </si>
  <si>
    <t>Entrega carta  de presentación al alumno para el organismo o dependencia donde se realizará el Servicio Social</t>
  </si>
  <si>
    <t xml:space="preserve">Captura de Calificaciones de Talleres </t>
  </si>
  <si>
    <t>Captura de Calificaciones de Talleres</t>
  </si>
  <si>
    <t>Captura de calificación de talleres</t>
  </si>
  <si>
    <t>Captura de calificación de Talleres</t>
  </si>
  <si>
    <t xml:space="preserve">24 al 28 </t>
  </si>
  <si>
    <t xml:space="preserve">Eventos Deportivos y Culturales Regional </t>
  </si>
  <si>
    <t>DEV/UA`S</t>
  </si>
  <si>
    <t>2 AL 4</t>
  </si>
  <si>
    <t>Eventos Deportivos y Culturales Estatales</t>
  </si>
  <si>
    <t xml:space="preserve">Publicaciòn Gaseta Tecnoloico de Jalisco </t>
  </si>
  <si>
    <t xml:space="preserve">DEV </t>
  </si>
  <si>
    <t>Planeación y proceso administrativo para adquisición de bienes y servicios de comunicación y difusión.</t>
  </si>
  <si>
    <t>Inicio de campañas de medios</t>
  </si>
  <si>
    <t>DEV</t>
  </si>
  <si>
    <t>Entrega de Credenciales</t>
  </si>
  <si>
    <t xml:space="preserve">Acto Protocolario de Titulación </t>
  </si>
  <si>
    <t>11 al 22</t>
  </si>
  <si>
    <t xml:space="preserve">6 al 24 </t>
  </si>
  <si>
    <t>Actos Académicos del TecMM</t>
  </si>
  <si>
    <t xml:space="preserve">Dia inhabil </t>
  </si>
  <si>
    <t>cocula</t>
  </si>
  <si>
    <t>Tala</t>
  </si>
  <si>
    <t>Día inhabil</t>
  </si>
  <si>
    <t>Totatiche</t>
  </si>
  <si>
    <t>Zapotlanejo</t>
  </si>
  <si>
    <t>El Grullo, Lagos de Moreno,Zapopan</t>
  </si>
  <si>
    <t>se cambia por el Día de la Raza</t>
  </si>
  <si>
    <t>Tequila</t>
  </si>
  <si>
    <t>La Huerta</t>
  </si>
  <si>
    <t>se cambia por el Día de La Raza</t>
  </si>
  <si>
    <t>Día Inhabil</t>
  </si>
  <si>
    <t>Puerto Vallarta, Mascota</t>
  </si>
  <si>
    <t>Arandas</t>
  </si>
  <si>
    <t>Día Inhábil</t>
  </si>
  <si>
    <t>Tamazula</t>
  </si>
  <si>
    <t>Chapala</t>
  </si>
  <si>
    <t>se cambia por el Día de La Raza (todos los miercoles de ceniza)</t>
  </si>
  <si>
    <t>Cuquio</t>
  </si>
  <si>
    <t>posada SINDICATO</t>
  </si>
  <si>
    <t>ANIVERSARIO DEL SINDICATO</t>
  </si>
  <si>
    <t>a partir de la 1 pm</t>
  </si>
  <si>
    <t>ASAMBLEA SINDICAL</t>
  </si>
  <si>
    <t xml:space="preserve">1 HORA </t>
  </si>
  <si>
    <t>Día del padre</t>
  </si>
  <si>
    <t>Solo para Padres</t>
  </si>
  <si>
    <t>1 HORA</t>
  </si>
  <si>
    <t xml:space="preserve">Día de la mujer </t>
  </si>
  <si>
    <t>DAII</t>
  </si>
  <si>
    <t xml:space="preserve">Unidades Académicas y DAII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</si>
</sst>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C0A]mmmm\ yyyy;@"/>
    <numFmt numFmtId="165" formatCode="d"/>
    <numFmt numFmtId="166" formatCode="d&quot;҉&quot;"/>
    <numFmt numFmtId="167" formatCode="d&quot;●&quot;"/>
    <numFmt numFmtId="168" formatCode="d&quot;֎&quot;"/>
  </numFmts>
  <fonts count="57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u/>
      <sz val="10"/>
      <color indexed="12"/>
      <name val="Tahoma"/>
      <family val="2"/>
    </font>
    <font>
      <sz val="10"/>
      <color theme="1" tint="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0"/>
      <name val="Calibri"/>
      <family val="2"/>
    </font>
    <font>
      <sz val="10"/>
      <color theme="1" tint="0.34998626667073579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5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Arial"/>
      <family val="2"/>
    </font>
    <font>
      <i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6.5"/>
      <name val="Calibri"/>
      <family val="2"/>
      <scheme val="minor"/>
    </font>
    <font>
      <sz val="18"/>
      <name val="Calibri"/>
      <family val="2"/>
      <scheme val="minor"/>
    </font>
    <font>
      <b/>
      <i/>
      <sz val="8"/>
      <name val="Calibri"/>
      <family val="2"/>
      <scheme val="minor"/>
    </font>
    <font>
      <sz val="7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b/>
      <u val="double"/>
      <sz val="18"/>
      <name val="Calibri"/>
      <family val="2"/>
      <scheme val="minor"/>
    </font>
    <font>
      <sz val="16"/>
      <name val="Calibri"/>
      <family val="2"/>
    </font>
    <font>
      <sz val="12"/>
      <color theme="0"/>
      <name val="Calibri"/>
      <family val="2"/>
      <scheme val="minor"/>
    </font>
    <font>
      <sz val="18"/>
      <name val="Calibri"/>
      <family val="2"/>
    </font>
    <font>
      <b/>
      <sz val="18"/>
      <color rgb="FF0BDE0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b/>
      <sz val="10"/>
      <color rgb="FFFFFFFF"/>
      <name val="Gotham Book"/>
      <family val="3"/>
    </font>
    <font>
      <b/>
      <sz val="10"/>
      <color rgb="FF000000"/>
      <name val="Gotham Book"/>
      <family val="3"/>
    </font>
    <font>
      <sz val="10"/>
      <color rgb="FF000000"/>
      <name val="Gotham Book"/>
      <family val="3"/>
    </font>
    <font>
      <sz val="10"/>
      <name val="Gotham Book"/>
      <family val="3"/>
    </font>
    <font>
      <sz val="14"/>
      <name val="Gotham Book"/>
      <family val="3"/>
    </font>
    <font>
      <b/>
      <sz val="10"/>
      <name val="Gotham Book"/>
      <family val="3"/>
    </font>
    <font>
      <sz val="10"/>
      <name val="Gotham book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theme="0"/>
      </patternFill>
    </fill>
    <fill>
      <patternFill patternType="solid">
        <fgColor rgb="FFCC99FF"/>
        <bgColor indexed="64"/>
      </patternFill>
    </fill>
    <fill>
      <patternFill patternType="solid">
        <fgColor rgb="FF06A49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92A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B396A"/>
        <bgColor indexed="64"/>
      </patternFill>
    </fill>
    <fill>
      <patternFill patternType="solid">
        <fgColor rgb="FF235B4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6D366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rgb="FF265196"/>
      </left>
      <right/>
      <top style="thick">
        <color rgb="FF265196"/>
      </top>
      <bottom/>
      <diagonal/>
    </border>
    <border>
      <left/>
      <right/>
      <top style="thick">
        <color rgb="FF265196"/>
      </top>
      <bottom/>
      <diagonal/>
    </border>
    <border>
      <left/>
      <right style="thick">
        <color rgb="FF265196"/>
      </right>
      <top style="thick">
        <color rgb="FF265196"/>
      </top>
      <bottom/>
      <diagonal/>
    </border>
    <border>
      <left style="thick">
        <color rgb="FF265196"/>
      </left>
      <right style="thick">
        <color rgb="FF265196"/>
      </right>
      <top style="thick">
        <color rgb="FF265196"/>
      </top>
      <bottom style="thick">
        <color rgb="FF265196"/>
      </bottom>
      <diagonal/>
    </border>
    <border>
      <left style="thick">
        <color rgb="FF265196"/>
      </left>
      <right/>
      <top style="thick">
        <color rgb="FF265196"/>
      </top>
      <bottom style="thick">
        <color rgb="FF265196"/>
      </bottom>
      <diagonal/>
    </border>
    <border>
      <left/>
      <right/>
      <top style="thick">
        <color rgb="FF265196"/>
      </top>
      <bottom style="thick">
        <color rgb="FF265196"/>
      </bottom>
      <diagonal/>
    </border>
    <border>
      <left/>
      <right style="thick">
        <color rgb="FF265196"/>
      </right>
      <top style="thick">
        <color rgb="FF265196"/>
      </top>
      <bottom style="thick">
        <color rgb="FF265196"/>
      </bottom>
      <diagonal/>
    </border>
    <border>
      <left style="thick">
        <color rgb="FFDB198C"/>
      </left>
      <right/>
      <top style="thick">
        <color rgb="FFDB198C"/>
      </top>
      <bottom style="thick">
        <color rgb="FFDB198C"/>
      </bottom>
      <diagonal/>
    </border>
    <border>
      <left/>
      <right style="thick">
        <color rgb="FFDB198C"/>
      </right>
      <top style="thick">
        <color rgb="FFDB198C"/>
      </top>
      <bottom style="thick">
        <color rgb="FFDB198C"/>
      </bottom>
      <diagonal/>
    </border>
    <border>
      <left style="thick">
        <color rgb="FF265196"/>
      </left>
      <right/>
      <top/>
      <bottom/>
      <diagonal/>
    </border>
    <border>
      <left/>
      <right/>
      <top style="thick">
        <color rgb="FFDB198C"/>
      </top>
      <bottom style="thick">
        <color rgb="FFDB198C"/>
      </bottom>
      <diagonal/>
    </border>
    <border>
      <left style="thick">
        <color rgb="FFDB198C"/>
      </left>
      <right/>
      <top/>
      <bottom style="thick">
        <color rgb="FFDB198C"/>
      </bottom>
      <diagonal/>
    </border>
    <border>
      <left/>
      <right/>
      <top/>
      <bottom style="thick">
        <color rgb="FFDB198C"/>
      </bottom>
      <diagonal/>
    </border>
    <border>
      <left/>
      <right style="thick">
        <color rgb="FFDB198C"/>
      </right>
      <top/>
      <bottom style="thick">
        <color rgb="FFDB198C"/>
      </bottom>
      <diagonal/>
    </border>
    <border>
      <left style="thick">
        <color rgb="FF265196"/>
      </left>
      <right style="thick">
        <color rgb="FF265196"/>
      </right>
      <top/>
      <bottom style="thick">
        <color rgb="FF265196"/>
      </bottom>
      <diagonal/>
    </border>
    <border>
      <left style="thick">
        <color rgb="FFDB198C"/>
      </left>
      <right style="thick">
        <color rgb="FFDB198C"/>
      </right>
      <top style="thick">
        <color rgb="FFDB198C"/>
      </top>
      <bottom style="thick">
        <color rgb="FFDB198C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rgb="FF0BDE00"/>
      </left>
      <right style="thick">
        <color rgb="FF0BDE00"/>
      </right>
      <top style="thick">
        <color rgb="FF0BDE00"/>
      </top>
      <bottom style="thick">
        <color rgb="FF0BDE00"/>
      </bottom>
      <diagonal/>
    </border>
    <border>
      <left style="thick">
        <color rgb="FF0BDE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0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/>
    <xf numFmtId="0" fontId="3" fillId="0" borderId="0" xfId="0" applyFont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1" applyFont="1" applyAlignment="1" applyProtection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3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165" fontId="22" fillId="0" borderId="4" xfId="0" applyNumberFormat="1" applyFont="1" applyBorder="1" applyAlignment="1">
      <alignment horizontal="center" vertical="center"/>
    </xf>
    <xf numFmtId="165" fontId="22" fillId="0" borderId="5" xfId="0" applyNumberFormat="1" applyFont="1" applyBorder="1" applyAlignment="1">
      <alignment horizontal="center" vertical="center"/>
    </xf>
    <xf numFmtId="165" fontId="22" fillId="0" borderId="6" xfId="0" applyNumberFormat="1" applyFont="1" applyBorder="1" applyAlignment="1">
      <alignment horizontal="center" vertical="center"/>
    </xf>
    <xf numFmtId="165" fontId="23" fillId="4" borderId="0" xfId="0" applyNumberFormat="1" applyFont="1" applyFill="1" applyAlignment="1">
      <alignment horizontal="center" vertical="center"/>
    </xf>
    <xf numFmtId="165" fontId="22" fillId="4" borderId="0" xfId="0" applyNumberFormat="1" applyFont="1" applyFill="1" applyAlignment="1">
      <alignment horizontal="center" vertical="center"/>
    </xf>
    <xf numFmtId="165" fontId="22" fillId="4" borderId="7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22" fillId="5" borderId="8" xfId="0" applyNumberFormat="1" applyFont="1" applyFill="1" applyBorder="1" applyAlignment="1">
      <alignment horizontal="center" vertical="center"/>
    </xf>
    <xf numFmtId="165" fontId="22" fillId="5" borderId="9" xfId="0" applyNumberFormat="1" applyFont="1" applyFill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166" fontId="22" fillId="5" borderId="10" xfId="0" applyNumberFormat="1" applyFont="1" applyFill="1" applyBorder="1" applyAlignment="1">
      <alignment horizontal="center" vertical="center"/>
    </xf>
    <xf numFmtId="165" fontId="22" fillId="6" borderId="11" xfId="0" applyNumberFormat="1" applyFont="1" applyFill="1" applyBorder="1" applyAlignment="1">
      <alignment horizontal="center" vertical="center"/>
    </xf>
    <xf numFmtId="165" fontId="22" fillId="6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/>
    <xf numFmtId="165" fontId="22" fillId="4" borderId="8" xfId="0" applyNumberFormat="1" applyFont="1" applyFill="1" applyBorder="1" applyAlignment="1">
      <alignment horizontal="center" vertical="center"/>
    </xf>
    <xf numFmtId="165" fontId="22" fillId="4" borderId="9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5" fontId="23" fillId="7" borderId="0" xfId="0" applyNumberFormat="1" applyFont="1" applyFill="1" applyAlignment="1" applyProtection="1">
      <alignment horizontal="center" vertical="center"/>
      <protection locked="0"/>
    </xf>
    <xf numFmtId="167" fontId="26" fillId="8" borderId="0" xfId="0" applyNumberFormat="1" applyFont="1" applyFill="1" applyAlignment="1">
      <alignment horizontal="center" vertical="center"/>
    </xf>
    <xf numFmtId="167" fontId="3" fillId="8" borderId="0" xfId="0" applyNumberFormat="1" applyFont="1" applyFill="1" applyAlignment="1">
      <alignment horizontal="center" vertical="center"/>
    </xf>
    <xf numFmtId="167" fontId="27" fillId="8" borderId="0" xfId="0" applyNumberFormat="1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165" fontId="22" fillId="9" borderId="9" xfId="0" applyNumberFormat="1" applyFont="1" applyFill="1" applyBorder="1" applyAlignment="1">
      <alignment horizontal="center" vertical="center"/>
    </xf>
    <xf numFmtId="165" fontId="22" fillId="10" borderId="9" xfId="0" applyNumberFormat="1" applyFont="1" applyFill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7" fontId="28" fillId="8" borderId="0" xfId="0" applyNumberFormat="1" applyFont="1" applyFill="1" applyAlignment="1">
      <alignment horizontal="center" vertical="center"/>
    </xf>
    <xf numFmtId="167" fontId="29" fillId="8" borderId="0" xfId="0" applyNumberFormat="1" applyFont="1" applyFill="1" applyAlignment="1">
      <alignment horizontal="center" vertical="center"/>
    </xf>
    <xf numFmtId="167" fontId="30" fillId="0" borderId="8" xfId="0" applyNumberFormat="1" applyFont="1" applyBorder="1" applyAlignment="1">
      <alignment horizontal="center" vertical="center"/>
    </xf>
    <xf numFmtId="165" fontId="22" fillId="0" borderId="13" xfId="0" applyNumberFormat="1" applyFont="1" applyBorder="1" applyAlignment="1">
      <alignment horizontal="center" vertical="center"/>
    </xf>
    <xf numFmtId="165" fontId="22" fillId="6" borderId="14" xfId="0" applyNumberFormat="1" applyFont="1" applyFill="1" applyBorder="1" applyAlignment="1">
      <alignment horizontal="center" vertical="center"/>
    </xf>
    <xf numFmtId="165" fontId="22" fillId="5" borderId="10" xfId="0" applyNumberFormat="1" applyFont="1" applyFill="1" applyBorder="1" applyAlignment="1">
      <alignment horizontal="center" vertical="center"/>
    </xf>
    <xf numFmtId="165" fontId="22" fillId="6" borderId="15" xfId="0" applyNumberFormat="1" applyFont="1" applyFill="1" applyBorder="1" applyAlignment="1">
      <alignment horizontal="center" vertical="center"/>
    </xf>
    <xf numFmtId="165" fontId="22" fillId="6" borderId="16" xfId="0" applyNumberFormat="1" applyFont="1" applyFill="1" applyBorder="1" applyAlignment="1">
      <alignment horizontal="center" vertical="center"/>
    </xf>
    <xf numFmtId="165" fontId="22" fillId="6" borderId="17" xfId="0" applyNumberFormat="1" applyFont="1" applyFill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2" fillId="11" borderId="6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22" fillId="5" borderId="0" xfId="0" applyNumberFormat="1" applyFont="1" applyFill="1" applyAlignment="1">
      <alignment horizontal="center" vertical="center"/>
    </xf>
    <xf numFmtId="165" fontId="31" fillId="12" borderId="0" xfId="0" applyNumberFormat="1" applyFont="1" applyFill="1" applyAlignment="1">
      <alignment horizontal="center" vertical="center"/>
    </xf>
    <xf numFmtId="165" fontId="22" fillId="11" borderId="8" xfId="0" applyNumberFormat="1" applyFont="1" applyFill="1" applyBorder="1" applyAlignment="1">
      <alignment horizontal="center" vertical="center"/>
    </xf>
    <xf numFmtId="165" fontId="22" fillId="11" borderId="9" xfId="0" applyNumberFormat="1" applyFont="1" applyFill="1" applyBorder="1" applyAlignment="1">
      <alignment horizontal="center" vertical="center"/>
    </xf>
    <xf numFmtId="165" fontId="22" fillId="11" borderId="10" xfId="0" applyNumberFormat="1" applyFont="1" applyFill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5" fontId="26" fillId="8" borderId="0" xfId="0" applyNumberFormat="1" applyFont="1" applyFill="1" applyAlignment="1">
      <alignment horizontal="center" vertical="center"/>
    </xf>
    <xf numFmtId="165" fontId="3" fillId="8" borderId="0" xfId="0" applyNumberFormat="1" applyFont="1" applyFill="1" applyAlignment="1">
      <alignment horizontal="center" vertical="center"/>
    </xf>
    <xf numFmtId="165" fontId="27" fillId="8" borderId="0" xfId="0" applyNumberFormat="1" applyFont="1" applyFill="1" applyAlignment="1">
      <alignment horizontal="center" vertical="center"/>
    </xf>
    <xf numFmtId="165" fontId="22" fillId="9" borderId="0" xfId="0" applyNumberFormat="1" applyFont="1" applyFill="1" applyAlignment="1">
      <alignment horizontal="center" vertical="center"/>
    </xf>
    <xf numFmtId="165" fontId="29" fillId="8" borderId="0" xfId="0" applyNumberFormat="1" applyFont="1" applyFill="1" applyAlignment="1">
      <alignment horizontal="center" vertical="center"/>
    </xf>
    <xf numFmtId="165" fontId="22" fillId="10" borderId="0" xfId="0" applyNumberFormat="1" applyFont="1" applyFill="1" applyAlignment="1">
      <alignment horizontal="center" vertical="center"/>
    </xf>
    <xf numFmtId="165" fontId="22" fillId="0" borderId="0" xfId="0" applyNumberFormat="1" applyFont="1" applyAlignment="1">
      <alignment horizontal="left" vertical="center"/>
    </xf>
    <xf numFmtId="165" fontId="22" fillId="0" borderId="18" xfId="0" applyNumberFormat="1" applyFont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vertical="top" wrapText="1"/>
    </xf>
    <xf numFmtId="165" fontId="22" fillId="11" borderId="0" xfId="0" applyNumberFormat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0" fontId="3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0" fillId="0" borderId="0" xfId="0" applyFont="1" applyAlignment="1">
      <alignment vertical="center" wrapText="1"/>
    </xf>
    <xf numFmtId="0" fontId="30" fillId="0" borderId="19" xfId="0" applyFont="1" applyBorder="1" applyAlignment="1">
      <alignment vertical="center" wrapText="1"/>
    </xf>
    <xf numFmtId="0" fontId="30" fillId="0" borderId="7" xfId="0" applyFont="1" applyBorder="1" applyAlignment="1">
      <alignment wrapText="1"/>
    </xf>
    <xf numFmtId="0" fontId="1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0" fillId="6" borderId="0" xfId="0" applyFont="1" applyFill="1" applyAlignment="1">
      <alignment wrapText="1"/>
    </xf>
    <xf numFmtId="0" fontId="30" fillId="0" borderId="0" xfId="0" applyFont="1" applyAlignment="1">
      <alignment horizontal="left" wrapText="1"/>
    </xf>
    <xf numFmtId="0" fontId="30" fillId="0" borderId="0" xfId="0" applyFont="1" applyAlignment="1">
      <alignment vertical="top" wrapText="1"/>
    </xf>
    <xf numFmtId="0" fontId="21" fillId="0" borderId="0" xfId="0" applyFont="1" applyAlignment="1">
      <alignment vertical="center" wrapText="1"/>
    </xf>
    <xf numFmtId="0" fontId="34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vertical="center" wrapText="1"/>
    </xf>
    <xf numFmtId="165" fontId="32" fillId="9" borderId="0" xfId="0" applyNumberFormat="1" applyFont="1" applyFill="1" applyAlignment="1">
      <alignment horizontal="center" vertical="center"/>
    </xf>
    <xf numFmtId="0" fontId="21" fillId="0" borderId="0" xfId="0" applyFont="1" applyAlignment="1">
      <alignment wrapText="1"/>
    </xf>
    <xf numFmtId="165" fontId="32" fillId="10" borderId="0" xfId="0" applyNumberFormat="1" applyFont="1" applyFill="1" applyAlignment="1">
      <alignment horizontal="center" vertical="center"/>
    </xf>
    <xf numFmtId="0" fontId="37" fillId="12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35" fillId="0" borderId="0" xfId="0" applyFont="1" applyAlignment="1">
      <alignment vertical="top" wrapText="1"/>
    </xf>
    <xf numFmtId="0" fontId="30" fillId="5" borderId="0" xfId="0" applyFont="1" applyFill="1" applyAlignment="1">
      <alignment vertical="center"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5" fontId="38" fillId="8" borderId="0" xfId="0" applyNumberFormat="1" applyFont="1" applyFill="1" applyAlignment="1">
      <alignment horizontal="center" vertical="top" wrapText="1"/>
    </xf>
    <xf numFmtId="0" fontId="19" fillId="11" borderId="0" xfId="0" applyFont="1" applyFill="1" applyAlignment="1">
      <alignment wrapText="1"/>
    </xf>
    <xf numFmtId="165" fontId="39" fillId="8" borderId="0" xfId="0" applyNumberFormat="1" applyFont="1" applyFill="1" applyAlignment="1">
      <alignment horizontal="left" vertical="center" wrapText="1"/>
    </xf>
    <xf numFmtId="0" fontId="21" fillId="4" borderId="0" xfId="0" applyFont="1" applyFill="1" applyAlignment="1">
      <alignment wrapText="1"/>
    </xf>
    <xf numFmtId="0" fontId="40" fillId="8" borderId="0" xfId="0" applyFont="1" applyFill="1" applyAlignment="1">
      <alignment horizontal="center" vertical="center"/>
    </xf>
    <xf numFmtId="165" fontId="41" fillId="8" borderId="0" xfId="0" applyNumberFormat="1" applyFont="1" applyFill="1" applyAlignment="1">
      <alignment horizontal="center" vertical="center" wrapText="1"/>
    </xf>
    <xf numFmtId="165" fontId="42" fillId="8" borderId="0" xfId="0" applyNumberFormat="1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165" fontId="44" fillId="0" borderId="0" xfId="0" applyNumberFormat="1" applyFont="1" applyAlignment="1">
      <alignment horizontal="center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wrapText="1"/>
    </xf>
    <xf numFmtId="0" fontId="36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165" fontId="17" fillId="13" borderId="0" xfId="0" applyNumberFormat="1" applyFont="1" applyFill="1" applyAlignment="1">
      <alignment horizontal="center" vertical="center"/>
    </xf>
    <xf numFmtId="0" fontId="21" fillId="14" borderId="0" xfId="0" applyFont="1" applyFill="1" applyAlignment="1">
      <alignment wrapText="1"/>
    </xf>
    <xf numFmtId="165" fontId="31" fillId="1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165" fontId="17" fillId="4" borderId="0" xfId="0" applyNumberFormat="1" applyFont="1" applyFill="1" applyAlignment="1">
      <alignment horizontal="center" vertical="center"/>
    </xf>
    <xf numFmtId="165" fontId="31" fillId="4" borderId="0" xfId="0" applyNumberFormat="1" applyFont="1" applyFill="1" applyAlignment="1">
      <alignment horizontal="center" vertical="center"/>
    </xf>
    <xf numFmtId="165" fontId="32" fillId="4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165" fontId="22" fillId="5" borderId="7" xfId="0" applyNumberFormat="1" applyFont="1" applyFill="1" applyBorder="1" applyAlignment="1">
      <alignment horizontal="center" vertical="center"/>
    </xf>
    <xf numFmtId="167" fontId="22" fillId="4" borderId="8" xfId="0" applyNumberFormat="1" applyFont="1" applyFill="1" applyBorder="1" applyAlignment="1">
      <alignment horizontal="center" vertical="center"/>
    </xf>
    <xf numFmtId="167" fontId="22" fillId="4" borderId="9" xfId="0" applyNumberFormat="1" applyFont="1" applyFill="1" applyBorder="1" applyAlignment="1">
      <alignment horizontal="center" vertical="center"/>
    </xf>
    <xf numFmtId="167" fontId="22" fillId="4" borderId="10" xfId="0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right"/>
    </xf>
    <xf numFmtId="165" fontId="22" fillId="10" borderId="10" xfId="0" applyNumberFormat="1" applyFont="1" applyFill="1" applyBorder="1" applyAlignment="1">
      <alignment horizontal="center" vertical="center"/>
    </xf>
    <xf numFmtId="165" fontId="22" fillId="10" borderId="8" xfId="0" applyNumberFormat="1" applyFont="1" applyFill="1" applyBorder="1" applyAlignment="1">
      <alignment horizontal="center" vertical="center"/>
    </xf>
    <xf numFmtId="167" fontId="22" fillId="4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/>
    </xf>
    <xf numFmtId="0" fontId="30" fillId="15" borderId="0" xfId="0" applyFont="1" applyFill="1" applyAlignment="1">
      <alignment vertical="center" wrapText="1"/>
    </xf>
    <xf numFmtId="0" fontId="47" fillId="0" borderId="0" xfId="0" applyFont="1" applyAlignment="1">
      <alignment vertical="top" wrapText="1"/>
    </xf>
    <xf numFmtId="168" fontId="22" fillId="6" borderId="11" xfId="0" applyNumberFormat="1" applyFont="1" applyFill="1" applyBorder="1" applyAlignment="1">
      <alignment horizontal="center" vertical="center"/>
    </xf>
    <xf numFmtId="165" fontId="22" fillId="16" borderId="9" xfId="0" applyNumberFormat="1" applyFont="1" applyFill="1" applyBorder="1" applyAlignment="1">
      <alignment horizontal="center" vertical="center"/>
    </xf>
    <xf numFmtId="0" fontId="50" fillId="9" borderId="23" xfId="0" applyFont="1" applyFill="1" applyBorder="1" applyAlignment="1">
      <alignment horizontal="center" vertical="center" wrapText="1"/>
    </xf>
    <xf numFmtId="0" fontId="51" fillId="18" borderId="23" xfId="0" applyFont="1" applyFill="1" applyBorder="1" applyAlignment="1">
      <alignment horizontal="center" vertical="center" wrapText="1"/>
    </xf>
    <xf numFmtId="0" fontId="51" fillId="18" borderId="25" xfId="0" applyFont="1" applyFill="1" applyBorder="1" applyAlignment="1">
      <alignment horizontal="center" vertical="center" wrapText="1"/>
    </xf>
    <xf numFmtId="165" fontId="3" fillId="16" borderId="9" xfId="0" applyNumberFormat="1" applyFont="1" applyFill="1" applyBorder="1" applyAlignment="1">
      <alignment horizontal="center" vertical="center"/>
    </xf>
    <xf numFmtId="165" fontId="30" fillId="16" borderId="10" xfId="0" applyNumberFormat="1" applyFont="1" applyFill="1" applyBorder="1" applyAlignment="1">
      <alignment horizontal="center" vertical="center"/>
    </xf>
    <xf numFmtId="165" fontId="22" fillId="19" borderId="0" xfId="0" applyNumberFormat="1" applyFont="1" applyFill="1" applyAlignment="1">
      <alignment horizontal="center" vertical="center"/>
    </xf>
    <xf numFmtId="0" fontId="1" fillId="0" borderId="29" xfId="2" applyBorder="1" applyAlignment="1">
      <alignment horizontal="left" vertical="center" wrapText="1"/>
    </xf>
    <xf numFmtId="0" fontId="1" fillId="0" borderId="29" xfId="2" applyBorder="1" applyAlignment="1">
      <alignment horizontal="left" vertical="center"/>
    </xf>
    <xf numFmtId="0" fontId="55" fillId="0" borderId="0" xfId="0" applyFont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2" fillId="18" borderId="24" xfId="0" applyFont="1" applyFill="1" applyBorder="1" applyAlignment="1">
      <alignment horizontal="left" vertical="center" wrapText="1"/>
    </xf>
    <xf numFmtId="0" fontId="50" fillId="9" borderId="24" xfId="0" applyFont="1" applyFill="1" applyBorder="1" applyAlignment="1">
      <alignment horizontal="center" wrapText="1"/>
    </xf>
    <xf numFmtId="0" fontId="53" fillId="0" borderId="0" xfId="0" applyFont="1" applyAlignment="1">
      <alignment horizontal="left" wrapText="1"/>
    </xf>
    <xf numFmtId="0" fontId="50" fillId="9" borderId="24" xfId="0" applyFont="1" applyFill="1" applyBorder="1" applyAlignment="1">
      <alignment horizontal="left" wrapText="1"/>
    </xf>
    <xf numFmtId="0" fontId="52" fillId="18" borderId="24" xfId="0" applyFont="1" applyFill="1" applyBorder="1" applyAlignment="1">
      <alignment horizontal="left" wrapText="1"/>
    </xf>
    <xf numFmtId="0" fontId="53" fillId="0" borderId="23" xfId="0" applyFont="1" applyBorder="1" applyAlignment="1">
      <alignment horizontal="left" vertical="center" wrapText="1"/>
    </xf>
    <xf numFmtId="0" fontId="52" fillId="18" borderId="23" xfId="0" applyFont="1" applyFill="1" applyBorder="1" applyAlignment="1">
      <alignment horizontal="left" vertical="center" wrapText="1"/>
    </xf>
    <xf numFmtId="0" fontId="52" fillId="18" borderId="26" xfId="0" applyFont="1" applyFill="1" applyBorder="1" applyAlignment="1">
      <alignment horizontal="left" vertical="center" wrapText="1"/>
    </xf>
    <xf numFmtId="0" fontId="56" fillId="0" borderId="0" xfId="0" applyFont="1" applyAlignment="1">
      <alignment wrapText="1"/>
    </xf>
    <xf numFmtId="0" fontId="52" fillId="18" borderId="24" xfId="0" applyFont="1" applyFill="1" applyBorder="1" applyAlignment="1">
      <alignment horizontal="center" wrapText="1"/>
    </xf>
    <xf numFmtId="0" fontId="52" fillId="18" borderId="24" xfId="0" applyFont="1" applyFill="1" applyBorder="1" applyAlignment="1">
      <alignment horizontal="left"/>
    </xf>
    <xf numFmtId="0" fontId="52" fillId="18" borderId="24" xfId="0" applyFont="1" applyFill="1" applyBorder="1" applyAlignment="1">
      <alignment horizontal="center" vertical="center" wrapText="1"/>
    </xf>
    <xf numFmtId="0" fontId="52" fillId="21" borderId="24" xfId="0" applyFont="1" applyFill="1" applyBorder="1" applyAlignment="1">
      <alignment horizontal="left" vertical="center" wrapText="1"/>
    </xf>
    <xf numFmtId="0" fontId="51" fillId="21" borderId="23" xfId="0" applyFont="1" applyFill="1" applyBorder="1" applyAlignment="1">
      <alignment horizontal="center" vertical="center" wrapText="1"/>
    </xf>
    <xf numFmtId="0" fontId="51" fillId="20" borderId="30" xfId="0" applyFont="1" applyFill="1" applyBorder="1" applyAlignment="1">
      <alignment horizontal="center" vertical="center" wrapText="1"/>
    </xf>
    <xf numFmtId="0" fontId="52" fillId="20" borderId="31" xfId="0" applyFont="1" applyFill="1" applyBorder="1" applyAlignment="1">
      <alignment horizontal="left" vertical="center" wrapText="1"/>
    </xf>
    <xf numFmtId="0" fontId="50" fillId="9" borderId="25" xfId="0" applyFont="1" applyFill="1" applyBorder="1" applyAlignment="1">
      <alignment horizontal="center" vertical="center" wrapText="1"/>
    </xf>
    <xf numFmtId="0" fontId="50" fillId="9" borderId="26" xfId="0" applyFont="1" applyFill="1" applyBorder="1" applyAlignment="1">
      <alignment horizontal="center" wrapText="1"/>
    </xf>
    <xf numFmtId="0" fontId="51" fillId="18" borderId="29" xfId="0" applyFont="1" applyFill="1" applyBorder="1" applyAlignment="1">
      <alignment horizontal="center" vertical="center" wrapText="1"/>
    </xf>
    <xf numFmtId="0" fontId="52" fillId="18" borderId="29" xfId="0" applyFont="1" applyFill="1" applyBorder="1" applyAlignment="1">
      <alignment horizontal="left" vertical="center" wrapText="1"/>
    </xf>
    <xf numFmtId="0" fontId="51" fillId="4" borderId="23" xfId="0" applyFont="1" applyFill="1" applyBorder="1" applyAlignment="1">
      <alignment horizontal="center" vertical="center" wrapText="1"/>
    </xf>
    <xf numFmtId="0" fontId="52" fillId="4" borderId="2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0" fillId="0" borderId="22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13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164" fontId="17" fillId="2" borderId="0" xfId="0" applyNumberFormat="1" applyFont="1" applyFill="1" applyAlignment="1">
      <alignment horizontal="center" vertical="center"/>
    </xf>
    <xf numFmtId="164" fontId="17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3" fillId="0" borderId="0" xfId="0" applyFont="1" applyAlignment="1">
      <alignment horizontal="center" wrapText="1"/>
    </xf>
    <xf numFmtId="164" fontId="50" fillId="17" borderId="27" xfId="0" applyNumberFormat="1" applyFont="1" applyFill="1" applyBorder="1" applyAlignment="1">
      <alignment horizontal="center" wrapText="1"/>
    </xf>
    <xf numFmtId="164" fontId="50" fillId="17" borderId="28" xfId="0" applyNumberFormat="1" applyFont="1" applyFill="1" applyBorder="1" applyAlignment="1">
      <alignment horizontal="center" wrapText="1"/>
    </xf>
    <xf numFmtId="164" fontId="50" fillId="17" borderId="24" xfId="0" applyNumberFormat="1" applyFont="1" applyFill="1" applyBorder="1" applyAlignment="1">
      <alignment horizontal="center" wrapText="1"/>
    </xf>
    <xf numFmtId="164" fontId="50" fillId="17" borderId="29" xfId="0" applyNumberFormat="1" applyFont="1" applyFill="1" applyBorder="1" applyAlignment="1">
      <alignment horizontal="center" wrapText="1"/>
    </xf>
    <xf numFmtId="0" fontId="54" fillId="0" borderId="0" xfId="0" applyFont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40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numFmt numFmtId="169" formatCode="mmmm"/>
    </dxf>
    <dxf>
      <numFmt numFmtId="169" formatCode="mmmm"/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numFmt numFmtId="169" formatCode="mmmm"/>
    </dxf>
    <dxf>
      <font>
        <color theme="4" tint="-0.24994659260841701"/>
      </font>
    </dxf>
    <dxf>
      <numFmt numFmtId="169" formatCode="mmmm"/>
    </dxf>
    <dxf>
      <font>
        <color theme="4" tint="-0.24994659260841701"/>
      </font>
    </dxf>
  </dxfs>
  <tableStyles count="1" defaultTableStyle="TableStyleMedium2" defaultPivotStyle="PivotStyleLight16">
    <tableStyle name="Invisible" pivot="0" table="0" count="0"/>
  </tableStyles>
  <colors>
    <mruColors>
      <color rgb="FFB4C6E7"/>
      <color rgb="FF7030A0"/>
      <color rgb="FF265196"/>
      <color rgb="FF1B396A"/>
      <color rgb="FF235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64478</xdr:colOff>
      <xdr:row>14</xdr:row>
      <xdr:rowOff>41030</xdr:rowOff>
    </xdr:from>
    <xdr:to>
      <xdr:col>18</xdr:col>
      <xdr:colOff>422032</xdr:colOff>
      <xdr:row>14</xdr:row>
      <xdr:rowOff>269630</xdr:rowOff>
    </xdr:to>
    <xdr:sp macro="" textlink="">
      <xdr:nvSpPr>
        <xdr:cNvPr id="2" name="Pentágono 1">
          <a:extLst>
            <a:ext uri="{FF2B5EF4-FFF2-40B4-BE49-F238E27FC236}">
              <a16:creationId xmlns:a16="http://schemas.microsoft.com/office/drawing/2014/main" id="{21D0A914-6A2A-44A1-8C9E-FE8D680FFCC5}"/>
            </a:ext>
          </a:extLst>
        </xdr:cNvPr>
        <xdr:cNvSpPr/>
      </xdr:nvSpPr>
      <xdr:spPr>
        <a:xfrm>
          <a:off x="7882598" y="4658750"/>
          <a:ext cx="357554" cy="228600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103559</xdr:colOff>
      <xdr:row>46</xdr:row>
      <xdr:rowOff>111125</xdr:rowOff>
    </xdr:from>
    <xdr:to>
      <xdr:col>1</xdr:col>
      <xdr:colOff>313109</xdr:colOff>
      <xdr:row>46</xdr:row>
      <xdr:rowOff>273050</xdr:rowOff>
    </xdr:to>
    <xdr:sp macro="" textlink="">
      <xdr:nvSpPr>
        <xdr:cNvPr id="3" name="Pentágono 2">
          <a:extLst>
            <a:ext uri="{FF2B5EF4-FFF2-40B4-BE49-F238E27FC236}">
              <a16:creationId xmlns:a16="http://schemas.microsoft.com/office/drawing/2014/main" id="{EE52F0D7-C598-489B-8EC9-E9A554F395FF}"/>
            </a:ext>
          </a:extLst>
        </xdr:cNvPr>
        <xdr:cNvSpPr/>
      </xdr:nvSpPr>
      <xdr:spPr>
        <a:xfrm>
          <a:off x="537899" y="14413865"/>
          <a:ext cx="209550" cy="161925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79495</xdr:colOff>
      <xdr:row>48</xdr:row>
      <xdr:rowOff>95333</xdr:rowOff>
    </xdr:from>
    <xdr:to>
      <xdr:col>1</xdr:col>
      <xdr:colOff>289045</xdr:colOff>
      <xdr:row>48</xdr:row>
      <xdr:rowOff>276308</xdr:rowOff>
    </xdr:to>
    <xdr:sp macro="" textlink="">
      <xdr:nvSpPr>
        <xdr:cNvPr id="4" name="Pentágono 3">
          <a:extLst>
            <a:ext uri="{FF2B5EF4-FFF2-40B4-BE49-F238E27FC236}">
              <a16:creationId xmlns:a16="http://schemas.microsoft.com/office/drawing/2014/main" id="{769FB70D-7A6A-4C01-9435-A519F8B7D333}"/>
            </a:ext>
          </a:extLst>
        </xdr:cNvPr>
        <xdr:cNvSpPr/>
      </xdr:nvSpPr>
      <xdr:spPr>
        <a:xfrm rot="10800000">
          <a:off x="513835" y="14824793"/>
          <a:ext cx="209550" cy="180975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108180</xdr:colOff>
      <xdr:row>52</xdr:row>
      <xdr:rowOff>85317</xdr:rowOff>
    </xdr:from>
    <xdr:to>
      <xdr:col>1</xdr:col>
      <xdr:colOff>289156</xdr:colOff>
      <xdr:row>52</xdr:row>
      <xdr:rowOff>266292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D2B2612A-9FE3-4FFC-8DD3-B838A850393E}"/>
            </a:ext>
          </a:extLst>
        </xdr:cNvPr>
        <xdr:cNvSpPr/>
      </xdr:nvSpPr>
      <xdr:spPr>
        <a:xfrm>
          <a:off x="542520" y="15668217"/>
          <a:ext cx="180976" cy="18097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68035</xdr:colOff>
      <xdr:row>66</xdr:row>
      <xdr:rowOff>100104</xdr:rowOff>
    </xdr:from>
    <xdr:to>
      <xdr:col>19</xdr:col>
      <xdr:colOff>329973</xdr:colOff>
      <xdr:row>66</xdr:row>
      <xdr:rowOff>290604</xdr:rowOff>
    </xdr:to>
    <xdr:sp macro="" textlink="">
      <xdr:nvSpPr>
        <xdr:cNvPr id="6" name="Trapecio 5">
          <a:extLst>
            <a:ext uri="{FF2B5EF4-FFF2-40B4-BE49-F238E27FC236}">
              <a16:creationId xmlns:a16="http://schemas.microsoft.com/office/drawing/2014/main" id="{1AD24DB0-933F-4B26-810D-FA5E1B970E77}"/>
            </a:ext>
          </a:extLst>
        </xdr:cNvPr>
        <xdr:cNvSpPr/>
      </xdr:nvSpPr>
      <xdr:spPr>
        <a:xfrm>
          <a:off x="8320495" y="18670044"/>
          <a:ext cx="261938" cy="190500"/>
        </a:xfrm>
        <a:prstGeom prst="trapezoid">
          <a:avLst/>
        </a:prstGeom>
        <a:noFill/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37419</xdr:colOff>
      <xdr:row>13</xdr:row>
      <xdr:rowOff>42921</xdr:rowOff>
    </xdr:from>
    <xdr:to>
      <xdr:col>6</xdr:col>
      <xdr:colOff>363991</xdr:colOff>
      <xdr:row>13</xdr:row>
      <xdr:rowOff>272143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19B4A56-A316-43D1-9BF6-BB369D7E4610}"/>
            </a:ext>
          </a:extLst>
        </xdr:cNvPr>
        <xdr:cNvSpPr/>
      </xdr:nvSpPr>
      <xdr:spPr>
        <a:xfrm>
          <a:off x="906099" y="4348221"/>
          <a:ext cx="2063932" cy="229222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29514</xdr:colOff>
      <xdr:row>14</xdr:row>
      <xdr:rowOff>36595</xdr:rowOff>
    </xdr:from>
    <xdr:to>
      <xdr:col>6</xdr:col>
      <xdr:colOff>370795</xdr:colOff>
      <xdr:row>14</xdr:row>
      <xdr:rowOff>272142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963C080-1707-443C-9122-8CECAD069E1B}"/>
            </a:ext>
          </a:extLst>
        </xdr:cNvPr>
        <xdr:cNvSpPr/>
      </xdr:nvSpPr>
      <xdr:spPr>
        <a:xfrm>
          <a:off x="898194" y="4654315"/>
          <a:ext cx="2078641" cy="23554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45841</xdr:colOff>
      <xdr:row>15</xdr:row>
      <xdr:rowOff>56727</xdr:rowOff>
    </xdr:from>
    <xdr:to>
      <xdr:col>5</xdr:col>
      <xdr:colOff>342900</xdr:colOff>
      <xdr:row>15</xdr:row>
      <xdr:rowOff>261256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C9F730B-429C-4CAB-80C6-780649CF3DD2}"/>
            </a:ext>
          </a:extLst>
        </xdr:cNvPr>
        <xdr:cNvSpPr/>
      </xdr:nvSpPr>
      <xdr:spPr>
        <a:xfrm>
          <a:off x="914521" y="4986867"/>
          <a:ext cx="1600079" cy="204529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75973</xdr:colOff>
      <xdr:row>12</xdr:row>
      <xdr:rowOff>45356</xdr:rowOff>
    </xdr:from>
    <xdr:to>
      <xdr:col>14</xdr:col>
      <xdr:colOff>384313</xdr:colOff>
      <xdr:row>12</xdr:row>
      <xdr:rowOff>264432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BC931E21-6CF8-4E77-8A37-8359143705A3}"/>
            </a:ext>
          </a:extLst>
        </xdr:cNvPr>
        <xdr:cNvSpPr/>
      </xdr:nvSpPr>
      <xdr:spPr>
        <a:xfrm>
          <a:off x="4419373" y="4038236"/>
          <a:ext cx="2045700" cy="219076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91439</xdr:colOff>
      <xdr:row>11</xdr:row>
      <xdr:rowOff>47397</xdr:rowOff>
    </xdr:from>
    <xdr:to>
      <xdr:col>14</xdr:col>
      <xdr:colOff>367552</xdr:colOff>
      <xdr:row>11</xdr:row>
      <xdr:rowOff>268942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8B6A5519-660E-4E06-A4EB-AE265C341BC9}"/>
            </a:ext>
          </a:extLst>
        </xdr:cNvPr>
        <xdr:cNvSpPr/>
      </xdr:nvSpPr>
      <xdr:spPr>
        <a:xfrm>
          <a:off x="6172199" y="3727857"/>
          <a:ext cx="276113" cy="221545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87924</xdr:colOff>
      <xdr:row>64</xdr:row>
      <xdr:rowOff>87924</xdr:rowOff>
    </xdr:from>
    <xdr:to>
      <xdr:col>10</xdr:col>
      <xdr:colOff>304801</xdr:colOff>
      <xdr:row>64</xdr:row>
      <xdr:rowOff>312460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C9A57FA-CB12-47A0-8DFE-E3A0717545BE}"/>
            </a:ext>
          </a:extLst>
        </xdr:cNvPr>
        <xdr:cNvSpPr/>
      </xdr:nvSpPr>
      <xdr:spPr>
        <a:xfrm>
          <a:off x="4431324" y="18231144"/>
          <a:ext cx="216877" cy="224536"/>
        </a:xfrm>
        <a:prstGeom prst="ellipse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113620</xdr:colOff>
      <xdr:row>14</xdr:row>
      <xdr:rowOff>66676</xdr:rowOff>
    </xdr:from>
    <xdr:to>
      <xdr:col>2</xdr:col>
      <xdr:colOff>298677</xdr:colOff>
      <xdr:row>14</xdr:row>
      <xdr:rowOff>262618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CEA1BD7A-54B0-41BE-B75D-E87834040A8C}"/>
            </a:ext>
          </a:extLst>
        </xdr:cNvPr>
        <xdr:cNvSpPr/>
      </xdr:nvSpPr>
      <xdr:spPr>
        <a:xfrm>
          <a:off x="982300" y="4684396"/>
          <a:ext cx="185057" cy="195942"/>
        </a:xfrm>
        <a:prstGeom prst="ellipse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58976</xdr:colOff>
      <xdr:row>12</xdr:row>
      <xdr:rowOff>52136</xdr:rowOff>
    </xdr:from>
    <xdr:to>
      <xdr:col>6</xdr:col>
      <xdr:colOff>335702</xdr:colOff>
      <xdr:row>12</xdr:row>
      <xdr:rowOff>260684</xdr:rowOff>
    </xdr:to>
    <xdr:sp macro="" textlink="">
      <xdr:nvSpPr>
        <xdr:cNvPr id="14" name="Pentágono 23">
          <a:extLst>
            <a:ext uri="{FF2B5EF4-FFF2-40B4-BE49-F238E27FC236}">
              <a16:creationId xmlns:a16="http://schemas.microsoft.com/office/drawing/2014/main" id="{FD411EF6-4446-4826-8C60-80C8F108CAA5}"/>
            </a:ext>
          </a:extLst>
        </xdr:cNvPr>
        <xdr:cNvSpPr/>
      </xdr:nvSpPr>
      <xdr:spPr>
        <a:xfrm rot="10800000">
          <a:off x="2665016" y="4045016"/>
          <a:ext cx="276726" cy="208548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57149</xdr:colOff>
      <xdr:row>62</xdr:row>
      <xdr:rowOff>69395</xdr:rowOff>
    </xdr:from>
    <xdr:to>
      <xdr:col>19</xdr:col>
      <xdr:colOff>376915</xdr:colOff>
      <xdr:row>62</xdr:row>
      <xdr:rowOff>368368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3B2E73B-856D-4222-A9C6-F1362312BD8A}"/>
            </a:ext>
          </a:extLst>
        </xdr:cNvPr>
        <xdr:cNvSpPr/>
      </xdr:nvSpPr>
      <xdr:spPr>
        <a:xfrm>
          <a:off x="8309609" y="17785895"/>
          <a:ext cx="319766" cy="298973"/>
        </a:xfrm>
        <a:prstGeom prst="rect">
          <a:avLst/>
        </a:prstGeom>
        <a:noFill/>
        <a:ln w="28575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60236</xdr:colOff>
      <xdr:row>14</xdr:row>
      <xdr:rowOff>71901</xdr:rowOff>
    </xdr:from>
    <xdr:to>
      <xdr:col>10</xdr:col>
      <xdr:colOff>359228</xdr:colOff>
      <xdr:row>14</xdr:row>
      <xdr:rowOff>259928</xdr:rowOff>
    </xdr:to>
    <xdr:sp macro="" textlink="">
      <xdr:nvSpPr>
        <xdr:cNvPr id="16" name="Trapecio 15">
          <a:extLst>
            <a:ext uri="{FF2B5EF4-FFF2-40B4-BE49-F238E27FC236}">
              <a16:creationId xmlns:a16="http://schemas.microsoft.com/office/drawing/2014/main" id="{0FE68186-A41F-4B6C-A1B7-1112F10BA745}"/>
            </a:ext>
          </a:extLst>
        </xdr:cNvPr>
        <xdr:cNvSpPr/>
      </xdr:nvSpPr>
      <xdr:spPr>
        <a:xfrm rot="10800000">
          <a:off x="4403636" y="4689621"/>
          <a:ext cx="298992" cy="188027"/>
        </a:xfrm>
        <a:prstGeom prst="trapezoi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57845</xdr:colOff>
      <xdr:row>14</xdr:row>
      <xdr:rowOff>37038</xdr:rowOff>
    </xdr:from>
    <xdr:to>
      <xdr:col>14</xdr:col>
      <xdr:colOff>393031</xdr:colOff>
      <xdr:row>14</xdr:row>
      <xdr:rowOff>289701</xdr:rowOff>
    </xdr:to>
    <xdr:sp macro="" textlink="">
      <xdr:nvSpPr>
        <xdr:cNvPr id="17" name="Hexágono 16">
          <a:extLst>
            <a:ext uri="{FF2B5EF4-FFF2-40B4-BE49-F238E27FC236}">
              <a16:creationId xmlns:a16="http://schemas.microsoft.com/office/drawing/2014/main" id="{1A3E3DA7-D7BB-4FF8-8167-E7F57CE8F23F}"/>
            </a:ext>
          </a:extLst>
        </xdr:cNvPr>
        <xdr:cNvSpPr/>
      </xdr:nvSpPr>
      <xdr:spPr>
        <a:xfrm>
          <a:off x="6138605" y="4654758"/>
          <a:ext cx="335186" cy="252663"/>
        </a:xfrm>
        <a:prstGeom prst="hexagon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4355</xdr:colOff>
      <xdr:row>60</xdr:row>
      <xdr:rowOff>69667</xdr:rowOff>
    </xdr:from>
    <xdr:to>
      <xdr:col>10</xdr:col>
      <xdr:colOff>398300</xdr:colOff>
      <xdr:row>60</xdr:row>
      <xdr:rowOff>329390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BACB096-FEE2-4AEA-929C-304CEE3E58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08" t="22274" r="18928" b="24527"/>
        <a:stretch/>
      </xdr:blipFill>
      <xdr:spPr>
        <a:xfrm>
          <a:off x="4347755" y="17359447"/>
          <a:ext cx="393945" cy="259723"/>
        </a:xfrm>
        <a:prstGeom prst="rect">
          <a:avLst/>
        </a:prstGeom>
      </xdr:spPr>
    </xdr:pic>
    <xdr:clientData/>
  </xdr:twoCellAnchor>
  <xdr:twoCellAnchor>
    <xdr:from>
      <xdr:col>19</xdr:col>
      <xdr:colOff>38100</xdr:colOff>
      <xdr:row>14</xdr:row>
      <xdr:rowOff>45719</xdr:rowOff>
    </xdr:from>
    <xdr:to>
      <xdr:col>22</xdr:col>
      <xdr:colOff>338941</xdr:colOff>
      <xdr:row>14</xdr:row>
      <xdr:rowOff>258097</xdr:rowOff>
    </xdr:to>
    <xdr:sp macro="" textlink="">
      <xdr:nvSpPr>
        <xdr:cNvPr id="19" name="Rectángulo 13">
          <a:extLst>
            <a:ext uri="{FF2B5EF4-FFF2-40B4-BE49-F238E27FC236}">
              <a16:creationId xmlns:a16="http://schemas.microsoft.com/office/drawing/2014/main" id="{D6394787-935E-49C9-833F-CA9EFF6C2581}"/>
            </a:ext>
            <a:ext uri="{147F2762-F138-4A5C-976F-8EAC2B608ADB}">
              <a16:predDERef xmlns:a16="http://schemas.microsoft.com/office/drawing/2014/main" pred="{99601EA0-666B-4573-BB97-93E04113B8C7}"/>
            </a:ext>
          </a:extLst>
        </xdr:cNvPr>
        <xdr:cNvSpPr/>
      </xdr:nvSpPr>
      <xdr:spPr>
        <a:xfrm>
          <a:off x="8290560" y="4663439"/>
          <a:ext cx="1603861" cy="212378"/>
        </a:xfrm>
        <a:prstGeom prst="rect">
          <a:avLst/>
        </a:prstGeom>
        <a:noFill/>
        <a:ln w="28575">
          <a:solidFill>
            <a:srgbClr val="0BDE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149628</xdr:colOff>
      <xdr:row>74</xdr:row>
      <xdr:rowOff>105215</xdr:rowOff>
    </xdr:from>
    <xdr:to>
      <xdr:col>10</xdr:col>
      <xdr:colOff>348235</xdr:colOff>
      <xdr:row>74</xdr:row>
      <xdr:rowOff>284165</xdr:rowOff>
    </xdr:to>
    <xdr:sp macro="" textlink="">
      <xdr:nvSpPr>
        <xdr:cNvPr id="20" name="Rombo 19">
          <a:extLst>
            <a:ext uri="{FF2B5EF4-FFF2-40B4-BE49-F238E27FC236}">
              <a16:creationId xmlns:a16="http://schemas.microsoft.com/office/drawing/2014/main" id="{BB8B8E58-1870-45F5-97FC-CF64652C567C}"/>
            </a:ext>
          </a:extLst>
        </xdr:cNvPr>
        <xdr:cNvSpPr/>
      </xdr:nvSpPr>
      <xdr:spPr>
        <a:xfrm>
          <a:off x="4493028" y="20382035"/>
          <a:ext cx="198607" cy="178950"/>
        </a:xfrm>
        <a:prstGeom prst="diamond">
          <a:avLst/>
        </a:prstGeom>
        <a:noFill/>
        <a:ln w="19050">
          <a:solidFill>
            <a:srgbClr val="0BDE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111557</xdr:colOff>
      <xdr:row>13</xdr:row>
      <xdr:rowOff>46206</xdr:rowOff>
    </xdr:from>
    <xdr:to>
      <xdr:col>23</xdr:col>
      <xdr:colOff>379068</xdr:colOff>
      <xdr:row>13</xdr:row>
      <xdr:rowOff>285344</xdr:rowOff>
    </xdr:to>
    <xdr:sp macro="" textlink="">
      <xdr:nvSpPr>
        <xdr:cNvPr id="21" name="Rombo 20">
          <a:extLst>
            <a:ext uri="{FF2B5EF4-FFF2-40B4-BE49-F238E27FC236}">
              <a16:creationId xmlns:a16="http://schemas.microsoft.com/office/drawing/2014/main" id="{ECA111E8-FD22-4355-9ED3-0835C824B60E}"/>
            </a:ext>
          </a:extLst>
        </xdr:cNvPr>
        <xdr:cNvSpPr/>
      </xdr:nvSpPr>
      <xdr:spPr>
        <a:xfrm>
          <a:off x="11326111" y="4411831"/>
          <a:ext cx="267511" cy="239138"/>
        </a:xfrm>
        <a:prstGeom prst="diamond">
          <a:avLst/>
        </a:prstGeom>
        <a:noFill/>
        <a:ln w="19050">
          <a:solidFill>
            <a:srgbClr val="0BDE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104142</xdr:colOff>
      <xdr:row>23</xdr:row>
      <xdr:rowOff>51652</xdr:rowOff>
    </xdr:from>
    <xdr:to>
      <xdr:col>10</xdr:col>
      <xdr:colOff>301660</xdr:colOff>
      <xdr:row>23</xdr:row>
      <xdr:rowOff>263708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A13B856-655F-487C-BE5F-6005AF123E47}"/>
            </a:ext>
          </a:extLst>
        </xdr:cNvPr>
        <xdr:cNvSpPr/>
      </xdr:nvSpPr>
      <xdr:spPr>
        <a:xfrm>
          <a:off x="4447542" y="7481152"/>
          <a:ext cx="197518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53195</xdr:colOff>
      <xdr:row>22</xdr:row>
      <xdr:rowOff>59633</xdr:rowOff>
    </xdr:from>
    <xdr:to>
      <xdr:col>14</xdr:col>
      <xdr:colOff>344557</xdr:colOff>
      <xdr:row>22</xdr:row>
      <xdr:rowOff>255024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660BFB4F-DFB1-4731-A6B3-79D3B2FD2F8F}"/>
            </a:ext>
          </a:extLst>
        </xdr:cNvPr>
        <xdr:cNvSpPr/>
      </xdr:nvSpPr>
      <xdr:spPr>
        <a:xfrm>
          <a:off x="4348104" y="7263997"/>
          <a:ext cx="2009326" cy="195391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55307</xdr:colOff>
      <xdr:row>23</xdr:row>
      <xdr:rowOff>45118</xdr:rowOff>
    </xdr:from>
    <xdr:to>
      <xdr:col>14</xdr:col>
      <xdr:colOff>337931</xdr:colOff>
      <xdr:row>23</xdr:row>
      <xdr:rowOff>267315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957284F4-FAC1-4D75-8A94-4BC89B973D04}"/>
            </a:ext>
          </a:extLst>
        </xdr:cNvPr>
        <xdr:cNvSpPr/>
      </xdr:nvSpPr>
      <xdr:spPr>
        <a:xfrm>
          <a:off x="4833047" y="7474618"/>
          <a:ext cx="1585644" cy="22219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43721</xdr:colOff>
      <xdr:row>24</xdr:row>
      <xdr:rowOff>55144</xdr:rowOff>
    </xdr:from>
    <xdr:to>
      <xdr:col>12</xdr:col>
      <xdr:colOff>337931</xdr:colOff>
      <xdr:row>24</xdr:row>
      <xdr:rowOff>267314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4220997-BCBA-4177-9848-8EC898712347}"/>
            </a:ext>
          </a:extLst>
        </xdr:cNvPr>
        <xdr:cNvSpPr/>
      </xdr:nvSpPr>
      <xdr:spPr>
        <a:xfrm>
          <a:off x="4387121" y="7797064"/>
          <a:ext cx="1162890" cy="212170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66373</xdr:colOff>
      <xdr:row>20</xdr:row>
      <xdr:rowOff>43872</xdr:rowOff>
    </xdr:from>
    <xdr:to>
      <xdr:col>22</xdr:col>
      <xdr:colOff>311426</xdr:colOff>
      <xdr:row>20</xdr:row>
      <xdr:rowOff>268009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6C0E6A2B-1E8B-4578-9825-3D1A3BD2B8C5}"/>
            </a:ext>
          </a:extLst>
        </xdr:cNvPr>
        <xdr:cNvSpPr/>
      </xdr:nvSpPr>
      <xdr:spPr>
        <a:xfrm>
          <a:off x="9187513" y="6536112"/>
          <a:ext cx="679393" cy="22413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29042</xdr:colOff>
      <xdr:row>21</xdr:row>
      <xdr:rowOff>45119</xdr:rowOff>
    </xdr:from>
    <xdr:to>
      <xdr:col>22</xdr:col>
      <xdr:colOff>345798</xdr:colOff>
      <xdr:row>21</xdr:row>
      <xdr:rowOff>259080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3B7E1086-2761-40BD-B6EB-3BBD64C6A000}"/>
            </a:ext>
          </a:extLst>
        </xdr:cNvPr>
        <xdr:cNvSpPr/>
      </xdr:nvSpPr>
      <xdr:spPr>
        <a:xfrm>
          <a:off x="7847162" y="6849779"/>
          <a:ext cx="2054116" cy="213961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41329</xdr:colOff>
      <xdr:row>22</xdr:row>
      <xdr:rowOff>38746</xdr:rowOff>
    </xdr:from>
    <xdr:to>
      <xdr:col>22</xdr:col>
      <xdr:colOff>346129</xdr:colOff>
      <xdr:row>22</xdr:row>
      <xdr:rowOff>271219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45BF48A9-3745-4F93-8123-04CE28A082FB}"/>
            </a:ext>
          </a:extLst>
        </xdr:cNvPr>
        <xdr:cNvSpPr/>
      </xdr:nvSpPr>
      <xdr:spPr>
        <a:xfrm>
          <a:off x="7859449" y="7155826"/>
          <a:ext cx="2042160" cy="232473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117765</xdr:colOff>
      <xdr:row>23</xdr:row>
      <xdr:rowOff>48962</xdr:rowOff>
    </xdr:from>
    <xdr:to>
      <xdr:col>26</xdr:col>
      <xdr:colOff>412377</xdr:colOff>
      <xdr:row>23</xdr:row>
      <xdr:rowOff>268942</xdr:rowOff>
    </xdr:to>
    <xdr:sp macro="" textlink="">
      <xdr:nvSpPr>
        <xdr:cNvPr id="30" name="Pentágono 1">
          <a:extLst>
            <a:ext uri="{FF2B5EF4-FFF2-40B4-BE49-F238E27FC236}">
              <a16:creationId xmlns:a16="http://schemas.microsoft.com/office/drawing/2014/main" id="{10CE446E-9AF8-4107-AF45-5325800F7FE7}"/>
            </a:ext>
          </a:extLst>
        </xdr:cNvPr>
        <xdr:cNvSpPr/>
      </xdr:nvSpPr>
      <xdr:spPr>
        <a:xfrm>
          <a:off x="11410605" y="7478462"/>
          <a:ext cx="294612" cy="219980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121482</xdr:colOff>
      <xdr:row>30</xdr:row>
      <xdr:rowOff>60024</xdr:rowOff>
    </xdr:from>
    <xdr:to>
      <xdr:col>2</xdr:col>
      <xdr:colOff>347074</xdr:colOff>
      <xdr:row>30</xdr:row>
      <xdr:rowOff>272080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4B71B1F9-73B1-4FAF-A5E7-E9A4FDA0EC28}"/>
            </a:ext>
          </a:extLst>
        </xdr:cNvPr>
        <xdr:cNvSpPr/>
      </xdr:nvSpPr>
      <xdr:spPr>
        <a:xfrm>
          <a:off x="1082563" y="9899664"/>
          <a:ext cx="225592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110121</xdr:colOff>
      <xdr:row>32</xdr:row>
      <xdr:rowOff>59439</xdr:rowOff>
    </xdr:from>
    <xdr:to>
      <xdr:col>10</xdr:col>
      <xdr:colOff>335713</xdr:colOff>
      <xdr:row>32</xdr:row>
      <xdr:rowOff>271495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47BD2E29-D699-4162-A75F-B54F4B1E2198}"/>
            </a:ext>
          </a:extLst>
        </xdr:cNvPr>
        <xdr:cNvSpPr/>
      </xdr:nvSpPr>
      <xdr:spPr>
        <a:xfrm>
          <a:off x="4915526" y="10539799"/>
          <a:ext cx="225592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130801</xdr:colOff>
      <xdr:row>29</xdr:row>
      <xdr:rowOff>51881</xdr:rowOff>
    </xdr:from>
    <xdr:to>
      <xdr:col>26</xdr:col>
      <xdr:colOff>356393</xdr:colOff>
      <xdr:row>29</xdr:row>
      <xdr:rowOff>263937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6A1481BD-8CE8-4AF5-A5F1-180D8AF6785E}"/>
            </a:ext>
          </a:extLst>
        </xdr:cNvPr>
        <xdr:cNvSpPr/>
      </xdr:nvSpPr>
      <xdr:spPr>
        <a:xfrm>
          <a:off x="12624855" y="9571160"/>
          <a:ext cx="225592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100012</xdr:colOff>
      <xdr:row>14</xdr:row>
      <xdr:rowOff>71438</xdr:rowOff>
    </xdr:from>
    <xdr:to>
      <xdr:col>22</xdr:col>
      <xdr:colOff>352426</xdr:colOff>
      <xdr:row>14</xdr:row>
      <xdr:rowOff>238126</xdr:rowOff>
    </xdr:to>
    <xdr:sp macro="" textlink="">
      <xdr:nvSpPr>
        <xdr:cNvPr id="34" name="Pentágono 2">
          <a:extLst>
            <a:ext uri="{FF2B5EF4-FFF2-40B4-BE49-F238E27FC236}">
              <a16:creationId xmlns:a16="http://schemas.microsoft.com/office/drawing/2014/main" id="{6CD8B5C4-0A66-4DFA-B0B3-A4EFCE892987}"/>
            </a:ext>
          </a:extLst>
        </xdr:cNvPr>
        <xdr:cNvSpPr/>
      </xdr:nvSpPr>
      <xdr:spPr>
        <a:xfrm>
          <a:off x="9655492" y="4689158"/>
          <a:ext cx="252414" cy="166688"/>
        </a:xfrm>
        <a:prstGeom prst="homePlate">
          <a:avLst/>
        </a:prstGeom>
        <a:noFill/>
        <a:ln w="28575">
          <a:solidFill>
            <a:srgbClr val="FF66CC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19</xdr:col>
      <xdr:colOff>59497</xdr:colOff>
      <xdr:row>14</xdr:row>
      <xdr:rowOff>71885</xdr:rowOff>
    </xdr:from>
    <xdr:to>
      <xdr:col>19</xdr:col>
      <xdr:colOff>348156</xdr:colOff>
      <xdr:row>14</xdr:row>
      <xdr:rowOff>230444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0CAA431-F358-4E2B-8FDE-534716A97A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08" t="22274" r="18928" b="24527"/>
        <a:stretch/>
      </xdr:blipFill>
      <xdr:spPr>
        <a:xfrm>
          <a:off x="8311957" y="4689605"/>
          <a:ext cx="288659" cy="158559"/>
        </a:xfrm>
        <a:prstGeom prst="rect">
          <a:avLst/>
        </a:prstGeom>
      </xdr:spPr>
    </xdr:pic>
    <xdr:clientData/>
  </xdr:twoCellAnchor>
  <xdr:twoCellAnchor>
    <xdr:from>
      <xdr:col>11</xdr:col>
      <xdr:colOff>60158</xdr:colOff>
      <xdr:row>20</xdr:row>
      <xdr:rowOff>59471</xdr:rowOff>
    </xdr:from>
    <xdr:to>
      <xdr:col>14</xdr:col>
      <xdr:colOff>336884</xdr:colOff>
      <xdr:row>20</xdr:row>
      <xdr:rowOff>259997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EB9EAF31-BCF0-47E0-8189-227C18C172C4}"/>
            </a:ext>
          </a:extLst>
        </xdr:cNvPr>
        <xdr:cNvSpPr/>
      </xdr:nvSpPr>
      <xdr:spPr>
        <a:xfrm>
          <a:off x="4837898" y="6551711"/>
          <a:ext cx="1579746" cy="200526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88230</xdr:colOff>
      <xdr:row>11</xdr:row>
      <xdr:rowOff>52137</xdr:rowOff>
    </xdr:from>
    <xdr:to>
      <xdr:col>7</xdr:col>
      <xdr:colOff>344905</xdr:colOff>
      <xdr:row>11</xdr:row>
      <xdr:rowOff>260684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A57B6747-6941-4142-9C41-3929E93B5284}"/>
            </a:ext>
          </a:extLst>
        </xdr:cNvPr>
        <xdr:cNvSpPr/>
      </xdr:nvSpPr>
      <xdr:spPr>
        <a:xfrm>
          <a:off x="1825590" y="3732597"/>
          <a:ext cx="1559695" cy="208547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55913</xdr:colOff>
      <xdr:row>13</xdr:row>
      <xdr:rowOff>310491</xdr:rowOff>
    </xdr:from>
    <xdr:to>
      <xdr:col>15</xdr:col>
      <xdr:colOff>372745</xdr:colOff>
      <xdr:row>14</xdr:row>
      <xdr:rowOff>285485</xdr:rowOff>
    </xdr:to>
    <xdr:sp macro="" textlink="">
      <xdr:nvSpPr>
        <xdr:cNvPr id="38" name="Triángulo isósceles 37">
          <a:extLst>
            <a:ext uri="{FF2B5EF4-FFF2-40B4-BE49-F238E27FC236}">
              <a16:creationId xmlns:a16="http://schemas.microsoft.com/office/drawing/2014/main" id="{8003E73E-927D-4865-9EFC-B58C88C18139}"/>
            </a:ext>
          </a:extLst>
        </xdr:cNvPr>
        <xdr:cNvSpPr/>
      </xdr:nvSpPr>
      <xdr:spPr>
        <a:xfrm>
          <a:off x="6342413" y="4568166"/>
          <a:ext cx="316832" cy="289319"/>
        </a:xfrm>
        <a:prstGeom prst="triangl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63650</xdr:colOff>
      <xdr:row>72</xdr:row>
      <xdr:rowOff>16136</xdr:rowOff>
    </xdr:from>
    <xdr:to>
      <xdr:col>19</xdr:col>
      <xdr:colOff>380482</xdr:colOff>
      <xdr:row>72</xdr:row>
      <xdr:rowOff>304894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0FEAF1DC-D57D-4449-8BFE-0DF464CB0E85}"/>
            </a:ext>
          </a:extLst>
        </xdr:cNvPr>
        <xdr:cNvSpPr/>
      </xdr:nvSpPr>
      <xdr:spPr>
        <a:xfrm>
          <a:off x="8316110" y="19866236"/>
          <a:ext cx="316832" cy="288758"/>
        </a:xfrm>
        <a:prstGeom prst="triangl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46891</xdr:colOff>
      <xdr:row>50</xdr:row>
      <xdr:rowOff>70340</xdr:rowOff>
    </xdr:from>
    <xdr:to>
      <xdr:col>1</xdr:col>
      <xdr:colOff>382077</xdr:colOff>
      <xdr:row>50</xdr:row>
      <xdr:rowOff>323003</xdr:rowOff>
    </xdr:to>
    <xdr:sp macro="" textlink="">
      <xdr:nvSpPr>
        <xdr:cNvPr id="40" name="Hexágono 39">
          <a:extLst>
            <a:ext uri="{FF2B5EF4-FFF2-40B4-BE49-F238E27FC236}">
              <a16:creationId xmlns:a16="http://schemas.microsoft.com/office/drawing/2014/main" id="{C121A208-DB5F-4A82-949D-EC2CB049729C}"/>
            </a:ext>
          </a:extLst>
        </xdr:cNvPr>
        <xdr:cNvSpPr/>
      </xdr:nvSpPr>
      <xdr:spPr>
        <a:xfrm>
          <a:off x="481231" y="15226520"/>
          <a:ext cx="335186" cy="252663"/>
        </a:xfrm>
        <a:prstGeom prst="hexagon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21021</xdr:colOff>
      <xdr:row>12</xdr:row>
      <xdr:rowOff>19878</xdr:rowOff>
    </xdr:from>
    <xdr:to>
      <xdr:col>17</xdr:col>
      <xdr:colOff>394138</xdr:colOff>
      <xdr:row>12</xdr:row>
      <xdr:rowOff>284921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799BB6D4-20EE-4549-93EE-46E09AAD0C69}"/>
            </a:ext>
          </a:extLst>
        </xdr:cNvPr>
        <xdr:cNvSpPr/>
      </xdr:nvSpPr>
      <xdr:spPr>
        <a:xfrm>
          <a:off x="7145721" y="3963228"/>
          <a:ext cx="373117" cy="265043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7</a:t>
          </a:r>
        </a:p>
      </xdr:txBody>
    </xdr:sp>
    <xdr:clientData/>
  </xdr:twoCellAnchor>
  <xdr:twoCellAnchor>
    <xdr:from>
      <xdr:col>18</xdr:col>
      <xdr:colOff>61839</xdr:colOff>
      <xdr:row>12</xdr:row>
      <xdr:rowOff>133793</xdr:rowOff>
    </xdr:from>
    <xdr:to>
      <xdr:col>18</xdr:col>
      <xdr:colOff>107558</xdr:colOff>
      <xdr:row>12</xdr:row>
      <xdr:rowOff>179826</xdr:rowOff>
    </xdr:to>
    <xdr:sp macro="" textlink="">
      <xdr:nvSpPr>
        <xdr:cNvPr id="42" name="Estrella: 5 puntas 41">
          <a:extLst>
            <a:ext uri="{FF2B5EF4-FFF2-40B4-BE49-F238E27FC236}">
              <a16:creationId xmlns:a16="http://schemas.microsoft.com/office/drawing/2014/main" id="{30E25F3D-878E-403C-B99D-C2CBFBBFF3C2}"/>
            </a:ext>
          </a:extLst>
        </xdr:cNvPr>
        <xdr:cNvSpPr/>
      </xdr:nvSpPr>
      <xdr:spPr>
        <a:xfrm>
          <a:off x="7879959" y="4126673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63684</xdr:colOff>
      <xdr:row>12</xdr:row>
      <xdr:rowOff>138709</xdr:rowOff>
    </xdr:from>
    <xdr:to>
      <xdr:col>19</xdr:col>
      <xdr:colOff>109403</xdr:colOff>
      <xdr:row>12</xdr:row>
      <xdr:rowOff>184742</xdr:rowOff>
    </xdr:to>
    <xdr:sp macro="" textlink="">
      <xdr:nvSpPr>
        <xdr:cNvPr id="43" name="Estrella: 5 puntas 42">
          <a:extLst>
            <a:ext uri="{FF2B5EF4-FFF2-40B4-BE49-F238E27FC236}">
              <a16:creationId xmlns:a16="http://schemas.microsoft.com/office/drawing/2014/main" id="{1F7C50C5-921F-453B-B3B2-72EA94146454}"/>
            </a:ext>
          </a:extLst>
        </xdr:cNvPr>
        <xdr:cNvSpPr/>
      </xdr:nvSpPr>
      <xdr:spPr>
        <a:xfrm>
          <a:off x="8316144" y="4131589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51393</xdr:colOff>
      <xdr:row>12</xdr:row>
      <xdr:rowOff>136250</xdr:rowOff>
    </xdr:from>
    <xdr:to>
      <xdr:col>20</xdr:col>
      <xdr:colOff>97112</xdr:colOff>
      <xdr:row>12</xdr:row>
      <xdr:rowOff>182283</xdr:rowOff>
    </xdr:to>
    <xdr:sp macro="" textlink="">
      <xdr:nvSpPr>
        <xdr:cNvPr id="44" name="Estrella: 5 puntas 43">
          <a:extLst>
            <a:ext uri="{FF2B5EF4-FFF2-40B4-BE49-F238E27FC236}">
              <a16:creationId xmlns:a16="http://schemas.microsoft.com/office/drawing/2014/main" id="{5E880916-454C-47EF-98B2-6890D7D4E249}"/>
            </a:ext>
          </a:extLst>
        </xdr:cNvPr>
        <xdr:cNvSpPr/>
      </xdr:nvSpPr>
      <xdr:spPr>
        <a:xfrm>
          <a:off x="8738193" y="4129130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21897</xdr:colOff>
      <xdr:row>12</xdr:row>
      <xdr:rowOff>140478</xdr:rowOff>
    </xdr:from>
    <xdr:to>
      <xdr:col>21</xdr:col>
      <xdr:colOff>67616</xdr:colOff>
      <xdr:row>12</xdr:row>
      <xdr:rowOff>186511</xdr:rowOff>
    </xdr:to>
    <xdr:sp macro="" textlink="">
      <xdr:nvSpPr>
        <xdr:cNvPr id="45" name="Estrella: 5 puntas 44">
          <a:extLst>
            <a:ext uri="{FF2B5EF4-FFF2-40B4-BE49-F238E27FC236}">
              <a16:creationId xmlns:a16="http://schemas.microsoft.com/office/drawing/2014/main" id="{875413BC-FC4C-45BB-B3AE-7F72084EABC0}"/>
            </a:ext>
          </a:extLst>
        </xdr:cNvPr>
        <xdr:cNvSpPr/>
      </xdr:nvSpPr>
      <xdr:spPr>
        <a:xfrm>
          <a:off x="9143037" y="4133358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27992</xdr:colOff>
      <xdr:row>12</xdr:row>
      <xdr:rowOff>146574</xdr:rowOff>
    </xdr:from>
    <xdr:to>
      <xdr:col>22</xdr:col>
      <xdr:colOff>73711</xdr:colOff>
      <xdr:row>12</xdr:row>
      <xdr:rowOff>192607</xdr:rowOff>
    </xdr:to>
    <xdr:sp macro="" textlink="">
      <xdr:nvSpPr>
        <xdr:cNvPr id="46" name="Estrella: 5 puntas 45">
          <a:extLst>
            <a:ext uri="{FF2B5EF4-FFF2-40B4-BE49-F238E27FC236}">
              <a16:creationId xmlns:a16="http://schemas.microsoft.com/office/drawing/2014/main" id="{58B56021-8A72-4D4F-8A38-F4F00571AECA}"/>
            </a:ext>
          </a:extLst>
        </xdr:cNvPr>
        <xdr:cNvSpPr/>
      </xdr:nvSpPr>
      <xdr:spPr>
        <a:xfrm>
          <a:off x="9583472" y="4139454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19897</xdr:colOff>
      <xdr:row>13</xdr:row>
      <xdr:rowOff>136250</xdr:rowOff>
    </xdr:from>
    <xdr:to>
      <xdr:col>22</xdr:col>
      <xdr:colOff>65616</xdr:colOff>
      <xdr:row>13</xdr:row>
      <xdr:rowOff>182283</xdr:rowOff>
    </xdr:to>
    <xdr:sp macro="" textlink="">
      <xdr:nvSpPr>
        <xdr:cNvPr id="47" name="Estrella: 5 puntas 46">
          <a:extLst>
            <a:ext uri="{FF2B5EF4-FFF2-40B4-BE49-F238E27FC236}">
              <a16:creationId xmlns:a16="http://schemas.microsoft.com/office/drawing/2014/main" id="{4A6C739C-E2F4-412C-8590-41652C03C6AA}"/>
            </a:ext>
          </a:extLst>
        </xdr:cNvPr>
        <xdr:cNvSpPr/>
      </xdr:nvSpPr>
      <xdr:spPr>
        <a:xfrm>
          <a:off x="9575377" y="4441550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26812</xdr:colOff>
      <xdr:row>13</xdr:row>
      <xdr:rowOff>133792</xdr:rowOff>
    </xdr:from>
    <xdr:to>
      <xdr:col>21</xdr:col>
      <xdr:colOff>72531</xdr:colOff>
      <xdr:row>13</xdr:row>
      <xdr:rowOff>179825</xdr:rowOff>
    </xdr:to>
    <xdr:sp macro="" textlink="">
      <xdr:nvSpPr>
        <xdr:cNvPr id="48" name="Estrella: 5 puntas 47">
          <a:extLst>
            <a:ext uri="{FF2B5EF4-FFF2-40B4-BE49-F238E27FC236}">
              <a16:creationId xmlns:a16="http://schemas.microsoft.com/office/drawing/2014/main" id="{C4672748-74AC-4CBA-AB54-B8294C7418CF}"/>
            </a:ext>
          </a:extLst>
        </xdr:cNvPr>
        <xdr:cNvSpPr/>
      </xdr:nvSpPr>
      <xdr:spPr>
        <a:xfrm>
          <a:off x="9147952" y="4439092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73515</xdr:colOff>
      <xdr:row>13</xdr:row>
      <xdr:rowOff>131334</xdr:rowOff>
    </xdr:from>
    <xdr:to>
      <xdr:col>20</xdr:col>
      <xdr:colOff>119234</xdr:colOff>
      <xdr:row>13</xdr:row>
      <xdr:rowOff>177367</xdr:rowOff>
    </xdr:to>
    <xdr:sp macro="" textlink="">
      <xdr:nvSpPr>
        <xdr:cNvPr id="49" name="Estrella: 5 puntas 48">
          <a:extLst>
            <a:ext uri="{FF2B5EF4-FFF2-40B4-BE49-F238E27FC236}">
              <a16:creationId xmlns:a16="http://schemas.microsoft.com/office/drawing/2014/main" id="{462FFB3E-AFC9-435C-8BB7-C44F831492A1}"/>
            </a:ext>
          </a:extLst>
        </xdr:cNvPr>
        <xdr:cNvSpPr/>
      </xdr:nvSpPr>
      <xdr:spPr>
        <a:xfrm>
          <a:off x="8760315" y="4436634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56309</xdr:colOff>
      <xdr:row>13</xdr:row>
      <xdr:rowOff>131334</xdr:rowOff>
    </xdr:from>
    <xdr:to>
      <xdr:col>19</xdr:col>
      <xdr:colOff>102028</xdr:colOff>
      <xdr:row>13</xdr:row>
      <xdr:rowOff>177367</xdr:rowOff>
    </xdr:to>
    <xdr:sp macro="" textlink="">
      <xdr:nvSpPr>
        <xdr:cNvPr id="50" name="Estrella: 5 puntas 49">
          <a:extLst>
            <a:ext uri="{FF2B5EF4-FFF2-40B4-BE49-F238E27FC236}">
              <a16:creationId xmlns:a16="http://schemas.microsoft.com/office/drawing/2014/main" id="{192C9ED7-E171-4939-93C0-8A937793F2D4}"/>
            </a:ext>
          </a:extLst>
        </xdr:cNvPr>
        <xdr:cNvSpPr/>
      </xdr:nvSpPr>
      <xdr:spPr>
        <a:xfrm>
          <a:off x="8308769" y="4436634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66142</xdr:colOff>
      <xdr:row>13</xdr:row>
      <xdr:rowOff>133791</xdr:rowOff>
    </xdr:from>
    <xdr:to>
      <xdr:col>18</xdr:col>
      <xdr:colOff>111861</xdr:colOff>
      <xdr:row>13</xdr:row>
      <xdr:rowOff>179824</xdr:rowOff>
    </xdr:to>
    <xdr:sp macro="" textlink="">
      <xdr:nvSpPr>
        <xdr:cNvPr id="51" name="Estrella: 5 puntas 50">
          <a:extLst>
            <a:ext uri="{FF2B5EF4-FFF2-40B4-BE49-F238E27FC236}">
              <a16:creationId xmlns:a16="http://schemas.microsoft.com/office/drawing/2014/main" id="{3D773F69-05EF-4AB8-B4A4-C05B0759C94F}"/>
            </a:ext>
          </a:extLst>
        </xdr:cNvPr>
        <xdr:cNvSpPr/>
      </xdr:nvSpPr>
      <xdr:spPr>
        <a:xfrm>
          <a:off x="7884262" y="4439091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87317</xdr:colOff>
      <xdr:row>62</xdr:row>
      <xdr:rowOff>59684</xdr:rowOff>
    </xdr:from>
    <xdr:to>
      <xdr:col>1</xdr:col>
      <xdr:colOff>333375</xdr:colOff>
      <xdr:row>62</xdr:row>
      <xdr:rowOff>307431</xdr:rowOff>
    </xdr:to>
    <xdr:sp macro="" textlink="">
      <xdr:nvSpPr>
        <xdr:cNvPr id="52" name="Estrella: 5 puntas 51">
          <a:extLst>
            <a:ext uri="{FF2B5EF4-FFF2-40B4-BE49-F238E27FC236}">
              <a16:creationId xmlns:a16="http://schemas.microsoft.com/office/drawing/2014/main" id="{344369FE-371C-4F2A-859D-8B931581E541}"/>
            </a:ext>
          </a:extLst>
        </xdr:cNvPr>
        <xdr:cNvSpPr/>
      </xdr:nvSpPr>
      <xdr:spPr>
        <a:xfrm>
          <a:off x="521657" y="17776184"/>
          <a:ext cx="246058" cy="247747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269533</xdr:colOff>
      <xdr:row>12</xdr:row>
      <xdr:rowOff>146374</xdr:rowOff>
    </xdr:from>
    <xdr:to>
      <xdr:col>21</xdr:col>
      <xdr:colOff>315252</xdr:colOff>
      <xdr:row>12</xdr:row>
      <xdr:rowOff>199644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C4FB5363-54CB-4840-A7E7-3847F6CF47D5}"/>
            </a:ext>
          </a:extLst>
        </xdr:cNvPr>
        <xdr:cNvSpPr/>
      </xdr:nvSpPr>
      <xdr:spPr>
        <a:xfrm>
          <a:off x="9390673" y="4139254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263179</xdr:colOff>
      <xdr:row>12</xdr:row>
      <xdr:rowOff>143256</xdr:rowOff>
    </xdr:from>
    <xdr:to>
      <xdr:col>22</xdr:col>
      <xdr:colOff>308898</xdr:colOff>
      <xdr:row>12</xdr:row>
      <xdr:rowOff>196526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0DDE8ADA-7EB1-4E08-852D-8095DF97FCBD}"/>
            </a:ext>
          </a:extLst>
        </xdr:cNvPr>
        <xdr:cNvSpPr/>
      </xdr:nvSpPr>
      <xdr:spPr>
        <a:xfrm>
          <a:off x="9818659" y="4136136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257924</xdr:colOff>
      <xdr:row>13</xdr:row>
      <xdr:rowOff>143256</xdr:rowOff>
    </xdr:from>
    <xdr:to>
      <xdr:col>22</xdr:col>
      <xdr:colOff>303643</xdr:colOff>
      <xdr:row>13</xdr:row>
      <xdr:rowOff>196526</xdr:rowOff>
    </xdr:to>
    <xdr:sp macro="" textlink="">
      <xdr:nvSpPr>
        <xdr:cNvPr id="55" name="Elipse 54">
          <a:extLst>
            <a:ext uri="{FF2B5EF4-FFF2-40B4-BE49-F238E27FC236}">
              <a16:creationId xmlns:a16="http://schemas.microsoft.com/office/drawing/2014/main" id="{CEE1E2FC-0183-4AD5-9916-9DE74874B137}"/>
            </a:ext>
          </a:extLst>
        </xdr:cNvPr>
        <xdr:cNvSpPr/>
      </xdr:nvSpPr>
      <xdr:spPr>
        <a:xfrm>
          <a:off x="9813404" y="4448556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265386</xdr:colOff>
      <xdr:row>13</xdr:row>
      <xdr:rowOff>140208</xdr:rowOff>
    </xdr:from>
    <xdr:to>
      <xdr:col>21</xdr:col>
      <xdr:colOff>311105</xdr:colOff>
      <xdr:row>13</xdr:row>
      <xdr:rowOff>193478</xdr:rowOff>
    </xdr:to>
    <xdr:sp macro="" textlink="">
      <xdr:nvSpPr>
        <xdr:cNvPr id="56" name="Elipse 55">
          <a:extLst>
            <a:ext uri="{FF2B5EF4-FFF2-40B4-BE49-F238E27FC236}">
              <a16:creationId xmlns:a16="http://schemas.microsoft.com/office/drawing/2014/main" id="{FAEB8107-F5AF-44CC-9259-E53D6EF811FD}"/>
            </a:ext>
          </a:extLst>
        </xdr:cNvPr>
        <xdr:cNvSpPr/>
      </xdr:nvSpPr>
      <xdr:spPr>
        <a:xfrm>
          <a:off x="9386526" y="4445508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265176</xdr:colOff>
      <xdr:row>13</xdr:row>
      <xdr:rowOff>137160</xdr:rowOff>
    </xdr:from>
    <xdr:to>
      <xdr:col>20</xdr:col>
      <xdr:colOff>310895</xdr:colOff>
      <xdr:row>13</xdr:row>
      <xdr:rowOff>190430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21A96B50-97DB-4960-9881-14842855A7F2}"/>
            </a:ext>
          </a:extLst>
        </xdr:cNvPr>
        <xdr:cNvSpPr/>
      </xdr:nvSpPr>
      <xdr:spPr>
        <a:xfrm>
          <a:off x="8951976" y="4442460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268749</xdr:colOff>
      <xdr:row>13</xdr:row>
      <xdr:rowOff>143256</xdr:rowOff>
    </xdr:from>
    <xdr:to>
      <xdr:col>19</xdr:col>
      <xdr:colOff>314468</xdr:colOff>
      <xdr:row>13</xdr:row>
      <xdr:rowOff>196526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681E7C0C-7BC5-45D6-8668-0C8DC833A27A}"/>
            </a:ext>
          </a:extLst>
        </xdr:cNvPr>
        <xdr:cNvSpPr/>
      </xdr:nvSpPr>
      <xdr:spPr>
        <a:xfrm>
          <a:off x="8521209" y="4448556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253509</xdr:colOff>
      <xdr:row>13</xdr:row>
      <xdr:rowOff>142415</xdr:rowOff>
    </xdr:from>
    <xdr:to>
      <xdr:col>18</xdr:col>
      <xdr:colOff>299228</xdr:colOff>
      <xdr:row>13</xdr:row>
      <xdr:rowOff>195685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8B5CD026-9674-4054-A175-D91F6A5C4C09}"/>
            </a:ext>
          </a:extLst>
        </xdr:cNvPr>
        <xdr:cNvSpPr/>
      </xdr:nvSpPr>
      <xdr:spPr>
        <a:xfrm>
          <a:off x="8071629" y="4447715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33802</xdr:colOff>
      <xdr:row>12</xdr:row>
      <xdr:rowOff>62019</xdr:rowOff>
    </xdr:from>
    <xdr:to>
      <xdr:col>22</xdr:col>
      <xdr:colOff>352210</xdr:colOff>
      <xdr:row>12</xdr:row>
      <xdr:rowOff>62019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65BF707F-D6E2-4433-A7BF-ED6E62F97AAF}"/>
            </a:ext>
          </a:extLst>
        </xdr:cNvPr>
        <xdr:cNvCxnSpPr/>
      </xdr:nvCxnSpPr>
      <xdr:spPr>
        <a:xfrm>
          <a:off x="7851922" y="4054899"/>
          <a:ext cx="2055768" cy="0"/>
        </a:xfrm>
        <a:prstGeom prst="line">
          <a:avLst/>
        </a:prstGeom>
        <a:ln w="381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35235</xdr:colOff>
      <xdr:row>13</xdr:row>
      <xdr:rowOff>52565</xdr:rowOff>
    </xdr:from>
    <xdr:to>
      <xdr:col>22</xdr:col>
      <xdr:colOff>353643</xdr:colOff>
      <xdr:row>13</xdr:row>
      <xdr:rowOff>52565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DB30A75B-1F3A-4F00-9670-5192A4E10C12}"/>
            </a:ext>
          </a:extLst>
        </xdr:cNvPr>
        <xdr:cNvCxnSpPr/>
      </xdr:nvCxnSpPr>
      <xdr:spPr>
        <a:xfrm>
          <a:off x="7853355" y="4357865"/>
          <a:ext cx="2055768" cy="0"/>
        </a:xfrm>
        <a:prstGeom prst="line">
          <a:avLst/>
        </a:prstGeom>
        <a:ln w="381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6626</xdr:colOff>
      <xdr:row>58</xdr:row>
      <xdr:rowOff>194595</xdr:rowOff>
    </xdr:from>
    <xdr:to>
      <xdr:col>1</xdr:col>
      <xdr:colOff>377687</xdr:colOff>
      <xdr:row>58</xdr:row>
      <xdr:rowOff>194595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9D38DD29-0144-42B2-83B9-127F5BBDFD43}"/>
            </a:ext>
          </a:extLst>
        </xdr:cNvPr>
        <xdr:cNvCxnSpPr/>
      </xdr:nvCxnSpPr>
      <xdr:spPr>
        <a:xfrm>
          <a:off x="440966" y="17057655"/>
          <a:ext cx="371061" cy="0"/>
        </a:xfrm>
        <a:prstGeom prst="line">
          <a:avLst/>
        </a:prstGeom>
        <a:ln w="762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23191</xdr:colOff>
      <xdr:row>54</xdr:row>
      <xdr:rowOff>146472</xdr:rowOff>
    </xdr:from>
    <xdr:to>
      <xdr:col>1</xdr:col>
      <xdr:colOff>393032</xdr:colOff>
      <xdr:row>54</xdr:row>
      <xdr:rowOff>192191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A8146AA6-2BFB-4930-8111-CAE8525EC521}"/>
            </a:ext>
          </a:extLst>
        </xdr:cNvPr>
        <xdr:cNvSpPr/>
      </xdr:nvSpPr>
      <xdr:spPr>
        <a:xfrm>
          <a:off x="457531" y="16156092"/>
          <a:ext cx="369841" cy="457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28423</xdr:colOff>
      <xdr:row>13</xdr:row>
      <xdr:rowOff>225982</xdr:rowOff>
    </xdr:from>
    <xdr:to>
      <xdr:col>22</xdr:col>
      <xdr:colOff>348915</xdr:colOff>
      <xdr:row>13</xdr:row>
      <xdr:rowOff>271701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D33238DE-248E-4EA4-A2DF-77688EEDEA13}"/>
            </a:ext>
          </a:extLst>
        </xdr:cNvPr>
        <xdr:cNvSpPr/>
      </xdr:nvSpPr>
      <xdr:spPr>
        <a:xfrm>
          <a:off x="7846543" y="4531282"/>
          <a:ext cx="2057852" cy="457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32434</xdr:colOff>
      <xdr:row>12</xdr:row>
      <xdr:rowOff>254056</xdr:rowOff>
    </xdr:from>
    <xdr:to>
      <xdr:col>22</xdr:col>
      <xdr:colOff>352926</xdr:colOff>
      <xdr:row>12</xdr:row>
      <xdr:rowOff>299775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9A1CEE8F-BDAF-40BF-8419-8E89CB6D282B}"/>
            </a:ext>
          </a:extLst>
        </xdr:cNvPr>
        <xdr:cNvSpPr/>
      </xdr:nvSpPr>
      <xdr:spPr>
        <a:xfrm>
          <a:off x="7850554" y="4246936"/>
          <a:ext cx="2057852" cy="457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36096</xdr:colOff>
      <xdr:row>72</xdr:row>
      <xdr:rowOff>64169</xdr:rowOff>
    </xdr:from>
    <xdr:to>
      <xdr:col>1</xdr:col>
      <xdr:colOff>363594</xdr:colOff>
      <xdr:row>72</xdr:row>
      <xdr:rowOff>313845</xdr:rowOff>
    </xdr:to>
    <xdr:sp macro="" textlink="">
      <xdr:nvSpPr>
        <xdr:cNvPr id="66" name="Pentágono 2">
          <a:extLst>
            <a:ext uri="{FF2B5EF4-FFF2-40B4-BE49-F238E27FC236}">
              <a16:creationId xmlns:a16="http://schemas.microsoft.com/office/drawing/2014/main" id="{23B1DB13-1474-40CF-92AF-71289B68C257}"/>
            </a:ext>
          </a:extLst>
        </xdr:cNvPr>
        <xdr:cNvSpPr/>
      </xdr:nvSpPr>
      <xdr:spPr>
        <a:xfrm>
          <a:off x="470436" y="19914269"/>
          <a:ext cx="327498" cy="249676"/>
        </a:xfrm>
        <a:prstGeom prst="homePlate">
          <a:avLst/>
        </a:prstGeom>
        <a:noFill/>
        <a:ln w="28575">
          <a:solidFill>
            <a:srgbClr val="FF66CC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26</xdr:col>
      <xdr:colOff>19050</xdr:colOff>
      <xdr:row>15</xdr:row>
      <xdr:rowOff>42860</xdr:rowOff>
    </xdr:from>
    <xdr:to>
      <xdr:col>31</xdr:col>
      <xdr:colOff>19050</xdr:colOff>
      <xdr:row>15</xdr:row>
      <xdr:rowOff>280985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0EB67A90-94F0-461B-BC90-5B5BB96DACC2}"/>
            </a:ext>
          </a:extLst>
        </xdr:cNvPr>
        <xdr:cNvSpPr/>
      </xdr:nvSpPr>
      <xdr:spPr>
        <a:xfrm>
          <a:off x="11311890" y="4973000"/>
          <a:ext cx="2171700" cy="2381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97450</xdr:colOff>
      <xdr:row>13</xdr:row>
      <xdr:rowOff>36888</xdr:rowOff>
    </xdr:from>
    <xdr:to>
      <xdr:col>30</xdr:col>
      <xdr:colOff>334846</xdr:colOff>
      <xdr:row>13</xdr:row>
      <xdr:rowOff>294373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8258A4F3-1EC8-4060-8E96-C1D11B779AFA}"/>
            </a:ext>
          </a:extLst>
        </xdr:cNvPr>
        <xdr:cNvSpPr/>
      </xdr:nvSpPr>
      <xdr:spPr>
        <a:xfrm>
          <a:off x="12626488" y="4293830"/>
          <a:ext cx="237396" cy="2574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64851</xdr:colOff>
      <xdr:row>21</xdr:row>
      <xdr:rowOff>83873</xdr:rowOff>
    </xdr:from>
    <xdr:to>
      <xdr:col>22</xdr:col>
      <xdr:colOff>301557</xdr:colOff>
      <xdr:row>21</xdr:row>
      <xdr:rowOff>223737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D5E6314D-835D-4371-91CE-EBCCB16CB204}"/>
            </a:ext>
          </a:extLst>
        </xdr:cNvPr>
        <xdr:cNvSpPr/>
      </xdr:nvSpPr>
      <xdr:spPr>
        <a:xfrm>
          <a:off x="7882971" y="6888533"/>
          <a:ext cx="1974066" cy="139864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20782</xdr:colOff>
      <xdr:row>21</xdr:row>
      <xdr:rowOff>19050</xdr:rowOff>
    </xdr:from>
    <xdr:to>
      <xdr:col>22</xdr:col>
      <xdr:colOff>304800</xdr:colOff>
      <xdr:row>21</xdr:row>
      <xdr:rowOff>289560</xdr:rowOff>
    </xdr:to>
    <xdr:sp macro="" textlink="">
      <xdr:nvSpPr>
        <xdr:cNvPr id="70" name="Pentágono 3">
          <a:extLst>
            <a:ext uri="{FF2B5EF4-FFF2-40B4-BE49-F238E27FC236}">
              <a16:creationId xmlns:a16="http://schemas.microsoft.com/office/drawing/2014/main" id="{6B80EECB-58CF-4E2D-9C85-E8BD7A0C5BB5}"/>
            </a:ext>
          </a:extLst>
        </xdr:cNvPr>
        <xdr:cNvSpPr/>
      </xdr:nvSpPr>
      <xdr:spPr>
        <a:xfrm rot="10800000">
          <a:off x="9576262" y="6823710"/>
          <a:ext cx="284018" cy="270510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88459</xdr:colOff>
      <xdr:row>21</xdr:row>
      <xdr:rowOff>71436</xdr:rowOff>
    </xdr:from>
    <xdr:to>
      <xdr:col>23</xdr:col>
      <xdr:colOff>324692</xdr:colOff>
      <xdr:row>21</xdr:row>
      <xdr:rowOff>247650</xdr:rowOff>
    </xdr:to>
    <xdr:sp macro="" textlink="">
      <xdr:nvSpPr>
        <xdr:cNvPr id="71" name="Pentágono 2">
          <a:extLst>
            <a:ext uri="{FF2B5EF4-FFF2-40B4-BE49-F238E27FC236}">
              <a16:creationId xmlns:a16="http://schemas.microsoft.com/office/drawing/2014/main" id="{3845B7A8-989E-41F8-9D28-CC18A94880F2}"/>
            </a:ext>
          </a:extLst>
        </xdr:cNvPr>
        <xdr:cNvSpPr/>
      </xdr:nvSpPr>
      <xdr:spPr>
        <a:xfrm rot="10800000">
          <a:off x="10078279" y="6876096"/>
          <a:ext cx="236233" cy="176214"/>
        </a:xfrm>
        <a:prstGeom prst="homePlate">
          <a:avLst/>
        </a:prstGeom>
        <a:noFill/>
        <a:ln w="28575">
          <a:solidFill>
            <a:srgbClr val="FF66CC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48491</xdr:colOff>
      <xdr:row>72</xdr:row>
      <xdr:rowOff>55419</xdr:rowOff>
    </xdr:from>
    <xdr:to>
      <xdr:col>10</xdr:col>
      <xdr:colOff>375557</xdr:colOff>
      <xdr:row>72</xdr:row>
      <xdr:rowOff>302498</xdr:rowOff>
    </xdr:to>
    <xdr:sp macro="" textlink="">
      <xdr:nvSpPr>
        <xdr:cNvPr id="72" name="Pentágono 2">
          <a:extLst>
            <a:ext uri="{FF2B5EF4-FFF2-40B4-BE49-F238E27FC236}">
              <a16:creationId xmlns:a16="http://schemas.microsoft.com/office/drawing/2014/main" id="{698F6A7E-7B41-4267-8BEB-26F042305C92}"/>
            </a:ext>
          </a:extLst>
        </xdr:cNvPr>
        <xdr:cNvSpPr/>
      </xdr:nvSpPr>
      <xdr:spPr>
        <a:xfrm rot="10800000">
          <a:off x="4391891" y="19905519"/>
          <a:ext cx="327066" cy="247079"/>
        </a:xfrm>
        <a:prstGeom prst="homePlate">
          <a:avLst/>
        </a:prstGeom>
        <a:noFill/>
        <a:ln w="28575">
          <a:solidFill>
            <a:srgbClr val="FF66CC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30</xdr:col>
      <xdr:colOff>52253</xdr:colOff>
      <xdr:row>20</xdr:row>
      <xdr:rowOff>8965</xdr:rowOff>
    </xdr:from>
    <xdr:to>
      <xdr:col>30</xdr:col>
      <xdr:colOff>369085</xdr:colOff>
      <xdr:row>20</xdr:row>
      <xdr:rowOff>297723</xdr:rowOff>
    </xdr:to>
    <xdr:sp macro="" textlink="">
      <xdr:nvSpPr>
        <xdr:cNvPr id="73" name="Triángulo isósceles 72">
          <a:extLst>
            <a:ext uri="{FF2B5EF4-FFF2-40B4-BE49-F238E27FC236}">
              <a16:creationId xmlns:a16="http://schemas.microsoft.com/office/drawing/2014/main" id="{92822037-6F6C-4CB4-9A27-B82B14B232F8}"/>
            </a:ext>
          </a:extLst>
        </xdr:cNvPr>
        <xdr:cNvSpPr/>
      </xdr:nvSpPr>
      <xdr:spPr>
        <a:xfrm>
          <a:off x="13082453" y="6501205"/>
          <a:ext cx="316832" cy="288758"/>
        </a:xfrm>
        <a:prstGeom prst="triangl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78377</xdr:colOff>
      <xdr:row>21</xdr:row>
      <xdr:rowOff>132352</xdr:rowOff>
    </xdr:from>
    <xdr:to>
      <xdr:col>26</xdr:col>
      <xdr:colOff>124096</xdr:colOff>
      <xdr:row>21</xdr:row>
      <xdr:rowOff>178385</xdr:rowOff>
    </xdr:to>
    <xdr:sp macro="" textlink="">
      <xdr:nvSpPr>
        <xdr:cNvPr id="74" name="Estrella: 5 puntas 73">
          <a:extLst>
            <a:ext uri="{FF2B5EF4-FFF2-40B4-BE49-F238E27FC236}">
              <a16:creationId xmlns:a16="http://schemas.microsoft.com/office/drawing/2014/main" id="{B515B56B-8719-47E5-9830-78C1D60AC5E1}"/>
            </a:ext>
          </a:extLst>
        </xdr:cNvPr>
        <xdr:cNvSpPr/>
      </xdr:nvSpPr>
      <xdr:spPr>
        <a:xfrm>
          <a:off x="11371217" y="6937012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286074</xdr:colOff>
      <xdr:row>21</xdr:row>
      <xdr:rowOff>130628</xdr:rowOff>
    </xdr:from>
    <xdr:to>
      <xdr:col>26</xdr:col>
      <xdr:colOff>331793</xdr:colOff>
      <xdr:row>21</xdr:row>
      <xdr:rowOff>183898</xdr:rowOff>
    </xdr:to>
    <xdr:sp macro="" textlink="">
      <xdr:nvSpPr>
        <xdr:cNvPr id="75" name="Elipse 74">
          <a:extLst>
            <a:ext uri="{FF2B5EF4-FFF2-40B4-BE49-F238E27FC236}">
              <a16:creationId xmlns:a16="http://schemas.microsoft.com/office/drawing/2014/main" id="{7C45F54E-C19C-4E9E-9472-8C2DC3409CA6}"/>
            </a:ext>
          </a:extLst>
        </xdr:cNvPr>
        <xdr:cNvSpPr/>
      </xdr:nvSpPr>
      <xdr:spPr>
        <a:xfrm>
          <a:off x="11578914" y="6935288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78376</xdr:colOff>
      <xdr:row>21</xdr:row>
      <xdr:rowOff>132352</xdr:rowOff>
    </xdr:from>
    <xdr:to>
      <xdr:col>27</xdr:col>
      <xdr:colOff>124095</xdr:colOff>
      <xdr:row>21</xdr:row>
      <xdr:rowOff>178385</xdr:rowOff>
    </xdr:to>
    <xdr:sp macro="" textlink="">
      <xdr:nvSpPr>
        <xdr:cNvPr id="76" name="Estrella: 5 puntas 75">
          <a:extLst>
            <a:ext uri="{FF2B5EF4-FFF2-40B4-BE49-F238E27FC236}">
              <a16:creationId xmlns:a16="http://schemas.microsoft.com/office/drawing/2014/main" id="{2D54CDF6-7EB5-4CBA-A0CE-72D80FF265EE}"/>
            </a:ext>
          </a:extLst>
        </xdr:cNvPr>
        <xdr:cNvSpPr/>
      </xdr:nvSpPr>
      <xdr:spPr>
        <a:xfrm>
          <a:off x="11805556" y="6937012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286073</xdr:colOff>
      <xdr:row>21</xdr:row>
      <xdr:rowOff>130628</xdr:rowOff>
    </xdr:from>
    <xdr:to>
      <xdr:col>27</xdr:col>
      <xdr:colOff>331792</xdr:colOff>
      <xdr:row>21</xdr:row>
      <xdr:rowOff>183898</xdr:rowOff>
    </xdr:to>
    <xdr:sp macro="" textlink="">
      <xdr:nvSpPr>
        <xdr:cNvPr id="77" name="Elipse 76">
          <a:extLst>
            <a:ext uri="{FF2B5EF4-FFF2-40B4-BE49-F238E27FC236}">
              <a16:creationId xmlns:a16="http://schemas.microsoft.com/office/drawing/2014/main" id="{0FBA1F33-26DE-46B0-8BBE-2FF135F6279D}"/>
            </a:ext>
          </a:extLst>
        </xdr:cNvPr>
        <xdr:cNvSpPr/>
      </xdr:nvSpPr>
      <xdr:spPr>
        <a:xfrm>
          <a:off x="12013253" y="6935288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65314</xdr:colOff>
      <xdr:row>21</xdr:row>
      <xdr:rowOff>132352</xdr:rowOff>
    </xdr:from>
    <xdr:to>
      <xdr:col>28</xdr:col>
      <xdr:colOff>111033</xdr:colOff>
      <xdr:row>21</xdr:row>
      <xdr:rowOff>178385</xdr:rowOff>
    </xdr:to>
    <xdr:sp macro="" textlink="">
      <xdr:nvSpPr>
        <xdr:cNvPr id="78" name="Estrella: 5 puntas 77">
          <a:extLst>
            <a:ext uri="{FF2B5EF4-FFF2-40B4-BE49-F238E27FC236}">
              <a16:creationId xmlns:a16="http://schemas.microsoft.com/office/drawing/2014/main" id="{76838573-66F6-48D4-B6F0-1A27319D6D58}"/>
            </a:ext>
          </a:extLst>
        </xdr:cNvPr>
        <xdr:cNvSpPr/>
      </xdr:nvSpPr>
      <xdr:spPr>
        <a:xfrm>
          <a:off x="12226834" y="6937012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273011</xdr:colOff>
      <xdr:row>21</xdr:row>
      <xdr:rowOff>130628</xdr:rowOff>
    </xdr:from>
    <xdr:to>
      <xdr:col>28</xdr:col>
      <xdr:colOff>318730</xdr:colOff>
      <xdr:row>21</xdr:row>
      <xdr:rowOff>183898</xdr:rowOff>
    </xdr:to>
    <xdr:sp macro="" textlink="">
      <xdr:nvSpPr>
        <xdr:cNvPr id="79" name="Elipse 78">
          <a:extLst>
            <a:ext uri="{FF2B5EF4-FFF2-40B4-BE49-F238E27FC236}">
              <a16:creationId xmlns:a16="http://schemas.microsoft.com/office/drawing/2014/main" id="{D2EF4D1B-9F11-4B7E-98B2-610BFDA992D0}"/>
            </a:ext>
          </a:extLst>
        </xdr:cNvPr>
        <xdr:cNvSpPr/>
      </xdr:nvSpPr>
      <xdr:spPr>
        <a:xfrm>
          <a:off x="12434531" y="6935288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78377</xdr:colOff>
      <xdr:row>21</xdr:row>
      <xdr:rowOff>127998</xdr:rowOff>
    </xdr:from>
    <xdr:to>
      <xdr:col>29</xdr:col>
      <xdr:colOff>124096</xdr:colOff>
      <xdr:row>21</xdr:row>
      <xdr:rowOff>174031</xdr:rowOff>
    </xdr:to>
    <xdr:sp macro="" textlink="">
      <xdr:nvSpPr>
        <xdr:cNvPr id="80" name="Estrella: 5 puntas 79">
          <a:extLst>
            <a:ext uri="{FF2B5EF4-FFF2-40B4-BE49-F238E27FC236}">
              <a16:creationId xmlns:a16="http://schemas.microsoft.com/office/drawing/2014/main" id="{C69B22CC-5F4A-49F9-9B4B-97F04558D0D2}"/>
            </a:ext>
          </a:extLst>
        </xdr:cNvPr>
        <xdr:cNvSpPr/>
      </xdr:nvSpPr>
      <xdr:spPr>
        <a:xfrm>
          <a:off x="12674237" y="6932658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286074</xdr:colOff>
      <xdr:row>21</xdr:row>
      <xdr:rowOff>126274</xdr:rowOff>
    </xdr:from>
    <xdr:to>
      <xdr:col>29</xdr:col>
      <xdr:colOff>331793</xdr:colOff>
      <xdr:row>21</xdr:row>
      <xdr:rowOff>179544</xdr:rowOff>
    </xdr:to>
    <xdr:sp macro="" textlink="">
      <xdr:nvSpPr>
        <xdr:cNvPr id="81" name="Elipse 80">
          <a:extLst>
            <a:ext uri="{FF2B5EF4-FFF2-40B4-BE49-F238E27FC236}">
              <a16:creationId xmlns:a16="http://schemas.microsoft.com/office/drawing/2014/main" id="{11657122-95E3-4301-AFDF-370DCF92E7A8}"/>
            </a:ext>
          </a:extLst>
        </xdr:cNvPr>
        <xdr:cNvSpPr/>
      </xdr:nvSpPr>
      <xdr:spPr>
        <a:xfrm>
          <a:off x="12881934" y="6930934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78377</xdr:colOff>
      <xdr:row>21</xdr:row>
      <xdr:rowOff>136707</xdr:rowOff>
    </xdr:from>
    <xdr:to>
      <xdr:col>30</xdr:col>
      <xdr:colOff>124096</xdr:colOff>
      <xdr:row>21</xdr:row>
      <xdr:rowOff>182740</xdr:rowOff>
    </xdr:to>
    <xdr:sp macro="" textlink="">
      <xdr:nvSpPr>
        <xdr:cNvPr id="82" name="Estrella: 5 puntas 81">
          <a:extLst>
            <a:ext uri="{FF2B5EF4-FFF2-40B4-BE49-F238E27FC236}">
              <a16:creationId xmlns:a16="http://schemas.microsoft.com/office/drawing/2014/main" id="{7E5F989A-6E1E-4A22-B46A-212577F96A62}"/>
            </a:ext>
          </a:extLst>
        </xdr:cNvPr>
        <xdr:cNvSpPr/>
      </xdr:nvSpPr>
      <xdr:spPr>
        <a:xfrm>
          <a:off x="13108577" y="6941367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286074</xdr:colOff>
      <xdr:row>21</xdr:row>
      <xdr:rowOff>134983</xdr:rowOff>
    </xdr:from>
    <xdr:to>
      <xdr:col>30</xdr:col>
      <xdr:colOff>331793</xdr:colOff>
      <xdr:row>21</xdr:row>
      <xdr:rowOff>188253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3C541653-3941-469F-BD05-9A7B939B07E3}"/>
            </a:ext>
          </a:extLst>
        </xdr:cNvPr>
        <xdr:cNvSpPr/>
      </xdr:nvSpPr>
      <xdr:spPr>
        <a:xfrm>
          <a:off x="13316274" y="6939643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78377</xdr:colOff>
      <xdr:row>22</xdr:row>
      <xdr:rowOff>136707</xdr:rowOff>
    </xdr:from>
    <xdr:to>
      <xdr:col>30</xdr:col>
      <xdr:colOff>124096</xdr:colOff>
      <xdr:row>22</xdr:row>
      <xdr:rowOff>182740</xdr:rowOff>
    </xdr:to>
    <xdr:sp macro="" textlink="">
      <xdr:nvSpPr>
        <xdr:cNvPr id="84" name="Estrella: 5 puntas 83">
          <a:extLst>
            <a:ext uri="{FF2B5EF4-FFF2-40B4-BE49-F238E27FC236}">
              <a16:creationId xmlns:a16="http://schemas.microsoft.com/office/drawing/2014/main" id="{EEE61A06-4BC8-452D-843E-9B993357B29F}"/>
            </a:ext>
          </a:extLst>
        </xdr:cNvPr>
        <xdr:cNvSpPr/>
      </xdr:nvSpPr>
      <xdr:spPr>
        <a:xfrm>
          <a:off x="13108577" y="7253787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286074</xdr:colOff>
      <xdr:row>22</xdr:row>
      <xdr:rowOff>134983</xdr:rowOff>
    </xdr:from>
    <xdr:to>
      <xdr:col>30</xdr:col>
      <xdr:colOff>331793</xdr:colOff>
      <xdr:row>22</xdr:row>
      <xdr:rowOff>188253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FF1143A4-3DCD-4024-AB3B-44839FC2624E}"/>
            </a:ext>
          </a:extLst>
        </xdr:cNvPr>
        <xdr:cNvSpPr/>
      </xdr:nvSpPr>
      <xdr:spPr>
        <a:xfrm>
          <a:off x="13316274" y="7252063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82732</xdr:colOff>
      <xdr:row>22</xdr:row>
      <xdr:rowOff>132353</xdr:rowOff>
    </xdr:from>
    <xdr:to>
      <xdr:col>29</xdr:col>
      <xdr:colOff>128451</xdr:colOff>
      <xdr:row>22</xdr:row>
      <xdr:rowOff>178386</xdr:rowOff>
    </xdr:to>
    <xdr:sp macro="" textlink="">
      <xdr:nvSpPr>
        <xdr:cNvPr id="86" name="Estrella: 5 puntas 85">
          <a:extLst>
            <a:ext uri="{FF2B5EF4-FFF2-40B4-BE49-F238E27FC236}">
              <a16:creationId xmlns:a16="http://schemas.microsoft.com/office/drawing/2014/main" id="{9AE94194-B990-48BE-8D3C-CC3CC632AF15}"/>
            </a:ext>
          </a:extLst>
        </xdr:cNvPr>
        <xdr:cNvSpPr/>
      </xdr:nvSpPr>
      <xdr:spPr>
        <a:xfrm>
          <a:off x="12678592" y="7249433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29</xdr:col>
      <xdr:colOff>290429</xdr:colOff>
      <xdr:row>22</xdr:row>
      <xdr:rowOff>130629</xdr:rowOff>
    </xdr:from>
    <xdr:to>
      <xdr:col>29</xdr:col>
      <xdr:colOff>336148</xdr:colOff>
      <xdr:row>22</xdr:row>
      <xdr:rowOff>183899</xdr:rowOff>
    </xdr:to>
    <xdr:sp macro="" textlink="">
      <xdr:nvSpPr>
        <xdr:cNvPr id="87" name="Elipse 86">
          <a:extLst>
            <a:ext uri="{FF2B5EF4-FFF2-40B4-BE49-F238E27FC236}">
              <a16:creationId xmlns:a16="http://schemas.microsoft.com/office/drawing/2014/main" id="{C20E7D28-F328-4EDC-951A-B2CAC28DDBA5}"/>
            </a:ext>
          </a:extLst>
        </xdr:cNvPr>
        <xdr:cNvSpPr/>
      </xdr:nvSpPr>
      <xdr:spPr>
        <a:xfrm>
          <a:off x="12886289" y="7247709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82732</xdr:colOff>
      <xdr:row>22</xdr:row>
      <xdr:rowOff>132352</xdr:rowOff>
    </xdr:from>
    <xdr:to>
      <xdr:col>28</xdr:col>
      <xdr:colOff>128451</xdr:colOff>
      <xdr:row>22</xdr:row>
      <xdr:rowOff>178385</xdr:rowOff>
    </xdr:to>
    <xdr:sp macro="" textlink="">
      <xdr:nvSpPr>
        <xdr:cNvPr id="88" name="Estrella: 5 puntas 87">
          <a:extLst>
            <a:ext uri="{FF2B5EF4-FFF2-40B4-BE49-F238E27FC236}">
              <a16:creationId xmlns:a16="http://schemas.microsoft.com/office/drawing/2014/main" id="{B6B22567-D238-43B9-8C4B-01368E9EDC1B}"/>
            </a:ext>
          </a:extLst>
        </xdr:cNvPr>
        <xdr:cNvSpPr/>
      </xdr:nvSpPr>
      <xdr:spPr>
        <a:xfrm>
          <a:off x="12244252" y="7249432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290429</xdr:colOff>
      <xdr:row>22</xdr:row>
      <xdr:rowOff>130628</xdr:rowOff>
    </xdr:from>
    <xdr:to>
      <xdr:col>28</xdr:col>
      <xdr:colOff>336148</xdr:colOff>
      <xdr:row>22</xdr:row>
      <xdr:rowOff>183898</xdr:rowOff>
    </xdr:to>
    <xdr:sp macro="" textlink="">
      <xdr:nvSpPr>
        <xdr:cNvPr id="89" name="Elipse 88">
          <a:extLst>
            <a:ext uri="{FF2B5EF4-FFF2-40B4-BE49-F238E27FC236}">
              <a16:creationId xmlns:a16="http://schemas.microsoft.com/office/drawing/2014/main" id="{9033764F-DFF1-4DDF-B404-9B2617DE7C93}"/>
            </a:ext>
          </a:extLst>
        </xdr:cNvPr>
        <xdr:cNvSpPr/>
      </xdr:nvSpPr>
      <xdr:spPr>
        <a:xfrm>
          <a:off x="12451949" y="7247708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82731</xdr:colOff>
      <xdr:row>22</xdr:row>
      <xdr:rowOff>136706</xdr:rowOff>
    </xdr:from>
    <xdr:to>
      <xdr:col>27</xdr:col>
      <xdr:colOff>128450</xdr:colOff>
      <xdr:row>22</xdr:row>
      <xdr:rowOff>182739</xdr:rowOff>
    </xdr:to>
    <xdr:sp macro="" textlink="">
      <xdr:nvSpPr>
        <xdr:cNvPr id="90" name="Estrella: 5 puntas 89">
          <a:extLst>
            <a:ext uri="{FF2B5EF4-FFF2-40B4-BE49-F238E27FC236}">
              <a16:creationId xmlns:a16="http://schemas.microsoft.com/office/drawing/2014/main" id="{2E71A69C-31C6-4346-91E9-C8B5DFF9676C}"/>
            </a:ext>
          </a:extLst>
        </xdr:cNvPr>
        <xdr:cNvSpPr/>
      </xdr:nvSpPr>
      <xdr:spPr>
        <a:xfrm>
          <a:off x="11809911" y="7253786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27</xdr:col>
      <xdr:colOff>290428</xdr:colOff>
      <xdr:row>22</xdr:row>
      <xdr:rowOff>134982</xdr:rowOff>
    </xdr:from>
    <xdr:to>
      <xdr:col>27</xdr:col>
      <xdr:colOff>336147</xdr:colOff>
      <xdr:row>22</xdr:row>
      <xdr:rowOff>188252</xdr:rowOff>
    </xdr:to>
    <xdr:sp macro="" textlink="">
      <xdr:nvSpPr>
        <xdr:cNvPr id="91" name="Elipse 90">
          <a:extLst>
            <a:ext uri="{FF2B5EF4-FFF2-40B4-BE49-F238E27FC236}">
              <a16:creationId xmlns:a16="http://schemas.microsoft.com/office/drawing/2014/main" id="{43CA6813-79E5-4649-8EB2-AED8DDCE5158}"/>
            </a:ext>
          </a:extLst>
        </xdr:cNvPr>
        <xdr:cNvSpPr/>
      </xdr:nvSpPr>
      <xdr:spPr>
        <a:xfrm>
          <a:off x="12017608" y="7252062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87085</xdr:colOff>
      <xdr:row>22</xdr:row>
      <xdr:rowOff>136706</xdr:rowOff>
    </xdr:from>
    <xdr:to>
      <xdr:col>26</xdr:col>
      <xdr:colOff>132804</xdr:colOff>
      <xdr:row>22</xdr:row>
      <xdr:rowOff>182739</xdr:rowOff>
    </xdr:to>
    <xdr:sp macro="" textlink="">
      <xdr:nvSpPr>
        <xdr:cNvPr id="92" name="Estrella: 5 puntas 91">
          <a:extLst>
            <a:ext uri="{FF2B5EF4-FFF2-40B4-BE49-F238E27FC236}">
              <a16:creationId xmlns:a16="http://schemas.microsoft.com/office/drawing/2014/main" id="{1684767A-EEE3-4795-A952-629EF7C72011}"/>
            </a:ext>
          </a:extLst>
        </xdr:cNvPr>
        <xdr:cNvSpPr/>
      </xdr:nvSpPr>
      <xdr:spPr>
        <a:xfrm>
          <a:off x="11379925" y="7253786"/>
          <a:ext cx="45719" cy="46033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294782</xdr:colOff>
      <xdr:row>22</xdr:row>
      <xdr:rowOff>134982</xdr:rowOff>
    </xdr:from>
    <xdr:to>
      <xdr:col>26</xdr:col>
      <xdr:colOff>340501</xdr:colOff>
      <xdr:row>22</xdr:row>
      <xdr:rowOff>188252</xdr:rowOff>
    </xdr:to>
    <xdr:sp macro="" textlink="">
      <xdr:nvSpPr>
        <xdr:cNvPr id="93" name="Elipse 92">
          <a:extLst>
            <a:ext uri="{FF2B5EF4-FFF2-40B4-BE49-F238E27FC236}">
              <a16:creationId xmlns:a16="http://schemas.microsoft.com/office/drawing/2014/main" id="{922C9CB7-CF74-4E6A-9766-BFD37D7D3683}"/>
            </a:ext>
          </a:extLst>
        </xdr:cNvPr>
        <xdr:cNvSpPr/>
      </xdr:nvSpPr>
      <xdr:spPr>
        <a:xfrm>
          <a:off x="11587622" y="7252062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53619</xdr:colOff>
      <xdr:row>21</xdr:row>
      <xdr:rowOff>47897</xdr:rowOff>
    </xdr:from>
    <xdr:to>
      <xdr:col>30</xdr:col>
      <xdr:colOff>345900</xdr:colOff>
      <xdr:row>21</xdr:row>
      <xdr:rowOff>47897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46471415-F522-4FC8-A0F2-E905200A6FE5}"/>
            </a:ext>
          </a:extLst>
        </xdr:cNvPr>
        <xdr:cNvCxnSpPr/>
      </xdr:nvCxnSpPr>
      <xdr:spPr>
        <a:xfrm>
          <a:off x="11346459" y="6852557"/>
          <a:ext cx="2029641" cy="0"/>
        </a:xfrm>
        <a:prstGeom prst="line">
          <a:avLst/>
        </a:prstGeom>
        <a:ln w="381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52251</xdr:colOff>
      <xdr:row>21</xdr:row>
      <xdr:rowOff>239934</xdr:rowOff>
    </xdr:from>
    <xdr:to>
      <xdr:col>30</xdr:col>
      <xdr:colOff>346616</xdr:colOff>
      <xdr:row>21</xdr:row>
      <xdr:rowOff>285653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14C7999D-FAA8-40B5-974F-B471F5184C18}"/>
            </a:ext>
          </a:extLst>
        </xdr:cNvPr>
        <xdr:cNvSpPr/>
      </xdr:nvSpPr>
      <xdr:spPr>
        <a:xfrm>
          <a:off x="11345091" y="7044594"/>
          <a:ext cx="2031725" cy="457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62328</xdr:colOff>
      <xdr:row>22</xdr:row>
      <xdr:rowOff>30481</xdr:rowOff>
    </xdr:from>
    <xdr:to>
      <xdr:col>30</xdr:col>
      <xdr:colOff>354609</xdr:colOff>
      <xdr:row>22</xdr:row>
      <xdr:rowOff>30481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9E19A068-0008-452F-AE32-8117CC6E65B9}"/>
            </a:ext>
          </a:extLst>
        </xdr:cNvPr>
        <xdr:cNvCxnSpPr/>
      </xdr:nvCxnSpPr>
      <xdr:spPr>
        <a:xfrm>
          <a:off x="11355168" y="7147561"/>
          <a:ext cx="2029641" cy="0"/>
        </a:xfrm>
        <a:prstGeom prst="line">
          <a:avLst/>
        </a:prstGeom>
        <a:ln w="38100" cmpd="dbl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</xdr:colOff>
      <xdr:row>22</xdr:row>
      <xdr:rowOff>222518</xdr:rowOff>
    </xdr:from>
    <xdr:to>
      <xdr:col>30</xdr:col>
      <xdr:colOff>355325</xdr:colOff>
      <xdr:row>22</xdr:row>
      <xdr:rowOff>268237</xdr:rowOff>
    </xdr:to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0F55BF1C-90E1-4E89-B75C-5BD090C6E7E7}"/>
            </a:ext>
          </a:extLst>
        </xdr:cNvPr>
        <xdr:cNvSpPr/>
      </xdr:nvSpPr>
      <xdr:spPr>
        <a:xfrm>
          <a:off x="11353800" y="7339598"/>
          <a:ext cx="2031725" cy="457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65314</xdr:colOff>
      <xdr:row>29</xdr:row>
      <xdr:rowOff>47897</xdr:rowOff>
    </xdr:from>
    <xdr:to>
      <xdr:col>14</xdr:col>
      <xdr:colOff>400594</xdr:colOff>
      <xdr:row>29</xdr:row>
      <xdr:rowOff>256444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75E84B59-256B-4D28-B6EE-D4AC7528473E}"/>
            </a:ext>
          </a:extLst>
        </xdr:cNvPr>
        <xdr:cNvSpPr/>
      </xdr:nvSpPr>
      <xdr:spPr>
        <a:xfrm>
          <a:off x="5277394" y="9351917"/>
          <a:ext cx="1203960" cy="208547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17417</xdr:colOff>
      <xdr:row>33</xdr:row>
      <xdr:rowOff>52251</xdr:rowOff>
    </xdr:from>
    <xdr:to>
      <xdr:col>3</xdr:col>
      <xdr:colOff>396240</xdr:colOff>
      <xdr:row>33</xdr:row>
      <xdr:rowOff>260798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F277427-D471-4327-9492-66CB2D782234}"/>
            </a:ext>
          </a:extLst>
        </xdr:cNvPr>
        <xdr:cNvSpPr/>
      </xdr:nvSpPr>
      <xdr:spPr>
        <a:xfrm>
          <a:off x="886097" y="10605951"/>
          <a:ext cx="813163" cy="208547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13062</xdr:colOff>
      <xdr:row>32</xdr:row>
      <xdr:rowOff>60961</xdr:rowOff>
    </xdr:from>
    <xdr:to>
      <xdr:col>22</xdr:col>
      <xdr:colOff>352697</xdr:colOff>
      <xdr:row>32</xdr:row>
      <xdr:rowOff>269508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A9D3EE26-76B5-4060-8C3E-1BC099469437}"/>
            </a:ext>
          </a:extLst>
        </xdr:cNvPr>
        <xdr:cNvSpPr/>
      </xdr:nvSpPr>
      <xdr:spPr>
        <a:xfrm>
          <a:off x="7831182" y="10302241"/>
          <a:ext cx="2076995" cy="208547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37607</xdr:colOff>
      <xdr:row>32</xdr:row>
      <xdr:rowOff>47898</xdr:rowOff>
    </xdr:from>
    <xdr:to>
      <xdr:col>30</xdr:col>
      <xdr:colOff>351115</xdr:colOff>
      <xdr:row>32</xdr:row>
      <xdr:rowOff>256445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6EC538FB-BC64-4C23-B3E9-FAF174A12588}"/>
            </a:ext>
          </a:extLst>
        </xdr:cNvPr>
        <xdr:cNvSpPr/>
      </xdr:nvSpPr>
      <xdr:spPr>
        <a:xfrm>
          <a:off x="11330447" y="10289178"/>
          <a:ext cx="2050868" cy="208547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34835</xdr:colOff>
      <xdr:row>25</xdr:row>
      <xdr:rowOff>56606</xdr:rowOff>
    </xdr:from>
    <xdr:to>
      <xdr:col>2</xdr:col>
      <xdr:colOff>357052</xdr:colOff>
      <xdr:row>25</xdr:row>
      <xdr:rowOff>257132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5923B352-76EA-4831-9FEE-71AF974C1884}"/>
            </a:ext>
          </a:extLst>
        </xdr:cNvPr>
        <xdr:cNvSpPr/>
      </xdr:nvSpPr>
      <xdr:spPr>
        <a:xfrm>
          <a:off x="903515" y="8110946"/>
          <a:ext cx="322217" cy="200526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227268</xdr:colOff>
      <xdr:row>12</xdr:row>
      <xdr:rowOff>132944</xdr:rowOff>
    </xdr:from>
    <xdr:to>
      <xdr:col>18</xdr:col>
      <xdr:colOff>288139</xdr:colOff>
      <xdr:row>12</xdr:row>
      <xdr:rowOff>202216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727D4C51-005D-4DBB-84B6-021C46D39614}"/>
            </a:ext>
          </a:extLst>
        </xdr:cNvPr>
        <xdr:cNvSpPr/>
      </xdr:nvSpPr>
      <xdr:spPr>
        <a:xfrm>
          <a:off x="8045388" y="4125824"/>
          <a:ext cx="60871" cy="69272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83820</xdr:colOff>
      <xdr:row>15</xdr:row>
      <xdr:rowOff>30480</xdr:rowOff>
    </xdr:from>
    <xdr:to>
      <xdr:col>14</xdr:col>
      <xdr:colOff>341502</xdr:colOff>
      <xdr:row>15</xdr:row>
      <xdr:rowOff>287984</xdr:rowOff>
    </xdr:to>
    <xdr:sp macro="" textlink="">
      <xdr:nvSpPr>
        <xdr:cNvPr id="104" name="Círculo: vacío 103">
          <a:extLst>
            <a:ext uri="{FF2B5EF4-FFF2-40B4-BE49-F238E27FC236}">
              <a16:creationId xmlns:a16="http://schemas.microsoft.com/office/drawing/2014/main" id="{E7109BFF-2C40-4F97-8DE6-74E5719A4420}"/>
            </a:ext>
          </a:extLst>
        </xdr:cNvPr>
        <xdr:cNvSpPr/>
      </xdr:nvSpPr>
      <xdr:spPr>
        <a:xfrm>
          <a:off x="6164580" y="4960620"/>
          <a:ext cx="257682" cy="257504"/>
        </a:xfrm>
        <a:prstGeom prst="donut">
          <a:avLst>
            <a:gd name="adj" fmla="val 7811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76200</xdr:colOff>
      <xdr:row>66</xdr:row>
      <xdr:rowOff>76200</xdr:rowOff>
    </xdr:from>
    <xdr:to>
      <xdr:col>10</xdr:col>
      <xdr:colOff>333882</xdr:colOff>
      <xdr:row>66</xdr:row>
      <xdr:rowOff>333704</xdr:rowOff>
    </xdr:to>
    <xdr:sp macro="" textlink="">
      <xdr:nvSpPr>
        <xdr:cNvPr id="105" name="Círculo: vacío 104">
          <a:extLst>
            <a:ext uri="{FF2B5EF4-FFF2-40B4-BE49-F238E27FC236}">
              <a16:creationId xmlns:a16="http://schemas.microsoft.com/office/drawing/2014/main" id="{D5D20001-6B26-4D0F-B8F1-F2772B6F1F36}"/>
            </a:ext>
          </a:extLst>
        </xdr:cNvPr>
        <xdr:cNvSpPr/>
      </xdr:nvSpPr>
      <xdr:spPr>
        <a:xfrm>
          <a:off x="4419600" y="18646140"/>
          <a:ext cx="257682" cy="257504"/>
        </a:xfrm>
        <a:prstGeom prst="donut">
          <a:avLst>
            <a:gd name="adj" fmla="val 7811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96981</xdr:colOff>
      <xdr:row>38</xdr:row>
      <xdr:rowOff>55419</xdr:rowOff>
    </xdr:from>
    <xdr:to>
      <xdr:col>7</xdr:col>
      <xdr:colOff>360218</xdr:colOff>
      <xdr:row>38</xdr:row>
      <xdr:rowOff>249382</xdr:rowOff>
    </xdr:to>
    <xdr:sp macro="" textlink="">
      <xdr:nvSpPr>
        <xdr:cNvPr id="106" name="Rectángulo 105">
          <a:extLst>
            <a:ext uri="{FF2B5EF4-FFF2-40B4-BE49-F238E27FC236}">
              <a16:creationId xmlns:a16="http://schemas.microsoft.com/office/drawing/2014/main" id="{8E233796-B92A-4560-897A-265785CCE602}"/>
            </a:ext>
          </a:extLst>
        </xdr:cNvPr>
        <xdr:cNvSpPr/>
      </xdr:nvSpPr>
      <xdr:spPr>
        <a:xfrm>
          <a:off x="2268681" y="12171219"/>
          <a:ext cx="1131917" cy="193963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17929</xdr:colOff>
      <xdr:row>39</xdr:row>
      <xdr:rowOff>44824</xdr:rowOff>
    </xdr:from>
    <xdr:to>
      <xdr:col>2</xdr:col>
      <xdr:colOff>385482</xdr:colOff>
      <xdr:row>39</xdr:row>
      <xdr:rowOff>259977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19319DD9-1DD4-4C88-859E-39E850A44872}"/>
            </a:ext>
          </a:extLst>
        </xdr:cNvPr>
        <xdr:cNvSpPr/>
      </xdr:nvSpPr>
      <xdr:spPr>
        <a:xfrm>
          <a:off x="886609" y="12473044"/>
          <a:ext cx="367553" cy="215153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50529</xdr:colOff>
      <xdr:row>38</xdr:row>
      <xdr:rowOff>41564</xdr:rowOff>
    </xdr:from>
    <xdr:to>
      <xdr:col>6</xdr:col>
      <xdr:colOff>327255</xdr:colOff>
      <xdr:row>38</xdr:row>
      <xdr:rowOff>250112</xdr:rowOff>
    </xdr:to>
    <xdr:sp macro="" textlink="">
      <xdr:nvSpPr>
        <xdr:cNvPr id="108" name="Pentágono 23">
          <a:extLst>
            <a:ext uri="{FF2B5EF4-FFF2-40B4-BE49-F238E27FC236}">
              <a16:creationId xmlns:a16="http://schemas.microsoft.com/office/drawing/2014/main" id="{28912AA1-0A95-408D-8080-2B6621CAF801}"/>
            </a:ext>
          </a:extLst>
        </xdr:cNvPr>
        <xdr:cNvSpPr/>
      </xdr:nvSpPr>
      <xdr:spPr>
        <a:xfrm rot="10800000">
          <a:off x="2656569" y="12157364"/>
          <a:ext cx="276726" cy="208548"/>
        </a:xfrm>
        <a:prstGeom prst="homePlat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26277</xdr:colOff>
      <xdr:row>40</xdr:row>
      <xdr:rowOff>57807</xdr:rowOff>
    </xdr:from>
    <xdr:to>
      <xdr:col>6</xdr:col>
      <xdr:colOff>378647</xdr:colOff>
      <xdr:row>40</xdr:row>
      <xdr:rowOff>257504</xdr:rowOff>
    </xdr:to>
    <xdr:sp macro="" textlink="">
      <xdr:nvSpPr>
        <xdr:cNvPr id="109" name="Rectángulo 108">
          <a:extLst>
            <a:ext uri="{FF2B5EF4-FFF2-40B4-BE49-F238E27FC236}">
              <a16:creationId xmlns:a16="http://schemas.microsoft.com/office/drawing/2014/main" id="{C163E4FE-C092-40DB-8EA8-3E1519509DFF}"/>
            </a:ext>
          </a:extLst>
        </xdr:cNvPr>
        <xdr:cNvSpPr/>
      </xdr:nvSpPr>
      <xdr:spPr>
        <a:xfrm>
          <a:off x="894957" y="12798447"/>
          <a:ext cx="2089730" cy="19969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31532</xdr:colOff>
      <xdr:row>41</xdr:row>
      <xdr:rowOff>63061</xdr:rowOff>
    </xdr:from>
    <xdr:to>
      <xdr:col>6</xdr:col>
      <xdr:colOff>383902</xdr:colOff>
      <xdr:row>41</xdr:row>
      <xdr:rowOff>252248</xdr:rowOff>
    </xdr:to>
    <xdr:sp macro="" textlink="">
      <xdr:nvSpPr>
        <xdr:cNvPr id="110" name="Rectángulo 109">
          <a:extLst>
            <a:ext uri="{FF2B5EF4-FFF2-40B4-BE49-F238E27FC236}">
              <a16:creationId xmlns:a16="http://schemas.microsoft.com/office/drawing/2014/main" id="{4AADC521-C943-4584-8EE7-D7B01CD7BABC}"/>
            </a:ext>
          </a:extLst>
        </xdr:cNvPr>
        <xdr:cNvSpPr/>
      </xdr:nvSpPr>
      <xdr:spPr>
        <a:xfrm>
          <a:off x="900212" y="13116121"/>
          <a:ext cx="2089730" cy="18918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36787</xdr:colOff>
      <xdr:row>42</xdr:row>
      <xdr:rowOff>63062</xdr:rowOff>
    </xdr:from>
    <xdr:to>
      <xdr:col>6</xdr:col>
      <xdr:colOff>389157</xdr:colOff>
      <xdr:row>42</xdr:row>
      <xdr:rowOff>252249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66737E08-8D2C-4A46-A1CC-A7D179D37F04}"/>
            </a:ext>
          </a:extLst>
        </xdr:cNvPr>
        <xdr:cNvSpPr/>
      </xdr:nvSpPr>
      <xdr:spPr>
        <a:xfrm>
          <a:off x="905467" y="13428542"/>
          <a:ext cx="2089730" cy="18918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47297</xdr:colOff>
      <xdr:row>39</xdr:row>
      <xdr:rowOff>73572</xdr:rowOff>
    </xdr:from>
    <xdr:to>
      <xdr:col>14</xdr:col>
      <xdr:colOff>399668</xdr:colOff>
      <xdr:row>39</xdr:row>
      <xdr:rowOff>262759</xdr:rowOff>
    </xdr:to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A1E077D3-C12E-4973-B333-483484A39BDA}"/>
            </a:ext>
          </a:extLst>
        </xdr:cNvPr>
        <xdr:cNvSpPr/>
      </xdr:nvSpPr>
      <xdr:spPr>
        <a:xfrm>
          <a:off x="4390697" y="12501792"/>
          <a:ext cx="2089731" cy="189187"/>
        </a:xfrm>
        <a:prstGeom prst="rect">
          <a:avLst/>
        </a:prstGeom>
        <a:noFill/>
        <a:ln w="19050">
          <a:solidFill>
            <a:schemeClr val="tx1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116541</xdr:colOff>
      <xdr:row>41</xdr:row>
      <xdr:rowOff>62752</xdr:rowOff>
    </xdr:from>
    <xdr:to>
      <xdr:col>2</xdr:col>
      <xdr:colOff>301598</xdr:colOff>
      <xdr:row>41</xdr:row>
      <xdr:rowOff>258694</xdr:rowOff>
    </xdr:to>
    <xdr:sp macro="" textlink="">
      <xdr:nvSpPr>
        <xdr:cNvPr id="113" name="Elipse 112">
          <a:extLst>
            <a:ext uri="{FF2B5EF4-FFF2-40B4-BE49-F238E27FC236}">
              <a16:creationId xmlns:a16="http://schemas.microsoft.com/office/drawing/2014/main" id="{330D02BF-08D9-4BEE-8FBF-BA1AD7259BC7}"/>
            </a:ext>
          </a:extLst>
        </xdr:cNvPr>
        <xdr:cNvSpPr/>
      </xdr:nvSpPr>
      <xdr:spPr>
        <a:xfrm>
          <a:off x="985221" y="13115812"/>
          <a:ext cx="185057" cy="195942"/>
        </a:xfrm>
        <a:prstGeom prst="ellipse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71719</xdr:colOff>
      <xdr:row>40</xdr:row>
      <xdr:rowOff>277906</xdr:rowOff>
    </xdr:from>
    <xdr:to>
      <xdr:col>15</xdr:col>
      <xdr:colOff>385484</xdr:colOff>
      <xdr:row>41</xdr:row>
      <xdr:rowOff>252899</xdr:rowOff>
    </xdr:to>
    <xdr:sp macro="" textlink="">
      <xdr:nvSpPr>
        <xdr:cNvPr id="114" name="Triángulo isósceles 113">
          <a:extLst>
            <a:ext uri="{FF2B5EF4-FFF2-40B4-BE49-F238E27FC236}">
              <a16:creationId xmlns:a16="http://schemas.microsoft.com/office/drawing/2014/main" id="{88506ABB-106B-4C6B-A3F2-CCEF91F76A67}"/>
            </a:ext>
          </a:extLst>
        </xdr:cNvPr>
        <xdr:cNvSpPr/>
      </xdr:nvSpPr>
      <xdr:spPr>
        <a:xfrm>
          <a:off x="6586819" y="13018546"/>
          <a:ext cx="313765" cy="287413"/>
        </a:xfrm>
        <a:prstGeom prst="triangl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91595</xdr:colOff>
      <xdr:row>41</xdr:row>
      <xdr:rowOff>42487</xdr:rowOff>
    </xdr:from>
    <xdr:to>
      <xdr:col>14</xdr:col>
      <xdr:colOff>426781</xdr:colOff>
      <xdr:row>41</xdr:row>
      <xdr:rowOff>284923</xdr:rowOff>
    </xdr:to>
    <xdr:sp macro="" textlink="">
      <xdr:nvSpPr>
        <xdr:cNvPr id="115" name="Hexágono 114">
          <a:extLst>
            <a:ext uri="{FF2B5EF4-FFF2-40B4-BE49-F238E27FC236}">
              <a16:creationId xmlns:a16="http://schemas.microsoft.com/office/drawing/2014/main" id="{20FE382D-DFFC-46B9-B4F5-3AF2D4F13EBA}"/>
            </a:ext>
          </a:extLst>
        </xdr:cNvPr>
        <xdr:cNvSpPr/>
      </xdr:nvSpPr>
      <xdr:spPr>
        <a:xfrm>
          <a:off x="6172355" y="13095547"/>
          <a:ext cx="335186" cy="242436"/>
        </a:xfrm>
        <a:prstGeom prst="hexagon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317903</xdr:colOff>
      <xdr:row>41</xdr:row>
      <xdr:rowOff>143091</xdr:rowOff>
    </xdr:from>
    <xdr:to>
      <xdr:col>14</xdr:col>
      <xdr:colOff>363622</xdr:colOff>
      <xdr:row>41</xdr:row>
      <xdr:rowOff>196361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EE231B6F-9A39-4897-9395-1E7BB04549EC}"/>
            </a:ext>
          </a:extLst>
        </xdr:cNvPr>
        <xdr:cNvSpPr/>
      </xdr:nvSpPr>
      <xdr:spPr>
        <a:xfrm>
          <a:off x="6398663" y="13196151"/>
          <a:ext cx="45719" cy="5327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62752</xdr:colOff>
      <xdr:row>41</xdr:row>
      <xdr:rowOff>71717</xdr:rowOff>
    </xdr:from>
    <xdr:to>
      <xdr:col>10</xdr:col>
      <xdr:colOff>361744</xdr:colOff>
      <xdr:row>41</xdr:row>
      <xdr:rowOff>259744</xdr:rowOff>
    </xdr:to>
    <xdr:sp macro="" textlink="">
      <xdr:nvSpPr>
        <xdr:cNvPr id="117" name="Trapecio 116">
          <a:extLst>
            <a:ext uri="{FF2B5EF4-FFF2-40B4-BE49-F238E27FC236}">
              <a16:creationId xmlns:a16="http://schemas.microsoft.com/office/drawing/2014/main" id="{885F11C4-99D6-4469-BCB5-B6F0922AF689}"/>
            </a:ext>
          </a:extLst>
        </xdr:cNvPr>
        <xdr:cNvSpPr/>
      </xdr:nvSpPr>
      <xdr:spPr>
        <a:xfrm rot="10800000">
          <a:off x="4406152" y="13124777"/>
          <a:ext cx="298992" cy="188027"/>
        </a:xfrm>
        <a:prstGeom prst="trapezoi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89647</xdr:colOff>
      <xdr:row>42</xdr:row>
      <xdr:rowOff>26894</xdr:rowOff>
    </xdr:from>
    <xdr:to>
      <xdr:col>14</xdr:col>
      <xdr:colOff>347329</xdr:colOff>
      <xdr:row>42</xdr:row>
      <xdr:rowOff>284398</xdr:rowOff>
    </xdr:to>
    <xdr:sp macro="" textlink="">
      <xdr:nvSpPr>
        <xdr:cNvPr id="118" name="Círculo: vacío 117">
          <a:extLst>
            <a:ext uri="{FF2B5EF4-FFF2-40B4-BE49-F238E27FC236}">
              <a16:creationId xmlns:a16="http://schemas.microsoft.com/office/drawing/2014/main" id="{8A8B56D5-28F9-4CA8-8650-72E11C5608C7}"/>
            </a:ext>
          </a:extLst>
        </xdr:cNvPr>
        <xdr:cNvSpPr/>
      </xdr:nvSpPr>
      <xdr:spPr>
        <a:xfrm>
          <a:off x="6170407" y="13392374"/>
          <a:ext cx="257682" cy="257504"/>
        </a:xfrm>
        <a:prstGeom prst="donut">
          <a:avLst>
            <a:gd name="adj" fmla="val 7811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80683</xdr:colOff>
      <xdr:row>70</xdr:row>
      <xdr:rowOff>107576</xdr:rowOff>
    </xdr:from>
    <xdr:to>
      <xdr:col>19</xdr:col>
      <xdr:colOff>342621</xdr:colOff>
      <xdr:row>70</xdr:row>
      <xdr:rowOff>298076</xdr:rowOff>
    </xdr:to>
    <xdr:sp macro="" textlink="">
      <xdr:nvSpPr>
        <xdr:cNvPr id="119" name="Trapecio 118">
          <a:extLst>
            <a:ext uri="{FF2B5EF4-FFF2-40B4-BE49-F238E27FC236}">
              <a16:creationId xmlns:a16="http://schemas.microsoft.com/office/drawing/2014/main" id="{B8349486-35FD-45F9-BD83-7B606F1A084D}"/>
            </a:ext>
          </a:extLst>
        </xdr:cNvPr>
        <xdr:cNvSpPr/>
      </xdr:nvSpPr>
      <xdr:spPr>
        <a:xfrm rot="10800000">
          <a:off x="8333143" y="19530956"/>
          <a:ext cx="261938" cy="190500"/>
        </a:xfrm>
        <a:prstGeom prst="trapezoi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103606</xdr:colOff>
      <xdr:row>12</xdr:row>
      <xdr:rowOff>84057</xdr:rowOff>
    </xdr:from>
    <xdr:to>
      <xdr:col>26</xdr:col>
      <xdr:colOff>365544</xdr:colOff>
      <xdr:row>12</xdr:row>
      <xdr:rowOff>274557</xdr:rowOff>
    </xdr:to>
    <xdr:sp macro="" textlink="">
      <xdr:nvSpPr>
        <xdr:cNvPr id="120" name="Trapecio 119">
          <a:extLst>
            <a:ext uri="{FF2B5EF4-FFF2-40B4-BE49-F238E27FC236}">
              <a16:creationId xmlns:a16="http://schemas.microsoft.com/office/drawing/2014/main" id="{A5BE38B5-7D7E-4C7D-80EC-748AB6BB4A7E}"/>
            </a:ext>
          </a:extLst>
        </xdr:cNvPr>
        <xdr:cNvSpPr/>
      </xdr:nvSpPr>
      <xdr:spPr>
        <a:xfrm>
          <a:off x="12597660" y="4157210"/>
          <a:ext cx="261938" cy="190500"/>
        </a:xfrm>
        <a:prstGeom prst="trapezoid">
          <a:avLst/>
        </a:prstGeom>
        <a:noFill/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90548</xdr:colOff>
      <xdr:row>31</xdr:row>
      <xdr:rowOff>73355</xdr:rowOff>
    </xdr:from>
    <xdr:to>
      <xdr:col>2</xdr:col>
      <xdr:colOff>352486</xdr:colOff>
      <xdr:row>31</xdr:row>
      <xdr:rowOff>263855</xdr:rowOff>
    </xdr:to>
    <xdr:sp macro="" textlink="">
      <xdr:nvSpPr>
        <xdr:cNvPr id="121" name="Trapecio 120">
          <a:extLst>
            <a:ext uri="{FF2B5EF4-FFF2-40B4-BE49-F238E27FC236}">
              <a16:creationId xmlns:a16="http://schemas.microsoft.com/office/drawing/2014/main" id="{A2E97716-180B-4C89-A625-00B11DF11900}"/>
            </a:ext>
          </a:extLst>
        </xdr:cNvPr>
        <xdr:cNvSpPr/>
      </xdr:nvSpPr>
      <xdr:spPr>
        <a:xfrm>
          <a:off x="925817" y="10001336"/>
          <a:ext cx="261938" cy="190500"/>
        </a:xfrm>
        <a:prstGeom prst="trapezoid">
          <a:avLst/>
        </a:prstGeom>
        <a:noFill/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25</xdr:col>
      <xdr:colOff>46382</xdr:colOff>
      <xdr:row>21</xdr:row>
      <xdr:rowOff>13252</xdr:rowOff>
    </xdr:from>
    <xdr:to>
      <xdr:col>25</xdr:col>
      <xdr:colOff>419499</xdr:colOff>
      <xdr:row>21</xdr:row>
      <xdr:rowOff>278295</xdr:rowOff>
    </xdr:to>
    <xdr:sp macro="" textlink="">
      <xdr:nvSpPr>
        <xdr:cNvPr id="122" name="Rectángulo 121">
          <a:extLst>
            <a:ext uri="{FF2B5EF4-FFF2-40B4-BE49-F238E27FC236}">
              <a16:creationId xmlns:a16="http://schemas.microsoft.com/office/drawing/2014/main" id="{86521D5B-495C-4D43-8136-C72178C61598}"/>
            </a:ext>
          </a:extLst>
        </xdr:cNvPr>
        <xdr:cNvSpPr/>
      </xdr:nvSpPr>
      <xdr:spPr>
        <a:xfrm>
          <a:off x="10904882" y="6817912"/>
          <a:ext cx="373117" cy="265043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8</a:t>
          </a:r>
        </a:p>
      </xdr:txBody>
    </xdr:sp>
    <xdr:clientData/>
  </xdr:twoCellAnchor>
  <xdr:twoCellAnchor>
    <xdr:from>
      <xdr:col>22</xdr:col>
      <xdr:colOff>98821</xdr:colOff>
      <xdr:row>21</xdr:row>
      <xdr:rowOff>63544</xdr:rowOff>
    </xdr:from>
    <xdr:to>
      <xdr:col>22</xdr:col>
      <xdr:colOff>344389</xdr:colOff>
      <xdr:row>21</xdr:row>
      <xdr:rowOff>248653</xdr:rowOff>
    </xdr:to>
    <xdr:sp macro="" textlink="">
      <xdr:nvSpPr>
        <xdr:cNvPr id="123" name="Hexágono 122">
          <a:extLst>
            <a:ext uri="{FF2B5EF4-FFF2-40B4-BE49-F238E27FC236}">
              <a16:creationId xmlns:a16="http://schemas.microsoft.com/office/drawing/2014/main" id="{1A1EC58F-7224-4E6C-9CE8-CE39BA92F4FF}"/>
            </a:ext>
          </a:extLst>
        </xdr:cNvPr>
        <xdr:cNvSpPr/>
      </xdr:nvSpPr>
      <xdr:spPr>
        <a:xfrm>
          <a:off x="9654301" y="6868204"/>
          <a:ext cx="245568" cy="185109"/>
        </a:xfrm>
        <a:prstGeom prst="hexagon">
          <a:avLst/>
        </a:prstGeom>
        <a:noFill/>
        <a:ln w="19050">
          <a:solidFill>
            <a:srgbClr val="26519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67656</xdr:colOff>
      <xdr:row>21</xdr:row>
      <xdr:rowOff>62251</xdr:rowOff>
    </xdr:from>
    <xdr:to>
      <xdr:col>18</xdr:col>
      <xdr:colOff>366648</xdr:colOff>
      <xdr:row>21</xdr:row>
      <xdr:rowOff>250278</xdr:rowOff>
    </xdr:to>
    <xdr:sp macro="" textlink="">
      <xdr:nvSpPr>
        <xdr:cNvPr id="124" name="Trapecio 123">
          <a:extLst>
            <a:ext uri="{FF2B5EF4-FFF2-40B4-BE49-F238E27FC236}">
              <a16:creationId xmlns:a16="http://schemas.microsoft.com/office/drawing/2014/main" id="{ADBAF511-2A5E-47B9-B1BC-BB9FAE13FAA0}"/>
            </a:ext>
          </a:extLst>
        </xdr:cNvPr>
        <xdr:cNvSpPr/>
      </xdr:nvSpPr>
      <xdr:spPr>
        <a:xfrm rot="10800000">
          <a:off x="7885776" y="6866911"/>
          <a:ext cx="298992" cy="188027"/>
        </a:xfrm>
        <a:prstGeom prst="trapezoi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99060</xdr:colOff>
      <xdr:row>22</xdr:row>
      <xdr:rowOff>38100</xdr:rowOff>
    </xdr:from>
    <xdr:to>
      <xdr:col>22</xdr:col>
      <xdr:colOff>366571</xdr:colOff>
      <xdr:row>22</xdr:row>
      <xdr:rowOff>277238</xdr:rowOff>
    </xdr:to>
    <xdr:sp macro="" textlink="">
      <xdr:nvSpPr>
        <xdr:cNvPr id="125" name="Rombo 124">
          <a:extLst>
            <a:ext uri="{FF2B5EF4-FFF2-40B4-BE49-F238E27FC236}">
              <a16:creationId xmlns:a16="http://schemas.microsoft.com/office/drawing/2014/main" id="{A733370C-8D6E-45E6-B57D-3C5C79F4A09D}"/>
            </a:ext>
          </a:extLst>
        </xdr:cNvPr>
        <xdr:cNvSpPr/>
      </xdr:nvSpPr>
      <xdr:spPr>
        <a:xfrm>
          <a:off x="9654540" y="7155180"/>
          <a:ext cx="267511" cy="239138"/>
        </a:xfrm>
        <a:prstGeom prst="diamond">
          <a:avLst/>
        </a:prstGeom>
        <a:noFill/>
        <a:ln w="19050">
          <a:solidFill>
            <a:srgbClr val="0BDE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97967</xdr:colOff>
      <xdr:row>5</xdr:row>
      <xdr:rowOff>43542</xdr:rowOff>
    </xdr:from>
    <xdr:to>
      <xdr:col>19</xdr:col>
      <xdr:colOff>76197</xdr:colOff>
      <xdr:row>5</xdr:row>
      <xdr:rowOff>994009</xdr:rowOff>
    </xdr:to>
    <xdr:grpSp>
      <xdr:nvGrpSpPr>
        <xdr:cNvPr id="126" name="Grupo 125">
          <a:extLst>
            <a:ext uri="{FF2B5EF4-FFF2-40B4-BE49-F238E27FC236}">
              <a16:creationId xmlns:a16="http://schemas.microsoft.com/office/drawing/2014/main" id="{128D5328-A029-4DA3-B80D-04D584BAA011}"/>
            </a:ext>
          </a:extLst>
        </xdr:cNvPr>
        <xdr:cNvGrpSpPr/>
      </xdr:nvGrpSpPr>
      <xdr:grpSpPr>
        <a:xfrm>
          <a:off x="517886" y="1262332"/>
          <a:ext cx="7536779" cy="950467"/>
          <a:chOff x="533396" y="1295399"/>
          <a:chExt cx="7815944" cy="950467"/>
        </a:xfrm>
      </xdr:grpSpPr>
      <xdr:pic>
        <xdr:nvPicPr>
          <xdr:cNvPr id="127" name="Imagen 126">
            <a:extLst>
              <a:ext uri="{FF2B5EF4-FFF2-40B4-BE49-F238E27FC236}">
                <a16:creationId xmlns:a16="http://schemas.microsoft.com/office/drawing/2014/main" id="{FD7EC654-AF08-395F-568C-F48C45FA1C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396" y="1426119"/>
            <a:ext cx="6386431" cy="740967"/>
          </a:xfrm>
          <a:prstGeom prst="rect">
            <a:avLst/>
          </a:prstGeom>
        </xdr:spPr>
      </xdr:pic>
      <xdr:pic>
        <xdr:nvPicPr>
          <xdr:cNvPr id="128" name="Imagen 127">
            <a:extLst>
              <a:ext uri="{FF2B5EF4-FFF2-40B4-BE49-F238E27FC236}">
                <a16:creationId xmlns:a16="http://schemas.microsoft.com/office/drawing/2014/main" id="{70864F6D-9E24-7349-5AC1-B6D6ED3CFFC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87" t="14601" r="12071" b="19975"/>
          <a:stretch/>
        </xdr:blipFill>
        <xdr:spPr bwMode="auto">
          <a:xfrm>
            <a:off x="6997516" y="1295399"/>
            <a:ext cx="1351824" cy="950467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 editAs="oneCell">
    <xdr:from>
      <xdr:col>3</xdr:col>
      <xdr:colOff>13065</xdr:colOff>
      <xdr:row>81</xdr:row>
      <xdr:rowOff>45467</xdr:rowOff>
    </xdr:from>
    <xdr:to>
      <xdr:col>10</xdr:col>
      <xdr:colOff>204469</xdr:colOff>
      <xdr:row>81</xdr:row>
      <xdr:rowOff>653602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64D4F5D2-2CDA-4BD3-8ED8-28A255998C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70" b="17826"/>
        <a:stretch/>
      </xdr:blipFill>
      <xdr:spPr bwMode="auto">
        <a:xfrm>
          <a:off x="1316085" y="22532087"/>
          <a:ext cx="3231784" cy="60813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397235</xdr:colOff>
      <xdr:row>81</xdr:row>
      <xdr:rowOff>37672</xdr:rowOff>
    </xdr:from>
    <xdr:to>
      <xdr:col>3</xdr:col>
      <xdr:colOff>77464</xdr:colOff>
      <xdr:row>81</xdr:row>
      <xdr:rowOff>634181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31A999A6-BA8D-476A-BA48-BF62B3AA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35" y="22524292"/>
          <a:ext cx="983249" cy="596509"/>
        </a:xfrm>
        <a:prstGeom prst="rect">
          <a:avLst/>
        </a:prstGeom>
      </xdr:spPr>
    </xdr:pic>
    <xdr:clientData/>
  </xdr:twoCellAnchor>
  <xdr:twoCellAnchor>
    <xdr:from>
      <xdr:col>0</xdr:col>
      <xdr:colOff>414018</xdr:colOff>
      <xdr:row>81</xdr:row>
      <xdr:rowOff>667141</xdr:rowOff>
    </xdr:from>
    <xdr:to>
      <xdr:col>16</xdr:col>
      <xdr:colOff>105452</xdr:colOff>
      <xdr:row>84</xdr:row>
      <xdr:rowOff>54097</xdr:rowOff>
    </xdr:to>
    <xdr:sp macro="" textlink="">
      <xdr:nvSpPr>
        <xdr:cNvPr id="131" name="Cuadro de texto 2">
          <a:extLst>
            <a:ext uri="{FF2B5EF4-FFF2-40B4-BE49-F238E27FC236}">
              <a16:creationId xmlns:a16="http://schemas.microsoft.com/office/drawing/2014/main" id="{1F4FAE61-4FE7-47EC-A690-990FEE6981AF}"/>
            </a:ext>
          </a:extLst>
        </xdr:cNvPr>
        <xdr:cNvSpPr txBox="1">
          <a:spLocks noChangeArrowheads="1"/>
        </xdr:cNvSpPr>
      </xdr:nvSpPr>
      <xdr:spPr bwMode="auto">
        <a:xfrm>
          <a:off x="414018" y="23153761"/>
          <a:ext cx="6640874" cy="18024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R="481965">
            <a:lnSpc>
              <a:spcPct val="115000"/>
            </a:lnSpc>
            <a:tabLst>
              <a:tab pos="2700020" algn="ctr"/>
              <a:tab pos="5400040" algn="r"/>
              <a:tab pos="449580" algn="l"/>
              <a:tab pos="2700020" algn="ctr"/>
              <a:tab pos="5400040" algn="r"/>
            </a:tabLst>
          </a:pPr>
          <a:r>
            <a:rPr lang="es-MX" sz="750">
              <a:solidFill>
                <a:srgbClr val="BC8E53"/>
              </a:solidFill>
              <a:effectLst/>
              <a:latin typeface="Gotham Book" pitchFamily="50" charset="0"/>
              <a:ea typeface="Times New Roman" panose="02020603050405020304" pitchFamily="18" charset="0"/>
            </a:rPr>
            <a:t>Camino Arenero No. 1101 Colonia el Bajío, Zapopan, Jalisco, C.P. 45019 Tel. 38 8494 70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81965">
            <a:lnSpc>
              <a:spcPct val="115000"/>
            </a:lnSpc>
            <a:tabLst>
              <a:tab pos="2700020" algn="ctr"/>
              <a:tab pos="5400040" algn="r"/>
              <a:tab pos="449580" algn="l"/>
              <a:tab pos="2700020" algn="ctr"/>
              <a:tab pos="5400040" algn="r"/>
            </a:tabLst>
          </a:pPr>
          <a:r>
            <a:rPr lang="es-MX" sz="750" b="1">
              <a:solidFill>
                <a:srgbClr val="BC8E53"/>
              </a:solidFill>
              <a:effectLst/>
              <a:latin typeface="Gotham Bold" pitchFamily="50" charset="0"/>
              <a:ea typeface="Times New Roman" panose="02020603050405020304" pitchFamily="18" charset="0"/>
            </a:rPr>
            <a:t>www.tecnm.mx | www.tecmm.edu.mx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81965">
            <a:lnSpc>
              <a:spcPct val="115000"/>
            </a:lnSpc>
            <a:tabLst>
              <a:tab pos="2700020" algn="ctr"/>
              <a:tab pos="5400040" algn="r"/>
              <a:tab pos="449580" algn="l"/>
              <a:tab pos="2700020" algn="ctr"/>
              <a:tab pos="5400040" algn="r"/>
            </a:tabLst>
          </a:pPr>
          <a:r>
            <a:rPr lang="es-MX" sz="800">
              <a:solidFill>
                <a:srgbClr val="BC8E53"/>
              </a:solidFill>
              <a:effectLst/>
              <a:latin typeface="Montserrat SemiBold" panose="00000700000000000000" pitchFamily="2" charset="0"/>
              <a:ea typeface="Times New Roman" panose="02020603050405020304" pitchFamily="18" charset="0"/>
            </a:rPr>
            <a:t> 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180198</xdr:colOff>
      <xdr:row>81</xdr:row>
      <xdr:rowOff>259803</xdr:rowOff>
    </xdr:from>
    <xdr:to>
      <xdr:col>32</xdr:col>
      <xdr:colOff>307943</xdr:colOff>
      <xdr:row>81</xdr:row>
      <xdr:rowOff>1979525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43EFAB88-AC1E-4C2F-804C-914F3F34C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98" y="22746423"/>
          <a:ext cx="14026625" cy="1719722"/>
        </a:xfrm>
        <a:prstGeom prst="rect">
          <a:avLst/>
        </a:prstGeom>
      </xdr:spPr>
    </xdr:pic>
    <xdr:clientData/>
  </xdr:twoCellAnchor>
  <xdr:twoCellAnchor>
    <xdr:from>
      <xdr:col>12</xdr:col>
      <xdr:colOff>124799</xdr:colOff>
      <xdr:row>20</xdr:row>
      <xdr:rowOff>53003</xdr:rowOff>
    </xdr:from>
    <xdr:to>
      <xdr:col>12</xdr:col>
      <xdr:colOff>320310</xdr:colOff>
      <xdr:row>20</xdr:row>
      <xdr:rowOff>265059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4E6F1EE8-1A86-46B4-86AD-24E2F6B92D92}"/>
            </a:ext>
          </a:extLst>
        </xdr:cNvPr>
        <xdr:cNvSpPr/>
      </xdr:nvSpPr>
      <xdr:spPr>
        <a:xfrm>
          <a:off x="5329845" y="6547588"/>
          <a:ext cx="195511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30</xdr:col>
      <xdr:colOff>130801</xdr:colOff>
      <xdr:row>29</xdr:row>
      <xdr:rowOff>51599</xdr:rowOff>
    </xdr:from>
    <xdr:to>
      <xdr:col>30</xdr:col>
      <xdr:colOff>356393</xdr:colOff>
      <xdr:row>29</xdr:row>
      <xdr:rowOff>263655</xdr:rowOff>
    </xdr:to>
    <xdr:sp macro="" textlink="">
      <xdr:nvSpPr>
        <xdr:cNvPr id="133" name="Elipse 132">
          <a:extLst>
            <a:ext uri="{FF2B5EF4-FFF2-40B4-BE49-F238E27FC236}">
              <a16:creationId xmlns:a16="http://schemas.microsoft.com/office/drawing/2014/main" id="{F9C010F1-CBA8-CA54-323F-EB3783273C9C}"/>
            </a:ext>
          </a:extLst>
        </xdr:cNvPr>
        <xdr:cNvSpPr/>
      </xdr:nvSpPr>
      <xdr:spPr>
        <a:xfrm>
          <a:off x="14547017" y="9570878"/>
          <a:ext cx="225592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87923</xdr:colOff>
      <xdr:row>15</xdr:row>
      <xdr:rowOff>29307</xdr:rowOff>
    </xdr:from>
    <xdr:to>
      <xdr:col>28</xdr:col>
      <xdr:colOff>325319</xdr:colOff>
      <xdr:row>15</xdr:row>
      <xdr:rowOff>286792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01C412E7-8EA7-4CE1-8B6B-73BC9552426D}"/>
            </a:ext>
          </a:extLst>
        </xdr:cNvPr>
        <xdr:cNvSpPr/>
      </xdr:nvSpPr>
      <xdr:spPr>
        <a:xfrm>
          <a:off x="11781692" y="4916365"/>
          <a:ext cx="237396" cy="2574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110145</xdr:colOff>
      <xdr:row>22</xdr:row>
      <xdr:rowOff>60330</xdr:rowOff>
    </xdr:from>
    <xdr:to>
      <xdr:col>4</xdr:col>
      <xdr:colOff>305656</xdr:colOff>
      <xdr:row>22</xdr:row>
      <xdr:rowOff>272386</xdr:rowOff>
    </xdr:to>
    <xdr:sp macro="" textlink="">
      <xdr:nvSpPr>
        <xdr:cNvPr id="134" name="Elipse 133">
          <a:extLst>
            <a:ext uri="{FF2B5EF4-FFF2-40B4-BE49-F238E27FC236}">
              <a16:creationId xmlns:a16="http://schemas.microsoft.com/office/drawing/2014/main" id="{B37B4435-378C-1858-B7DF-DC06D2006291}"/>
            </a:ext>
          </a:extLst>
        </xdr:cNvPr>
        <xdr:cNvSpPr/>
      </xdr:nvSpPr>
      <xdr:spPr>
        <a:xfrm>
          <a:off x="1780683" y="7152792"/>
          <a:ext cx="195511" cy="21205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121920</xdr:colOff>
      <xdr:row>0</xdr:row>
      <xdr:rowOff>734679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97EE7BA-AD17-4BF3-A78C-B025EB64AD45}"/>
            </a:ext>
          </a:extLst>
        </xdr:cNvPr>
        <xdr:cNvGrpSpPr/>
      </xdr:nvGrpSpPr>
      <xdr:grpSpPr>
        <a:xfrm>
          <a:off x="0" y="1"/>
          <a:ext cx="6334337" cy="734678"/>
          <a:chOff x="3554122" y="2895599"/>
          <a:chExt cx="7815944" cy="95046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DA1A0B4-0CE2-7048-C5D2-437DFBB53E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4122" y="3026319"/>
            <a:ext cx="6386431" cy="740967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81F0767-2929-41CB-DF26-83C776F2A8F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87" t="14601" r="12071" b="19975"/>
          <a:stretch/>
        </xdr:blipFill>
        <xdr:spPr bwMode="auto">
          <a:xfrm>
            <a:off x="10018242" y="2895599"/>
            <a:ext cx="1351824" cy="950467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90"/>
  <sheetViews>
    <sheetView topLeftCell="A30" zoomScale="93" zoomScaleNormal="130" workbookViewId="0">
      <selection activeCell="M31" sqref="M31"/>
    </sheetView>
  </sheetViews>
  <sheetFormatPr baseColWidth="10" defaultColWidth="9.140625" defaultRowHeight="12.75"/>
  <cols>
    <col min="1" max="28" width="6.28515625" style="4" customWidth="1"/>
    <col min="29" max="29" width="6.28515625" style="1" customWidth="1"/>
    <col min="30" max="33" width="6.28515625" style="4" customWidth="1"/>
    <col min="34" max="34" width="4.7109375" style="4" customWidth="1"/>
    <col min="35" max="16384" width="9.140625" style="4"/>
  </cols>
  <sheetData>
    <row r="1" spans="1:34" s="1" customFormat="1" ht="41.4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AA1" s="2"/>
    </row>
    <row r="2" spans="1:3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34" ht="16.5" customHeight="1">
      <c r="A3" s="5"/>
      <c r="B3" s="5"/>
      <c r="C3" s="6" t="s">
        <v>1</v>
      </c>
      <c r="D3" s="192">
        <v>2022</v>
      </c>
      <c r="E3" s="193"/>
      <c r="F3" s="194"/>
      <c r="G3" s="5"/>
      <c r="H3" s="5"/>
      <c r="I3" s="6" t="s">
        <v>2</v>
      </c>
      <c r="J3" s="192">
        <v>6</v>
      </c>
      <c r="K3" s="194"/>
      <c r="L3" s="5"/>
      <c r="M3" s="5"/>
      <c r="N3" s="6" t="s">
        <v>3</v>
      </c>
      <c r="O3" s="192">
        <v>1</v>
      </c>
      <c r="P3" s="194"/>
      <c r="Q3" s="7" t="s">
        <v>4</v>
      </c>
      <c r="R3" s="5"/>
      <c r="S3" s="5"/>
      <c r="T3" s="5"/>
      <c r="U3" s="5"/>
      <c r="V3" s="5"/>
      <c r="W3" s="5"/>
      <c r="X3" s="8"/>
      <c r="Y3" s="5"/>
      <c r="AA3" s="9"/>
      <c r="AB3" s="10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AA4" s="11"/>
      <c r="AB4" s="11"/>
    </row>
    <row r="5" spans="1:3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AA5" s="11"/>
      <c r="AB5" s="11"/>
    </row>
    <row r="6" spans="1:34" ht="81" customHeight="1"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</row>
    <row r="7" spans="1:34" ht="23.25">
      <c r="B7" s="195" t="str">
        <f>IF($J$3=1,D3,D3&amp;"-"&amp;D3+1)</f>
        <v>2022-2023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</row>
    <row r="8" spans="1:34" ht="23.25">
      <c r="B8" s="196" t="s">
        <v>5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</row>
    <row r="9" spans="1:34">
      <c r="B9" s="1"/>
      <c r="C9" s="1"/>
      <c r="D9" s="1"/>
      <c r="E9" s="1"/>
      <c r="F9" s="1"/>
      <c r="G9" s="1"/>
      <c r="H9" s="1"/>
      <c r="I9" s="1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2"/>
      <c r="V9" s="1"/>
      <c r="W9" s="1"/>
      <c r="X9" s="1"/>
      <c r="AA9" s="13"/>
    </row>
    <row r="10" spans="1:34" s="16" customFormat="1" ht="25.35" customHeight="1">
      <c r="A10" s="14"/>
      <c r="B10" s="189">
        <f>DATE(D3,J3,1)</f>
        <v>44713</v>
      </c>
      <c r="C10" s="189"/>
      <c r="D10" s="189"/>
      <c r="E10" s="189"/>
      <c r="F10" s="189"/>
      <c r="G10" s="189"/>
      <c r="H10" s="189"/>
      <c r="I10" s="15"/>
      <c r="J10" s="189">
        <f>DATE(YEAR(B10+42),MONTH(B10+42),1)</f>
        <v>44743</v>
      </c>
      <c r="K10" s="189"/>
      <c r="L10" s="189"/>
      <c r="M10" s="189"/>
      <c r="N10" s="189"/>
      <c r="O10" s="189"/>
      <c r="P10" s="189"/>
      <c r="Q10" s="15"/>
      <c r="R10" s="189">
        <f>DATE(YEAR(J10+42),MONTH(J10+42),1)</f>
        <v>44774</v>
      </c>
      <c r="S10" s="189"/>
      <c r="T10" s="189"/>
      <c r="U10" s="189"/>
      <c r="V10" s="189"/>
      <c r="W10" s="189"/>
      <c r="X10" s="189"/>
      <c r="Z10" s="189">
        <f>DATE(YEAR(R10+42),MONTH(R10+42),1)</f>
        <v>44805</v>
      </c>
      <c r="AA10" s="189"/>
      <c r="AB10" s="189"/>
      <c r="AC10" s="189"/>
      <c r="AD10" s="189"/>
      <c r="AE10" s="189"/>
      <c r="AF10" s="189"/>
    </row>
    <row r="11" spans="1:34" s="18" customFormat="1" ht="25.35" customHeight="1" thickBot="1">
      <c r="A11" s="16"/>
      <c r="B11" s="17" t="str">
        <f>CHOOSE(1+MOD($O$3+1-2,7),"Do","Lu","Ma","Mi","Ju","Vi","Sá")</f>
        <v>Do</v>
      </c>
      <c r="C11" s="17" t="str">
        <f>CHOOSE(1+MOD($O$3+2-2,7),"Do","Lu","Ma","Mi","Ju","Vi","Sá")</f>
        <v>Lu</v>
      </c>
      <c r="D11" s="17" t="str">
        <f>CHOOSE(1+MOD($O$3+3-2,7),"Do","Lu","Ma","Mi","Ju","Vi","Sá")</f>
        <v>Ma</v>
      </c>
      <c r="E11" s="17" t="str">
        <f>CHOOSE(1+MOD($O$3+4-2,7),"Do","Lu","Ma","Mi","Ju","Vi","Sá")</f>
        <v>Mi</v>
      </c>
      <c r="F11" s="17" t="str">
        <f>CHOOSE(1+MOD($O$3+5-2,7),"Do","Lu","Ma","Mi","Ju","Vi","Sá")</f>
        <v>Ju</v>
      </c>
      <c r="G11" s="17" t="str">
        <f>CHOOSE(1+MOD($O$3+6-2,7),"Do","Lu","Ma","Mi","Ju","Vi","Sá")</f>
        <v>Vi</v>
      </c>
      <c r="H11" s="17" t="str">
        <f>CHOOSE(1+MOD($O$3+7-2,7),"Do","Lu","Ma","Mi","Ju","Vi","Sá")</f>
        <v>Sá</v>
      </c>
      <c r="I11" s="1"/>
      <c r="J11" s="17" t="str">
        <f>CHOOSE(1+MOD($O$3+1-2,7),"Do","Lu","Ma","Mi","Ju","Vi","Sá")</f>
        <v>Do</v>
      </c>
      <c r="K11" s="17" t="str">
        <f>CHOOSE(1+MOD($O$3+2-2,7),"Do","Lu","Ma","Mi","Ju","Vi","Sá")</f>
        <v>Lu</v>
      </c>
      <c r="L11" s="17" t="str">
        <f>CHOOSE(1+MOD($O$3+3-2,7),"Do","Lu","Ma","Mi","Ju","Vi","Sá")</f>
        <v>Ma</v>
      </c>
      <c r="M11" s="17" t="str">
        <f>CHOOSE(1+MOD($O$3+4-2,7),"Do","Lu","Ma","Mi","Ju","Vi","Sá")</f>
        <v>Mi</v>
      </c>
      <c r="N11" s="17" t="str">
        <f>CHOOSE(1+MOD($O$3+5-2,7),"Do","Lu","Ma","Mi","Ju","Vi","Sá")</f>
        <v>Ju</v>
      </c>
      <c r="O11" s="17" t="str">
        <f>CHOOSE(1+MOD($O$3+6-2,7),"Do","Lu","Ma","Mi","Ju","Vi","Sá")</f>
        <v>Vi</v>
      </c>
      <c r="P11" s="17" t="str">
        <f>CHOOSE(1+MOD($O$3+7-2,7),"Do","Lu","Ma","Mi","Ju","Vi","Sá")</f>
        <v>Sá</v>
      </c>
      <c r="Q11" s="1"/>
      <c r="R11" s="17" t="str">
        <f>CHOOSE(1+MOD($O$3+1-2,7),"Do","Lu","Ma","Mi","Ju","Vi","Sá")</f>
        <v>Do</v>
      </c>
      <c r="S11" s="17" t="str">
        <f>CHOOSE(1+MOD($O$3+2-2,7),"Do","Lu","Ma","Mi","Ju","Vi","Sá")</f>
        <v>Lu</v>
      </c>
      <c r="T11" s="17" t="str">
        <f>CHOOSE(1+MOD($O$3+3-2,7),"Do","Lu","Ma","Mi","Ju","Vi","Sá")</f>
        <v>Ma</v>
      </c>
      <c r="U11" s="17" t="str">
        <f>CHOOSE(1+MOD($O$3+4-2,7),"Do","Lu","Ma","Mi","Ju","Vi","Sá")</f>
        <v>Mi</v>
      </c>
      <c r="V11" s="17" t="str">
        <f>CHOOSE(1+MOD($O$3+5-2,7),"Do","Lu","Ma","Mi","Ju","Vi","Sá")</f>
        <v>Ju</v>
      </c>
      <c r="W11" s="17" t="str">
        <f>CHOOSE(1+MOD($O$3+6-2,7),"Do","Lu","Ma","Mi","Ju","Vi","Sá")</f>
        <v>Vi</v>
      </c>
      <c r="X11" s="17" t="str">
        <f>CHOOSE(1+MOD($O$3+7-2,7),"Do","Lu","Ma","Mi","Ju","Vi","Sá")</f>
        <v>Sá</v>
      </c>
      <c r="Y11" s="1"/>
      <c r="Z11" s="17" t="str">
        <f>CHOOSE(1+MOD($O$3+1-2,7),"Do","Lu","Ma","Mi","Ju","Vi","Sá")</f>
        <v>Do</v>
      </c>
      <c r="AA11" s="17" t="str">
        <f>CHOOSE(1+MOD($O$3+2-2,7),"Do","Lu","Ma","Mi","Ju","Vi","Sá")</f>
        <v>Lu</v>
      </c>
      <c r="AB11" s="17" t="str">
        <f>CHOOSE(1+MOD($O$3+3-2,7),"Do","Lu","Ma","Mi","Ju","Vi","Sá")</f>
        <v>Ma</v>
      </c>
      <c r="AC11" s="17" t="str">
        <f>CHOOSE(1+MOD($O$3+4-2,7),"Do","Lu","Ma","Mi","Ju","Vi","Sá")</f>
        <v>Mi</v>
      </c>
      <c r="AD11" s="17" t="str">
        <f>CHOOSE(1+MOD($O$3+5-2,7),"Do","Lu","Ma","Mi","Ju","Vi","Sá")</f>
        <v>Ju</v>
      </c>
      <c r="AE11" s="17" t="str">
        <f>CHOOSE(1+MOD($O$3+6-2,7),"Do","Lu","Ma","Mi","Ju","Vi","Sá")</f>
        <v>Vi</v>
      </c>
      <c r="AF11" s="17" t="str">
        <f>CHOOSE(1+MOD($O$3+7-2,7),"Do","Lu","Ma","Mi","Ju","Vi","Sá")</f>
        <v>Sá</v>
      </c>
    </row>
    <row r="12" spans="1:34" s="34" customFormat="1" ht="25.35" customHeight="1" thickTop="1" thickBot="1">
      <c r="A12" s="16"/>
      <c r="B12" s="19" t="str">
        <f>IF(WEEKDAY(B10,1)=MOD($O$3,7),B10,"")</f>
        <v/>
      </c>
      <c r="C12" s="19" t="str">
        <f>IF(B12="",IF(WEEKDAY(B10,1)=MOD($O$3,7)+1,B10,""),B12+1)</f>
        <v/>
      </c>
      <c r="D12" s="19" t="str">
        <f>IF(C12="",IF(WEEKDAY(B10,1)=MOD($O$3+1,7)+1,B10,""),C12+1)</f>
        <v/>
      </c>
      <c r="E12" s="20">
        <f>IF(D12="",IF(WEEKDAY(B10,1)=MOD($O$3+2,7)+1,B10,""),D12+1)</f>
        <v>44713</v>
      </c>
      <c r="F12" s="21">
        <f>IF(E12="",IF(WEEKDAY(B10,1)=MOD($O$3+3,7)+1,B10,""),E12+1)</f>
        <v>44714</v>
      </c>
      <c r="G12" s="22">
        <f>IF(F12="",IF(WEEKDAY(B10,1)=MOD($O$3+4,7)+1,B10,""),F12+1)</f>
        <v>44715</v>
      </c>
      <c r="H12" s="23">
        <f>IF(G12="",IF(WEEKDAY(B10,1)=MOD($O$3+5,7)+1,B10,""),G12+1)</f>
        <v>44716</v>
      </c>
      <c r="I12" s="1"/>
      <c r="J12" s="19" t="str">
        <f>IF(WEEKDAY(J10,1)=MOD($O$3,7),J10,"")</f>
        <v/>
      </c>
      <c r="K12" s="24" t="str">
        <f>IF(J12="",IF(WEEKDAY(J10,1)=MOD($O$3,7)+1,J10,""),J12+1)</f>
        <v/>
      </c>
      <c r="L12" s="24" t="str">
        <f>IF(K12="",IF(WEEKDAY(J10,1)=MOD($O$3+1,7)+1,J10,""),K12+1)</f>
        <v/>
      </c>
      <c r="M12" s="24" t="str">
        <f>IF(L12="",IF(WEEKDAY(J10,1)=MOD($O$3+2,7)+1,J10,""),L12+1)</f>
        <v/>
      </c>
      <c r="N12" s="24" t="str">
        <f>IF(M12="",IF(WEEKDAY(J10,1)=MOD($O$3+3,7)+1,J10,""),M12+1)</f>
        <v/>
      </c>
      <c r="O12" s="25">
        <f>IF(N12="",IF(WEEKDAY(J10,1)=MOD($O$3+4,7)+1,J10,""),N12+1)</f>
        <v>44743</v>
      </c>
      <c r="P12" s="19">
        <f>IF(O12="",IF(WEEKDAY(J10,1)=MOD($O$3+5,7)+1,J10,""),O12+1)</f>
        <v>44744</v>
      </c>
      <c r="Q12" s="26"/>
      <c r="R12" s="19" t="str">
        <f>IF(WEEKDAY(R10,1)=MOD($O$3,7),R10,"")</f>
        <v/>
      </c>
      <c r="S12" s="27">
        <f>IF(R12="",IF(WEEKDAY(R10,1)=MOD($O$3,7)+1,R10,""),R12+1)</f>
        <v>44774</v>
      </c>
      <c r="T12" s="28">
        <f>IF(S12="",IF(WEEKDAY(R10,1)=MOD($O$3+1,7)+1,R10,""),S12+1)</f>
        <v>44775</v>
      </c>
      <c r="U12" s="29">
        <f>IF(T12="",IF(WEEKDAY(R10,1)=MOD($O$3+2,7)+1,R10,""),T12+1)</f>
        <v>44776</v>
      </c>
      <c r="V12" s="29">
        <f>IF(U12="",IF(WEEKDAY(R10,1)=MOD($O$3+3,7)+1,R10,""),U12+1)</f>
        <v>44777</v>
      </c>
      <c r="W12" s="30">
        <f>IF(V12="",IF(WEEKDAY(R10,1)=MOD($O$3+4,7)+1,R10,""),V12+1)</f>
        <v>44778</v>
      </c>
      <c r="X12" s="19">
        <f>IF(W12="",IF(WEEKDAY(R10,1)=MOD($O$3+5,7)+1,R10,""),W12+1)</f>
        <v>44779</v>
      </c>
      <c r="Y12" s="26"/>
      <c r="Z12" s="19" t="str">
        <f>IF(WEEKDAY(Z10,1)=MOD($O$3,7),Z10,"")</f>
        <v/>
      </c>
      <c r="AA12" s="19" t="str">
        <f>IF(Z12="",IF(WEEKDAY(Z10,1)=MOD($O$3,7)+1,Z10,""),Z12+1)</f>
        <v/>
      </c>
      <c r="AB12" s="19" t="str">
        <f>IF(AA12="",IF(WEEKDAY(Z10,1)=MOD($O$3+1,7)+1,Z10,""),AA12+1)</f>
        <v/>
      </c>
      <c r="AC12" s="19" t="str">
        <f>IF(AB12="",IF(WEEKDAY(Z10,1)=MOD($O$3+2,7)+1,Z10,""),AB12+1)</f>
        <v/>
      </c>
      <c r="AD12" s="31">
        <f>IF(AC12="",IF(WEEKDAY(Z10,1)=MOD($O$3+3,7)+1,Z10,""),AC12+1)</f>
        <v>44805</v>
      </c>
      <c r="AE12" s="32">
        <f>IF(AD12="",IF(WEEKDAY(Z10,1)=MOD($O$3+4,7)+1,Z10,""),AD12+1)</f>
        <v>44806</v>
      </c>
      <c r="AF12" s="19">
        <f>IF(AE12="",IF(WEEKDAY(Z10,1)=MOD($O$3+5,7)+1,Z10,""),AE12+1)</f>
        <v>44807</v>
      </c>
      <c r="AG12" s="33"/>
    </row>
    <row r="13" spans="1:34" s="34" customFormat="1" ht="25.35" customHeight="1" thickTop="1" thickBot="1">
      <c r="A13" s="16"/>
      <c r="B13" s="19">
        <f>IF(H12="","",IF(MONTH(H12+1)&lt;&gt;MONTH(H12),"",H12+1))</f>
        <v>44717</v>
      </c>
      <c r="C13" s="35">
        <f>IF(B13="","",IF(MONTH(B13+1)&lt;&gt;MONTH(B13),"",B13+1))</f>
        <v>44718</v>
      </c>
      <c r="D13" s="36">
        <f t="shared" ref="D13:H17" si="0">IF(C13="","",IF(MONTH(C13+1)&lt;&gt;MONTH(C13),"",C13+1))</f>
        <v>44719</v>
      </c>
      <c r="E13" s="36">
        <f t="shared" si="0"/>
        <v>44720</v>
      </c>
      <c r="F13" s="36">
        <f t="shared" si="0"/>
        <v>44721</v>
      </c>
      <c r="G13" s="37">
        <f t="shared" si="0"/>
        <v>44722</v>
      </c>
      <c r="H13" s="19">
        <f t="shared" si="0"/>
        <v>44723</v>
      </c>
      <c r="I13" s="26"/>
      <c r="J13" s="19">
        <f>IF(P12="","",IF(MONTH(P12+1)&lt;&gt;MONTH(P12),"",P12+1))</f>
        <v>44745</v>
      </c>
      <c r="K13" s="38">
        <f>IF(J13="","",IF(MONTH(J13+1)&lt;&gt;MONTH(J13),"",J13+1))</f>
        <v>44746</v>
      </c>
      <c r="L13" s="39">
        <f t="shared" ref="L13:P17" si="1">IF(K13="","",IF(MONTH(K13+1)&lt;&gt;MONTH(K13),"",K13+1))</f>
        <v>44747</v>
      </c>
      <c r="M13" s="39">
        <f t="shared" si="1"/>
        <v>44748</v>
      </c>
      <c r="N13" s="39">
        <f t="shared" si="1"/>
        <v>44749</v>
      </c>
      <c r="O13" s="47">
        <f t="shared" si="1"/>
        <v>44750</v>
      </c>
      <c r="P13" s="19">
        <f t="shared" si="1"/>
        <v>44751</v>
      </c>
      <c r="Q13" s="26"/>
      <c r="R13" s="40">
        <f>IF(X12="","",IF(MONTH(X12+1)&lt;&gt;MONTH(X12),"",X12+1))</f>
        <v>44780</v>
      </c>
      <c r="S13" s="41">
        <f>IF(R13="","",IF(MONTH(R13+1)&lt;&gt;MONTH(R13),"",R13+1))</f>
        <v>44781</v>
      </c>
      <c r="T13" s="42">
        <f t="shared" ref="T13:X17" si="2">IF(S13="","",IF(MONTH(S13+1)&lt;&gt;MONTH(S13),"",S13+1))</f>
        <v>44782</v>
      </c>
      <c r="U13" s="42">
        <f t="shared" si="2"/>
        <v>44783</v>
      </c>
      <c r="V13" s="43">
        <f t="shared" si="2"/>
        <v>44784</v>
      </c>
      <c r="W13" s="43">
        <f t="shared" si="2"/>
        <v>44785</v>
      </c>
      <c r="X13" s="19">
        <f t="shared" si="2"/>
        <v>44786</v>
      </c>
      <c r="Y13" s="133">
        <v>3</v>
      </c>
      <c r="Z13" s="19">
        <f>IF(AF12="","",IF(MONTH(AF12+1)&lt;&gt;MONTH(AF12),"",AF12+1))</f>
        <v>44808</v>
      </c>
      <c r="AA13" s="44">
        <f t="shared" ref="AA13:AF16" si="3">IF(Z13="","",IF(MONTH(Z13+1)&lt;&gt;MONTH(Z13),"",Z13+1))</f>
        <v>44809</v>
      </c>
      <c r="AB13" s="44">
        <f t="shared" si="3"/>
        <v>44810</v>
      </c>
      <c r="AC13" s="44">
        <f t="shared" si="3"/>
        <v>44811</v>
      </c>
      <c r="AD13" s="44">
        <f t="shared" si="3"/>
        <v>44812</v>
      </c>
      <c r="AE13" s="44">
        <f t="shared" si="3"/>
        <v>44813</v>
      </c>
      <c r="AF13" s="19">
        <f t="shared" si="3"/>
        <v>44814</v>
      </c>
      <c r="AG13" s="33"/>
    </row>
    <row r="14" spans="1:34" s="34" customFormat="1" ht="25.35" customHeight="1" thickTop="1" thickBot="1">
      <c r="A14" s="33"/>
      <c r="B14" s="19">
        <f>IF(H13="","",IF(MONTH(H13+1)&lt;&gt;MONTH(H13),"",H13+1))</f>
        <v>44724</v>
      </c>
      <c r="C14" s="45">
        <f>IF(B14="","",IF(MONTH(B14+1)&lt;&gt;MONTH(B14),"",B14+1))</f>
        <v>44725</v>
      </c>
      <c r="D14" s="45">
        <f t="shared" si="0"/>
        <v>44726</v>
      </c>
      <c r="E14" s="45">
        <f t="shared" si="0"/>
        <v>44727</v>
      </c>
      <c r="F14" s="46">
        <f t="shared" si="0"/>
        <v>44728</v>
      </c>
      <c r="G14" s="46">
        <f t="shared" si="0"/>
        <v>44729</v>
      </c>
      <c r="H14" s="19">
        <f t="shared" si="0"/>
        <v>44730</v>
      </c>
      <c r="I14" s="26"/>
      <c r="J14" s="19">
        <f>IF(P13="","",IF(MONTH(P13+1)&lt;&gt;MONTH(P13),"",P13+1))</f>
        <v>44752</v>
      </c>
      <c r="K14" s="38">
        <f>IF(J14="","",IF(MONTH(J14+1)&lt;&gt;MONTH(J14),"",J14+1))</f>
        <v>44753</v>
      </c>
      <c r="L14" s="39">
        <f t="shared" si="1"/>
        <v>44754</v>
      </c>
      <c r="M14" s="39">
        <f t="shared" si="1"/>
        <v>44755</v>
      </c>
      <c r="N14" s="39">
        <f t="shared" si="1"/>
        <v>44756</v>
      </c>
      <c r="O14" s="47">
        <f t="shared" si="1"/>
        <v>44757</v>
      </c>
      <c r="P14" s="19">
        <f t="shared" si="1"/>
        <v>44758</v>
      </c>
      <c r="Q14" s="26"/>
      <c r="R14" s="19">
        <f>IF(X13="","",IF(MONTH(X13+1)&lt;&gt;MONTH(X13),"",X13+1))</f>
        <v>44787</v>
      </c>
      <c r="S14" s="48">
        <f>IF(R14="","",IF(MONTH(R14+1)&lt;&gt;MONTH(R14),"",R14+1))</f>
        <v>44788</v>
      </c>
      <c r="T14" s="49">
        <f t="shared" si="2"/>
        <v>44789</v>
      </c>
      <c r="U14" s="49">
        <f t="shared" si="2"/>
        <v>44790</v>
      </c>
      <c r="V14" s="49">
        <f t="shared" si="2"/>
        <v>44791</v>
      </c>
      <c r="W14" s="49">
        <f t="shared" si="2"/>
        <v>44792</v>
      </c>
      <c r="X14" s="19">
        <f t="shared" si="2"/>
        <v>44793</v>
      </c>
      <c r="Y14" s="133">
        <v>4</v>
      </c>
      <c r="Z14" s="19">
        <f>IF(AF13="","",IF(MONTH(AF13+1)&lt;&gt;MONTH(AF13),"",AF13+1))</f>
        <v>44815</v>
      </c>
      <c r="AA14" s="150">
        <f t="shared" si="3"/>
        <v>44816</v>
      </c>
      <c r="AB14" s="150">
        <f t="shared" si="3"/>
        <v>44817</v>
      </c>
      <c r="AC14" s="150">
        <f t="shared" si="3"/>
        <v>44818</v>
      </c>
      <c r="AD14" s="150">
        <f t="shared" si="3"/>
        <v>44819</v>
      </c>
      <c r="AE14" s="19">
        <f t="shared" si="3"/>
        <v>44820</v>
      </c>
      <c r="AF14" s="19">
        <f t="shared" si="3"/>
        <v>44821</v>
      </c>
      <c r="AG14" s="33"/>
      <c r="AH14" s="34" t="s">
        <v>208</v>
      </c>
    </row>
    <row r="15" spans="1:34" s="34" customFormat="1" ht="25.35" customHeight="1" thickTop="1" thickBot="1">
      <c r="A15" s="33"/>
      <c r="B15" s="19">
        <f>IF(H14="","",IF(MONTH(H14+1)&lt;&gt;MONTH(H14),"",H14+1))</f>
        <v>44731</v>
      </c>
      <c r="C15" s="35">
        <f>IF(B15="","",IF(MONTH(B15+1)&lt;&gt;MONTH(B15),"",B15+1))</f>
        <v>44732</v>
      </c>
      <c r="D15" s="36">
        <f t="shared" si="0"/>
        <v>44733</v>
      </c>
      <c r="E15" s="36">
        <f t="shared" si="0"/>
        <v>44734</v>
      </c>
      <c r="F15" s="36">
        <f t="shared" si="0"/>
        <v>44735</v>
      </c>
      <c r="G15" s="37">
        <f t="shared" si="0"/>
        <v>44736</v>
      </c>
      <c r="H15" s="19">
        <f t="shared" si="0"/>
        <v>44737</v>
      </c>
      <c r="I15" s="26"/>
      <c r="J15" s="19">
        <f>IF(P14="","",IF(MONTH(P14+1)&lt;&gt;MONTH(P14),"",P14+1))</f>
        <v>44759</v>
      </c>
      <c r="K15" s="50">
        <f>IF(J15="","",IF(MONTH(J15+1)&lt;&gt;MONTH(J15),"",J15+1))</f>
        <v>44760</v>
      </c>
      <c r="L15" s="39">
        <f t="shared" si="1"/>
        <v>44761</v>
      </c>
      <c r="M15" s="39">
        <f t="shared" si="1"/>
        <v>44762</v>
      </c>
      <c r="N15" s="148">
        <f t="shared" si="1"/>
        <v>44763</v>
      </c>
      <c r="O15" s="149">
        <f t="shared" si="1"/>
        <v>44764</v>
      </c>
      <c r="P15" s="51">
        <f t="shared" si="1"/>
        <v>44765</v>
      </c>
      <c r="Q15" s="133">
        <v>1</v>
      </c>
      <c r="R15" s="19">
        <f>IF(X14="","",IF(MONTH(X14+1)&lt;&gt;MONTH(X14),"",X14+1))</f>
        <v>44794</v>
      </c>
      <c r="S15" s="143">
        <f>IF(R15="","",IF(MONTH(R15+1)&lt;&gt;MONTH(R15),"",R15+1))</f>
        <v>44795</v>
      </c>
      <c r="T15" s="52">
        <f t="shared" si="2"/>
        <v>44796</v>
      </c>
      <c r="U15" s="52">
        <f t="shared" si="2"/>
        <v>44797</v>
      </c>
      <c r="V15" s="52">
        <f t="shared" si="2"/>
        <v>44798</v>
      </c>
      <c r="W15" s="32">
        <f t="shared" si="2"/>
        <v>44799</v>
      </c>
      <c r="X15" s="19">
        <f t="shared" si="2"/>
        <v>44800</v>
      </c>
      <c r="Y15" s="133">
        <v>5</v>
      </c>
      <c r="Z15" s="19">
        <f>IF(AF14="","",IF(MONTH(AF14+1)&lt;&gt;MONTH(AF14),"",AF14+1))</f>
        <v>44822</v>
      </c>
      <c r="AA15" s="19">
        <f t="shared" si="3"/>
        <v>44823</v>
      </c>
      <c r="AB15" s="19">
        <f t="shared" si="3"/>
        <v>44824</v>
      </c>
      <c r="AC15" s="19">
        <f t="shared" si="3"/>
        <v>44825</v>
      </c>
      <c r="AD15" s="19">
        <f t="shared" si="3"/>
        <v>44826</v>
      </c>
      <c r="AE15" s="19">
        <f t="shared" si="3"/>
        <v>44827</v>
      </c>
      <c r="AF15" s="19">
        <f t="shared" si="3"/>
        <v>44828</v>
      </c>
      <c r="AG15" s="33"/>
    </row>
    <row r="16" spans="1:34" s="34" customFormat="1" ht="25.35" customHeight="1" thickTop="1" thickBot="1">
      <c r="A16" s="33"/>
      <c r="B16" s="19">
        <f>IF(H15="","",IF(MONTH(H15+1)&lt;&gt;MONTH(H15),"",H15+1))</f>
        <v>44738</v>
      </c>
      <c r="C16" s="35">
        <f>IF(B16="","",IF(MONTH(B16+1)&lt;&gt;MONTH(B16),"",B16+1))</f>
        <v>44739</v>
      </c>
      <c r="D16" s="36">
        <f>IF(C16="","",IF(MONTH(C16+1)&lt;&gt;MONTH(C16),"",C16+1))</f>
        <v>44740</v>
      </c>
      <c r="E16" s="36">
        <f t="shared" si="0"/>
        <v>44741</v>
      </c>
      <c r="F16" s="37">
        <f t="shared" si="0"/>
        <v>44742</v>
      </c>
      <c r="G16" s="24" t="str">
        <f t="shared" si="0"/>
        <v/>
      </c>
      <c r="H16" s="19" t="str">
        <f t="shared" si="0"/>
        <v/>
      </c>
      <c r="I16" s="26"/>
      <c r="J16" s="19">
        <f>IF(P15="","",IF(MONTH(P15+1)&lt;&gt;MONTH(P15),"",P15+1))</f>
        <v>44766</v>
      </c>
      <c r="K16" s="27">
        <f>IF(J16="","",IF(MONTH(J16+1)&lt;&gt;MONTH(J16),"",J16+1))</f>
        <v>44767</v>
      </c>
      <c r="L16" s="28">
        <f t="shared" si="1"/>
        <v>44768</v>
      </c>
      <c r="M16" s="144">
        <f t="shared" si="1"/>
        <v>44769</v>
      </c>
      <c r="N16" s="28">
        <f t="shared" si="1"/>
        <v>44770</v>
      </c>
      <c r="O16" s="53">
        <f t="shared" si="1"/>
        <v>44771</v>
      </c>
      <c r="P16" s="19">
        <f t="shared" si="1"/>
        <v>44772</v>
      </c>
      <c r="Q16" s="133">
        <v>2</v>
      </c>
      <c r="R16" s="19">
        <f>IF(X15="","",IF(MONTH(X15+1)&lt;&gt;MONTH(X15),"",X15+1))</f>
        <v>44801</v>
      </c>
      <c r="S16" s="54">
        <f>IF(R16="","",IF(MONTH(R16+1)&lt;&gt;MONTH(R16),"",R16+1))</f>
        <v>44802</v>
      </c>
      <c r="T16" s="55">
        <f t="shared" si="2"/>
        <v>44803</v>
      </c>
      <c r="U16" s="56">
        <f t="shared" si="2"/>
        <v>44804</v>
      </c>
      <c r="V16" s="19" t="str">
        <f t="shared" si="2"/>
        <v/>
      </c>
      <c r="W16" s="19" t="str">
        <f t="shared" si="2"/>
        <v/>
      </c>
      <c r="X16" s="19" t="str">
        <f t="shared" si="2"/>
        <v/>
      </c>
      <c r="Y16" s="133">
        <v>6</v>
      </c>
      <c r="Z16" s="19">
        <f>IF(AF15="","",IF(MONTH(AF15+1)&lt;&gt;MONTH(AF15),"",AF15+1))</f>
        <v>44829</v>
      </c>
      <c r="AA16" s="19">
        <f t="shared" si="3"/>
        <v>44830</v>
      </c>
      <c r="AB16" s="19">
        <f t="shared" si="3"/>
        <v>44831</v>
      </c>
      <c r="AC16" s="19">
        <f t="shared" si="3"/>
        <v>44832</v>
      </c>
      <c r="AD16" s="19">
        <f t="shared" si="3"/>
        <v>44833</v>
      </c>
      <c r="AE16" s="19">
        <f t="shared" si="3"/>
        <v>44834</v>
      </c>
      <c r="AF16" s="19" t="str">
        <f t="shared" si="3"/>
        <v/>
      </c>
      <c r="AG16" s="33"/>
    </row>
    <row r="17" spans="1:34" s="34" customFormat="1" ht="25.35" customHeight="1" thickTop="1">
      <c r="A17" s="16"/>
      <c r="B17" s="19" t="str">
        <f>IF(H16="","",IF(MONTH(H16+1)&lt;&gt;MONTH(H16),"",H16+1))</f>
        <v/>
      </c>
      <c r="C17" s="19" t="str">
        <f>IF(B17="","",IF(MONTH(B17+1)&lt;&gt;MONTH(B17),"",B17+1))</f>
        <v/>
      </c>
      <c r="D17" s="19" t="str">
        <f t="shared" si="0"/>
        <v/>
      </c>
      <c r="E17" s="19" t="str">
        <f t="shared" si="0"/>
        <v/>
      </c>
      <c r="F17" s="19" t="str">
        <f>IF(E17="","",IF(MONTH(E17+1)&lt;&gt;MONTH(E17),"",E17+1))</f>
        <v/>
      </c>
      <c r="G17" s="19" t="str">
        <f t="shared" si="0"/>
        <v/>
      </c>
      <c r="H17" s="19" t="str">
        <f t="shared" si="0"/>
        <v/>
      </c>
      <c r="I17" s="1"/>
      <c r="J17" s="19">
        <f>IF(P16="","",IF(MONTH(P16+1)&lt;&gt;MONTH(P16),"",P16+1))</f>
        <v>44773</v>
      </c>
      <c r="K17" s="19" t="str">
        <f>IF(J17="","",IF(MONTH(J17+1)&lt;&gt;MONTH(J17),"",J17+1))</f>
        <v/>
      </c>
      <c r="L17" s="19" t="str">
        <f t="shared" si="1"/>
        <v/>
      </c>
      <c r="M17" s="19" t="str">
        <f t="shared" si="1"/>
        <v/>
      </c>
      <c r="N17" s="19" t="str">
        <f t="shared" si="1"/>
        <v/>
      </c>
      <c r="O17" s="19" t="str">
        <f t="shared" si="1"/>
        <v/>
      </c>
      <c r="P17" s="19" t="str">
        <f t="shared" si="1"/>
        <v/>
      </c>
      <c r="Q17" s="26"/>
      <c r="R17" s="19" t="str">
        <f>IF(X16="","",IF(MONTH(X16+1)&lt;&gt;MONTH(X16),"",X16+1))</f>
        <v/>
      </c>
      <c r="S17" s="19" t="str">
        <f>IF(R17="","",IF(MONTH(R17+1)&lt;&gt;MONTH(R17),"",R17+1))</f>
        <v/>
      </c>
      <c r="T17" s="19" t="str">
        <f t="shared" si="2"/>
        <v/>
      </c>
      <c r="U17" s="19" t="str">
        <f t="shared" si="2"/>
        <v/>
      </c>
      <c r="V17" s="19" t="str">
        <f t="shared" si="2"/>
        <v/>
      </c>
      <c r="W17" s="19" t="str">
        <f>IF(V17="","",IF(MONTH(V17+1)&lt;&gt;MONTH(V17),"",V17+1))</f>
        <v/>
      </c>
      <c r="X17" s="19" t="str">
        <f t="shared" si="2"/>
        <v/>
      </c>
      <c r="Y17" s="26"/>
      <c r="Z17" s="4"/>
      <c r="AA17" s="13"/>
      <c r="AB17" s="4"/>
      <c r="AC17" s="1"/>
      <c r="AD17" s="4"/>
      <c r="AE17" s="4"/>
      <c r="AF17" s="4"/>
      <c r="AG17" s="33"/>
    </row>
    <row r="18" spans="1:34" ht="25.35" customHeight="1">
      <c r="A18" s="16"/>
      <c r="B18" s="1"/>
      <c r="C18" s="1"/>
      <c r="D18" s="1"/>
      <c r="E18" s="1"/>
      <c r="F18" s="1"/>
      <c r="G18" s="1"/>
      <c r="H18" s="1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AA18" s="13"/>
      <c r="AG18" s="33"/>
    </row>
    <row r="19" spans="1:34" ht="25.35" customHeight="1">
      <c r="A19" s="14"/>
      <c r="B19" s="189">
        <f>DATE(YEAR(Z10+42),MONTH(Z10+42),1)</f>
        <v>44835</v>
      </c>
      <c r="C19" s="189"/>
      <c r="D19" s="189"/>
      <c r="E19" s="189"/>
      <c r="F19" s="189"/>
      <c r="G19" s="189"/>
      <c r="H19" s="189"/>
      <c r="I19" s="1"/>
      <c r="J19" s="189">
        <f>DATE(YEAR(B19+42),MONTH(B19+42),1)</f>
        <v>44866</v>
      </c>
      <c r="K19" s="189"/>
      <c r="L19" s="189"/>
      <c r="M19" s="189"/>
      <c r="N19" s="189"/>
      <c r="O19" s="189"/>
      <c r="P19" s="189"/>
      <c r="Q19" s="1"/>
      <c r="R19" s="189">
        <f>DATE(YEAR(J19+42),MONTH(J19+42),1)</f>
        <v>44896</v>
      </c>
      <c r="S19" s="189"/>
      <c r="T19" s="189"/>
      <c r="U19" s="189"/>
      <c r="V19" s="189"/>
      <c r="W19" s="189"/>
      <c r="X19" s="189"/>
      <c r="Y19" s="1"/>
      <c r="Z19" s="189">
        <f>DATE(YEAR(R19+42),MONTH(R19+42),1)</f>
        <v>44927</v>
      </c>
      <c r="AA19" s="189"/>
      <c r="AB19" s="189"/>
      <c r="AC19" s="189"/>
      <c r="AD19" s="189"/>
      <c r="AE19" s="189"/>
      <c r="AF19" s="189"/>
      <c r="AG19" s="33"/>
    </row>
    <row r="20" spans="1:34" ht="25.35" customHeight="1" thickBot="1">
      <c r="A20" s="16"/>
      <c r="B20" s="17" t="str">
        <f>CHOOSE(1+MOD($O$3+1-2,7),"Do","Lu","Ma","Mi","Ju","Vi","Sá")</f>
        <v>Do</v>
      </c>
      <c r="C20" s="17" t="str">
        <f>CHOOSE(1+MOD($O$3+2-2,7),"Do","Lu","Ma","Mi","Ju","Vi","Sá")</f>
        <v>Lu</v>
      </c>
      <c r="D20" s="17" t="str">
        <f>CHOOSE(1+MOD($O$3+3-2,7),"Do","Lu","Ma","Mi","Ju","Vi","Sá")</f>
        <v>Ma</v>
      </c>
      <c r="E20" s="17" t="str">
        <f>CHOOSE(1+MOD($O$3+4-2,7),"Do","Lu","Ma","Mi","Ju","Vi","Sá")</f>
        <v>Mi</v>
      </c>
      <c r="F20" s="17" t="str">
        <f>CHOOSE(1+MOD($O$3+5-2,7),"Do","Lu","Ma","Mi","Ju","Vi","Sá")</f>
        <v>Ju</v>
      </c>
      <c r="G20" s="17" t="str">
        <f>CHOOSE(1+MOD($O$3+6-2,7),"Do","Lu","Ma","Mi","Ju","Vi","Sá")</f>
        <v>Vi</v>
      </c>
      <c r="H20" s="17" t="str">
        <f>CHOOSE(1+MOD($O$3+7-2,7),"Do","Lu","Ma","Mi","Ju","Vi","Sá")</f>
        <v>Sá</v>
      </c>
      <c r="I20" s="1"/>
      <c r="J20" s="17" t="str">
        <f>CHOOSE(1+MOD($O$3+1-2,7),"Do","Lu","Ma","Mi","Ju","Vi","Sá")</f>
        <v>Do</v>
      </c>
      <c r="K20" s="17" t="str">
        <f>CHOOSE(1+MOD($O$3+2-2,7),"Do","Lu","Ma","Mi","Ju","Vi","Sá")</f>
        <v>Lu</v>
      </c>
      <c r="L20" s="17" t="str">
        <f>CHOOSE(1+MOD($O$3+3-2,7),"Do","Lu","Ma","Mi","Ju","Vi","Sá")</f>
        <v>Ma</v>
      </c>
      <c r="M20" s="17" t="str">
        <f>CHOOSE(1+MOD($O$3+4-2,7),"Do","Lu","Ma","Mi","Ju","Vi","Sá")</f>
        <v>Mi</v>
      </c>
      <c r="N20" s="17" t="str">
        <f>CHOOSE(1+MOD($O$3+5-2,7),"Do","Lu","Ma","Mi","Ju","Vi","Sá")</f>
        <v>Ju</v>
      </c>
      <c r="O20" s="17" t="str">
        <f>CHOOSE(1+MOD($O$3+6-2,7),"Do","Lu","Ma","Mi","Ju","Vi","Sá")</f>
        <v>Vi</v>
      </c>
      <c r="P20" s="17" t="str">
        <f>CHOOSE(1+MOD($O$3+7-2,7),"Do","Lu","Ma","Mi","Ju","Vi","Sá")</f>
        <v>Sá</v>
      </c>
      <c r="Q20" s="1"/>
      <c r="R20" s="17" t="str">
        <f>CHOOSE(1+MOD($O$3+1-2,7),"Do","Lu","Ma","Mi","Ju","Vi","Sá")</f>
        <v>Do</v>
      </c>
      <c r="S20" s="17" t="str">
        <f>CHOOSE(1+MOD($O$3+2-2,7),"Do","Lu","Ma","Mi","Ju","Vi","Sá")</f>
        <v>Lu</v>
      </c>
      <c r="T20" s="17" t="str">
        <f>CHOOSE(1+MOD($O$3+3-2,7),"Do","Lu","Ma","Mi","Ju","Vi","Sá")</f>
        <v>Ma</v>
      </c>
      <c r="U20" s="17" t="str">
        <f>CHOOSE(1+MOD($O$3+4-2,7),"Do","Lu","Ma","Mi","Ju","Vi","Sá")</f>
        <v>Mi</v>
      </c>
      <c r="V20" s="17" t="str">
        <f>CHOOSE(1+MOD($O$3+5-2,7),"Do","Lu","Ma","Mi","Ju","Vi","Sá")</f>
        <v>Ju</v>
      </c>
      <c r="W20" s="17" t="str">
        <f>CHOOSE(1+MOD($O$3+6-2,7),"Do","Lu","Ma","Mi","Ju","Vi","Sá")</f>
        <v>Vi</v>
      </c>
      <c r="X20" s="17" t="str">
        <f>CHOOSE(1+MOD($O$3+7-2,7),"Do","Lu","Ma","Mi","Ju","Vi","Sá")</f>
        <v>Sá</v>
      </c>
      <c r="Y20" s="1"/>
      <c r="Z20" s="17" t="str">
        <f>CHOOSE(1+MOD($O$3+1-2,7),"Do","Lu","Ma","Mi","Ju","Vi","Sá")</f>
        <v>Do</v>
      </c>
      <c r="AA20" s="17" t="str">
        <f>CHOOSE(1+MOD($O$3+2-2,7),"Do","Lu","Ma","Mi","Ju","Vi","Sá")</f>
        <v>Lu</v>
      </c>
      <c r="AB20" s="17" t="str">
        <f>CHOOSE(1+MOD($O$3+3-2,7),"Do","Lu","Ma","Mi","Ju","Vi","Sá")</f>
        <v>Ma</v>
      </c>
      <c r="AC20" s="17" t="str">
        <f>CHOOSE(1+MOD($O$3+4-2,7),"Do","Lu","Ma","Mi","Ju","Vi","Sá")</f>
        <v>Mi</v>
      </c>
      <c r="AD20" s="17" t="str">
        <f>CHOOSE(1+MOD($O$3+5-2,7),"Do","Lu","Ma","Mi","Ju","Vi","Sá")</f>
        <v>Ju</v>
      </c>
      <c r="AE20" s="17" t="str">
        <f>CHOOSE(1+MOD($O$3+6-2,7),"Do","Lu","Ma","Mi","Ju","Vi","Sá")</f>
        <v>Vi</v>
      </c>
      <c r="AF20" s="17" t="str">
        <f>CHOOSE(1+MOD($O$3+7-2,7),"Do","Lu","Ma","Mi","Ju","Vi","Sá")</f>
        <v>Sá</v>
      </c>
      <c r="AG20" s="33"/>
    </row>
    <row r="21" spans="1:34" ht="25.35" customHeight="1" thickTop="1" thickBot="1">
      <c r="A21" s="33"/>
      <c r="B21" s="19" t="str">
        <f>IF(WEEKDAY(B19,1)=MOD($O$3,7),B19,"")</f>
        <v/>
      </c>
      <c r="C21" s="19" t="str">
        <f>IF(B21="",IF(WEEKDAY(B19,1)=MOD($O$3,7)+1,B19,""),B21+1)</f>
        <v/>
      </c>
      <c r="D21" s="19" t="str">
        <f>IF(C21="",IF(WEEKDAY(B19,1)=MOD($O$3+1,7)+1,B19,""),C21+1)</f>
        <v/>
      </c>
      <c r="E21" s="19" t="str">
        <f>IF(D21="",IF(WEEKDAY(B19,1)=MOD($O$3+2,7)+1,B19,""),D21+1)</f>
        <v/>
      </c>
      <c r="F21" s="19" t="str">
        <f>IF(E21="",IF(WEEKDAY(B19,1)=MOD($O$3+3,7)+1,B19,""),E21+1)</f>
        <v/>
      </c>
      <c r="G21" s="19" t="str">
        <f>IF(F21="",IF(WEEKDAY(B19,1)=MOD($O$3+4,7)+1,B19,""),F21+1)</f>
        <v/>
      </c>
      <c r="H21" s="19">
        <f>IF(G21="",IF(WEEKDAY(B19,1)=MOD($O$3+5,7)+1,B19,""),G21+1)</f>
        <v>44835</v>
      </c>
      <c r="I21" s="57"/>
      <c r="J21" s="19" t="str">
        <f>IF(WEEKDAY(J19,1)=MOD($O$3,7),J19,"")</f>
        <v/>
      </c>
      <c r="K21" s="19" t="str">
        <f>IF(J21="",IF(WEEKDAY(J19,1)=MOD($O$3,7)+1,J19,""),J21+1)</f>
        <v/>
      </c>
      <c r="L21" s="20">
        <f>IF(K21="",IF(WEEKDAY(J19,1)=MOD($O$3+1,7)+1,J19,""),K21+1)</f>
        <v>44866</v>
      </c>
      <c r="M21" s="21">
        <f>IF(L21="",IF(WEEKDAY(J19,1)=MOD($O$3+2,7)+1,J19,""),L21+1)</f>
        <v>44867</v>
      </c>
      <c r="N21" s="21">
        <f>IF(M21="",IF(WEEKDAY(J19,1)=MOD($O$3+3,7)+1,J19,""),M21+1)</f>
        <v>44868</v>
      </c>
      <c r="O21" s="22">
        <f>IF(N21="",IF(WEEKDAY(J19,1)=MOD($O$3+4,7)+1,J19,""),N21+1)</f>
        <v>44869</v>
      </c>
      <c r="P21" s="19">
        <f>IF(O21="",IF(WEEKDAY(J19,1)=MOD($O$3+5,7)+1,J19,""),O21+1)</f>
        <v>44870</v>
      </c>
      <c r="Q21" s="57"/>
      <c r="R21" s="19" t="str">
        <f>IF(WEEKDAY(R19,1)=MOD($O$3,7),R19,"")</f>
        <v/>
      </c>
      <c r="S21" s="19" t="str">
        <f>IF(R21="",IF(WEEKDAY(R19,1)=MOD($O$3,7)+1,R19,""),R21+1)</f>
        <v/>
      </c>
      <c r="T21" s="19" t="str">
        <f>IF(S21="",IF(WEEKDAY(R19,1)=MOD($O$3+1,7)+1,R19,""),S21+1)</f>
        <v/>
      </c>
      <c r="U21" s="19" t="str">
        <f>IF(T21="",IF(WEEKDAY(R19,1)=MOD($O$3+2,7)+1,R19,""),T21+1)</f>
        <v/>
      </c>
      <c r="V21" s="58">
        <f>IF(U21="",IF(WEEKDAY(R19,1)=MOD($O$3+3,7)+1,R19,""),U21+1)</f>
        <v>44896</v>
      </c>
      <c r="W21" s="59">
        <f>IF(V21="",IF(WEEKDAY(R19,1)=MOD($O$3+4,7)+1,R19,""),V21+1)</f>
        <v>44897</v>
      </c>
      <c r="X21" s="19">
        <f>IF(W21="",IF(WEEKDAY(R19,1)=MOD($O$3+5,7)+1,R19,""),W21+1)</f>
        <v>44898</v>
      </c>
      <c r="Y21" s="60"/>
      <c r="Z21" s="19">
        <f>IF(WEEKDAY(Z19,1)=MOD($O$3,7),Z19,"")</f>
        <v>44927</v>
      </c>
      <c r="AA21" s="136">
        <f>IF(Z21="",IF(WEEKDAY(Z19,1)=MOD($O$3,7)+1,Z19,""),Z21+1)</f>
        <v>44928</v>
      </c>
      <c r="AB21" s="136">
        <f>IF(AA21="",IF(WEEKDAY(Z19,1)=MOD($O$3+1,7)+1,Z19,""),AA21+1)</f>
        <v>44929</v>
      </c>
      <c r="AC21" s="136">
        <f>IF(AB21="",IF(WEEKDAY(Z19,1)=MOD($O$3+2,7)+1,Z19,""),AB21+1)</f>
        <v>44930</v>
      </c>
      <c r="AD21" s="136">
        <f>IF(AC21="",IF(WEEKDAY(Z19,1)=MOD($O$3+3,7)+1,Z19,""),AC21+1)</f>
        <v>44931</v>
      </c>
      <c r="AE21" s="136">
        <f>IF(AD21="",IF(WEEKDAY(Z19,1)=MOD($O$3+4,7)+1,Z19,""),AD21+1)</f>
        <v>44932</v>
      </c>
      <c r="AF21" s="19">
        <f>IF(AE21="",IF(WEEKDAY(Z19,1)=MOD($O$3+5,7)+1,Z19,""),AE21+1)</f>
        <v>44933</v>
      </c>
      <c r="AG21" s="33"/>
    </row>
    <row r="22" spans="1:34" ht="25.35" customHeight="1" thickTop="1" thickBot="1">
      <c r="A22" s="133">
        <v>7</v>
      </c>
      <c r="B22" s="19">
        <f>IF(H21="","",IF(MONTH(H21+1)&lt;&gt;MONTH(H21),"",H21+1))</f>
        <v>44836</v>
      </c>
      <c r="C22" s="62">
        <f t="shared" ref="C22:H26" si="4">IF(B22="","",IF(MONTH(B22+1)&lt;&gt;MONTH(B22),"",B22+1))</f>
        <v>44837</v>
      </c>
      <c r="D22" s="62">
        <f t="shared" si="4"/>
        <v>44838</v>
      </c>
      <c r="E22" s="62">
        <f t="shared" si="4"/>
        <v>44839</v>
      </c>
      <c r="F22" s="62">
        <f t="shared" si="4"/>
        <v>44840</v>
      </c>
      <c r="G22" s="62">
        <f t="shared" si="4"/>
        <v>44841</v>
      </c>
      <c r="H22" s="19">
        <f t="shared" si="4"/>
        <v>44842</v>
      </c>
      <c r="I22" s="133">
        <v>12</v>
      </c>
      <c r="J22" s="19">
        <f>IF(P21="","",IF(MONTH(P21+1)&lt;&gt;MONTH(P21),"",P21+1))</f>
        <v>44871</v>
      </c>
      <c r="K22" s="63">
        <f>IF(J22="","",IF(MONTH(J22+1)&lt;&gt;MONTH(J22),"",J22+1))</f>
        <v>44872</v>
      </c>
      <c r="L22" s="64">
        <f t="shared" ref="L22:P26" si="5">IF(K22="","",IF(MONTH(K22+1)&lt;&gt;MONTH(K22),"",K22+1))</f>
        <v>44873</v>
      </c>
      <c r="M22" s="64">
        <f t="shared" si="5"/>
        <v>44874</v>
      </c>
      <c r="N22" s="64">
        <f t="shared" si="5"/>
        <v>44875</v>
      </c>
      <c r="O22" s="65">
        <f t="shared" si="5"/>
        <v>44876</v>
      </c>
      <c r="P22" s="19">
        <f t="shared" si="5"/>
        <v>44877</v>
      </c>
      <c r="Q22" s="133">
        <v>16</v>
      </c>
      <c r="R22" s="19">
        <f>IF(X21="","",IF(MONTH(X21+1)&lt;&gt;MONTH(X21),"",X21+1))</f>
        <v>44899</v>
      </c>
      <c r="S22" s="66">
        <f>IF(R22="","",IF(MONTH(R22+1)&lt;&gt;MONTH(R22),"",R22+1))</f>
        <v>44900</v>
      </c>
      <c r="T22" s="67">
        <f t="shared" ref="T22:W25" si="6">IF(S22="","",IF(MONTH(S22+1)&lt;&gt;MONTH(S22),"",S22+1))</f>
        <v>44901</v>
      </c>
      <c r="U22" s="67">
        <f t="shared" si="6"/>
        <v>44902</v>
      </c>
      <c r="V22" s="67">
        <f t="shared" si="6"/>
        <v>44903</v>
      </c>
      <c r="W22" s="68">
        <f t="shared" si="6"/>
        <v>44904</v>
      </c>
      <c r="X22" s="19">
        <f>IF(W22="","",IF(MONTH(W22+1)&lt;&gt;MONTH(W22),"",W22+1))</f>
        <v>44905</v>
      </c>
      <c r="Y22" s="57"/>
      <c r="Z22" s="19">
        <f>IF(AF21="","",IF(MONTH(AF21+1)&lt;&gt;MONTH(AF21),"",AF21+1))</f>
        <v>44934</v>
      </c>
      <c r="AA22" s="69">
        <f t="shared" ref="AA22:AF25" si="7">IF(Z22="","",IF(MONTH(Z22+1)&lt;&gt;MONTH(Z22),"",Z22+1))</f>
        <v>44935</v>
      </c>
      <c r="AB22" s="70">
        <f t="shared" si="7"/>
        <v>44936</v>
      </c>
      <c r="AC22" s="70">
        <f t="shared" si="7"/>
        <v>44937</v>
      </c>
      <c r="AD22" s="71">
        <f t="shared" si="7"/>
        <v>44938</v>
      </c>
      <c r="AE22" s="71">
        <f t="shared" si="7"/>
        <v>44939</v>
      </c>
      <c r="AF22" s="19">
        <f t="shared" si="7"/>
        <v>44940</v>
      </c>
      <c r="AG22" s="33"/>
    </row>
    <row r="23" spans="1:34" ht="25.35" customHeight="1" thickTop="1" thickBot="1">
      <c r="A23" s="133">
        <v>8</v>
      </c>
      <c r="B23" s="19">
        <f>IF(H22="","",IF(MONTH(H22+1)&lt;&gt;MONTH(H22),"",H22+1))</f>
        <v>44843</v>
      </c>
      <c r="C23" s="66">
        <f t="shared" si="4"/>
        <v>44844</v>
      </c>
      <c r="D23" s="67">
        <f t="shared" si="4"/>
        <v>44845</v>
      </c>
      <c r="E23" s="67">
        <f t="shared" si="4"/>
        <v>44846</v>
      </c>
      <c r="F23" s="67">
        <f t="shared" si="4"/>
        <v>44847</v>
      </c>
      <c r="G23" s="68">
        <f t="shared" si="4"/>
        <v>44848</v>
      </c>
      <c r="H23" s="19">
        <f t="shared" si="4"/>
        <v>44849</v>
      </c>
      <c r="I23" s="133">
        <v>13</v>
      </c>
      <c r="J23" s="19">
        <f>IF(P22="","",IF(MONTH(P22+1)&lt;&gt;MONTH(P22),"",P22+1))</f>
        <v>44878</v>
      </c>
      <c r="K23" s="63">
        <f>IF(J23="","",IF(MONTH(J23+1)&lt;&gt;MONTH(J23),"",J23+1))</f>
        <v>44879</v>
      </c>
      <c r="L23" s="64">
        <f t="shared" si="5"/>
        <v>44880</v>
      </c>
      <c r="M23" s="64">
        <f t="shared" si="5"/>
        <v>44881</v>
      </c>
      <c r="N23" s="64">
        <f t="shared" si="5"/>
        <v>44882</v>
      </c>
      <c r="O23" s="65">
        <f t="shared" si="5"/>
        <v>44883</v>
      </c>
      <c r="P23" s="19">
        <f t="shared" si="5"/>
        <v>44884</v>
      </c>
      <c r="Q23" s="57"/>
      <c r="R23" s="19">
        <f>IF(X22="","",IF(MONTH(X22+1)&lt;&gt;MONTH(X22),"",X22+1))</f>
        <v>44906</v>
      </c>
      <c r="S23" s="72">
        <f>IF(R23="","",IF(MONTH(R23+1)&lt;&gt;MONTH(R23),"",R23+1))</f>
        <v>44907</v>
      </c>
      <c r="T23" s="72">
        <f t="shared" si="6"/>
        <v>44908</v>
      </c>
      <c r="U23" s="72">
        <f t="shared" si="6"/>
        <v>44909</v>
      </c>
      <c r="V23" s="74">
        <f t="shared" si="6"/>
        <v>44910</v>
      </c>
      <c r="W23" s="74">
        <f t="shared" si="6"/>
        <v>44911</v>
      </c>
      <c r="X23" s="19">
        <f>IF(W23="","",IF(MONTH(W23+1)&lt;&gt;MONTH(W23),"",W23+1))</f>
        <v>44912</v>
      </c>
      <c r="Y23" s="57"/>
      <c r="Z23" s="19">
        <f>IF(AF22="","",IF(MONTH(AF22+1)&lt;&gt;MONTH(AF22),"",AF22+1))</f>
        <v>44941</v>
      </c>
      <c r="AA23" s="73">
        <f>IF(Z23="","",IF(MONTH(Z23+1)&lt;&gt;MONTH(Z23),"",Z23+1))</f>
        <v>44942</v>
      </c>
      <c r="AB23" s="73">
        <f t="shared" si="7"/>
        <v>44943</v>
      </c>
      <c r="AC23" s="73">
        <f t="shared" si="7"/>
        <v>44944</v>
      </c>
      <c r="AD23" s="73">
        <f t="shared" si="7"/>
        <v>44945</v>
      </c>
      <c r="AE23" s="73">
        <f t="shared" si="7"/>
        <v>44946</v>
      </c>
      <c r="AF23" s="19">
        <f t="shared" si="7"/>
        <v>44947</v>
      </c>
      <c r="AG23" s="33"/>
    </row>
    <row r="24" spans="1:34" ht="25.35" customHeight="1" thickTop="1" thickBot="1">
      <c r="A24" s="133">
        <v>9</v>
      </c>
      <c r="B24" s="19">
        <f>IF(H23="","",IF(MONTH(H23+1)&lt;&gt;MONTH(H23),"",H23+1))</f>
        <v>44850</v>
      </c>
      <c r="C24" s="66">
        <f t="shared" si="4"/>
        <v>44851</v>
      </c>
      <c r="D24" s="67">
        <f t="shared" si="4"/>
        <v>44852</v>
      </c>
      <c r="E24" s="67">
        <f t="shared" si="4"/>
        <v>44853</v>
      </c>
      <c r="F24" s="67">
        <f t="shared" si="4"/>
        <v>44854</v>
      </c>
      <c r="G24" s="68">
        <f t="shared" si="4"/>
        <v>44855</v>
      </c>
      <c r="H24" s="19">
        <f t="shared" si="4"/>
        <v>44856</v>
      </c>
      <c r="I24" s="133">
        <v>14</v>
      </c>
      <c r="J24" s="19">
        <f>IF(P23="","",IF(MONTH(P23+1)&lt;&gt;MONTH(P23),"",P23+1))</f>
        <v>44885</v>
      </c>
      <c r="K24" s="63">
        <f>IF(J24="","",IF(MONTH(J24+1)&lt;&gt;MONTH(J24),"",J24+1))</f>
        <v>44886</v>
      </c>
      <c r="L24" s="64">
        <f t="shared" si="5"/>
        <v>44887</v>
      </c>
      <c r="M24" s="64">
        <f t="shared" si="5"/>
        <v>44888</v>
      </c>
      <c r="N24" s="64">
        <f t="shared" si="5"/>
        <v>44889</v>
      </c>
      <c r="O24" s="65">
        <f t="shared" si="5"/>
        <v>44890</v>
      </c>
      <c r="P24" s="19">
        <f t="shared" si="5"/>
        <v>44891</v>
      </c>
      <c r="Q24" s="57"/>
      <c r="R24" s="19">
        <f>IF(X23="","",IF(MONTH(X23+1)&lt;&gt;MONTH(X23),"",X23+1))</f>
        <v>44913</v>
      </c>
      <c r="S24" s="61">
        <f>IF(R24="","",IF(MONTH(R24+1)&lt;&gt;MONTH(R24),"",R24+1))</f>
        <v>44914</v>
      </c>
      <c r="T24" s="61">
        <f t="shared" si="6"/>
        <v>44915</v>
      </c>
      <c r="U24" s="61">
        <f t="shared" si="6"/>
        <v>44916</v>
      </c>
      <c r="V24" s="61">
        <f t="shared" si="6"/>
        <v>44917</v>
      </c>
      <c r="W24" s="61">
        <f t="shared" si="6"/>
        <v>44918</v>
      </c>
      <c r="X24" s="19">
        <f>IF(W24="","",IF(MONTH(W24+1)&lt;&gt;MONTH(W24),"",W24+1))</f>
        <v>44919</v>
      </c>
      <c r="Y24" s="133">
        <v>1</v>
      </c>
      <c r="Z24" s="19">
        <f>IF(AF23="","",IF(MONTH(AF23+1)&lt;&gt;MONTH(AF23),"",AF23+1))</f>
        <v>44948</v>
      </c>
      <c r="AA24" s="31">
        <f t="shared" si="7"/>
        <v>44949</v>
      </c>
      <c r="AB24" s="52">
        <f t="shared" si="7"/>
        <v>44950</v>
      </c>
      <c r="AC24" s="52">
        <f t="shared" si="7"/>
        <v>44951</v>
      </c>
      <c r="AD24" s="52">
        <f t="shared" si="7"/>
        <v>44952</v>
      </c>
      <c r="AE24" s="32">
        <f t="shared" si="7"/>
        <v>44953</v>
      </c>
      <c r="AF24" s="19">
        <f t="shared" si="7"/>
        <v>44954</v>
      </c>
      <c r="AG24" s="33"/>
    </row>
    <row r="25" spans="1:34" ht="25.35" customHeight="1" thickTop="1" thickBot="1">
      <c r="A25" s="133">
        <v>10</v>
      </c>
      <c r="B25" s="19">
        <f>IF(H24="","",IF(MONTH(H24+1)&lt;&gt;MONTH(H24),"",H24+1))</f>
        <v>44857</v>
      </c>
      <c r="C25" s="66">
        <f t="shared" si="4"/>
        <v>44858</v>
      </c>
      <c r="D25" s="67">
        <f t="shared" si="4"/>
        <v>44859</v>
      </c>
      <c r="E25" s="67">
        <f t="shared" si="4"/>
        <v>44860</v>
      </c>
      <c r="F25" s="67">
        <f t="shared" si="4"/>
        <v>44861</v>
      </c>
      <c r="G25" s="68">
        <f t="shared" si="4"/>
        <v>44862</v>
      </c>
      <c r="H25" s="19">
        <f t="shared" si="4"/>
        <v>44863</v>
      </c>
      <c r="I25" s="133">
        <v>15</v>
      </c>
      <c r="J25" s="19">
        <f>IF(P24="","",IF(MONTH(P24+1)&lt;&gt;MONTH(P24),"",P24+1))</f>
        <v>44892</v>
      </c>
      <c r="K25" s="63">
        <f>IF(J25="","",IF(MONTH(J25+1)&lt;&gt;MONTH(J25),"",J25+1))</f>
        <v>44893</v>
      </c>
      <c r="L25" s="64">
        <f t="shared" si="5"/>
        <v>44894</v>
      </c>
      <c r="M25" s="65">
        <f t="shared" si="5"/>
        <v>44895</v>
      </c>
      <c r="N25" s="19" t="str">
        <f t="shared" si="5"/>
        <v/>
      </c>
      <c r="O25" s="75" t="str">
        <f t="shared" si="5"/>
        <v/>
      </c>
      <c r="P25" s="19" t="str">
        <f t="shared" si="5"/>
        <v/>
      </c>
      <c r="Q25" s="57"/>
      <c r="R25" s="19">
        <f>IF(X24="","",IF(MONTH(X24+1)&lt;&gt;MONTH(X24),"",X24+1))</f>
        <v>44920</v>
      </c>
      <c r="S25" s="61">
        <f>IF(R25="","",IF(MONTH(R25+1)&lt;&gt;MONTH(R25),"",R25+1))</f>
        <v>44921</v>
      </c>
      <c r="T25" s="61">
        <f t="shared" si="6"/>
        <v>44922</v>
      </c>
      <c r="U25" s="61">
        <f t="shared" si="6"/>
        <v>44923</v>
      </c>
      <c r="V25" s="61">
        <f t="shared" si="6"/>
        <v>44924</v>
      </c>
      <c r="W25" s="61">
        <f t="shared" si="6"/>
        <v>44925</v>
      </c>
      <c r="X25" s="19">
        <f>IF(W25="","",IF(MONTH(W25+1)&lt;&gt;MONTH(W25),"",W25+1))</f>
        <v>44926</v>
      </c>
      <c r="Y25" s="133">
        <v>2</v>
      </c>
      <c r="Z25" s="19">
        <f>IF(AF24="","",IF(MONTH(AF24+1)&lt;&gt;MONTH(AF24),"",AF24+1))</f>
        <v>44955</v>
      </c>
      <c r="AA25" s="31">
        <f t="shared" si="7"/>
        <v>44956</v>
      </c>
      <c r="AB25" s="32">
        <f t="shared" si="7"/>
        <v>44957</v>
      </c>
      <c r="AC25" s="19" t="str">
        <f t="shared" si="7"/>
        <v/>
      </c>
      <c r="AD25" s="19" t="str">
        <f t="shared" si="7"/>
        <v/>
      </c>
      <c r="AE25" s="19" t="str">
        <f t="shared" si="7"/>
        <v/>
      </c>
      <c r="AF25" s="19" t="str">
        <f t="shared" si="7"/>
        <v/>
      </c>
      <c r="AG25" s="33"/>
    </row>
    <row r="26" spans="1:34" ht="25.35" customHeight="1" thickTop="1" thickBot="1">
      <c r="A26" s="133">
        <v>11</v>
      </c>
      <c r="B26" s="19">
        <f>IF(H25="","",IF(MONTH(H25+1)&lt;&gt;MONTH(H25),"",H25+1))</f>
        <v>44864</v>
      </c>
      <c r="C26" s="76">
        <f t="shared" si="4"/>
        <v>44865</v>
      </c>
      <c r="D26" s="19" t="str">
        <f t="shared" si="4"/>
        <v/>
      </c>
      <c r="E26" s="19" t="str">
        <f t="shared" si="4"/>
        <v/>
      </c>
      <c r="F26" s="19" t="str">
        <f t="shared" si="4"/>
        <v/>
      </c>
      <c r="G26" s="19" t="str">
        <f t="shared" si="4"/>
        <v/>
      </c>
      <c r="H26" s="19" t="str">
        <f t="shared" si="4"/>
        <v/>
      </c>
      <c r="I26" s="60"/>
      <c r="J26" s="19" t="str">
        <f>IF(P25="","",IF(MONTH(P25+1)&lt;&gt;MONTH(P25),"",P25+1))</f>
        <v/>
      </c>
      <c r="K26" s="19" t="str">
        <f>IF(J26="","",IF(MONTH(J26+1)&lt;&gt;MONTH(J26),"",J26+1))</f>
        <v/>
      </c>
      <c r="L26" s="19" t="str">
        <f t="shared" si="5"/>
        <v/>
      </c>
      <c r="M26" s="19" t="str">
        <f t="shared" si="5"/>
        <v/>
      </c>
      <c r="N26" s="19" t="str">
        <f t="shared" si="5"/>
        <v/>
      </c>
      <c r="O26" s="19" t="str">
        <f t="shared" si="5"/>
        <v/>
      </c>
      <c r="P26" s="19" t="str">
        <f t="shared" si="5"/>
        <v/>
      </c>
      <c r="Q26" s="57"/>
      <c r="R26" s="77"/>
      <c r="S26" s="77"/>
      <c r="T26" s="77"/>
      <c r="U26" s="77"/>
      <c r="V26" s="77"/>
      <c r="W26" s="77"/>
      <c r="X26" s="77"/>
      <c r="Y26" s="77"/>
      <c r="Z26" s="77"/>
      <c r="AA26" s="78"/>
      <c r="AB26" s="77"/>
      <c r="AC26" s="60"/>
      <c r="AD26" s="77"/>
      <c r="AE26" s="77"/>
      <c r="AF26" s="77"/>
      <c r="AG26" s="33"/>
    </row>
    <row r="27" spans="1:34" ht="25.35" customHeight="1" thickTop="1">
      <c r="A27" s="1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34" ht="25.35" customHeight="1">
      <c r="A28" s="14"/>
      <c r="B28" s="189">
        <f>DATE(YEAR(Z19+42),MONTH(Z19+42),1)</f>
        <v>44958</v>
      </c>
      <c r="C28" s="189"/>
      <c r="D28" s="189"/>
      <c r="E28" s="189"/>
      <c r="F28" s="189"/>
      <c r="G28" s="189"/>
      <c r="H28" s="189"/>
      <c r="J28" s="189">
        <f>DATE(YEAR(B28+42),MONTH(B28+42),1)</f>
        <v>44986</v>
      </c>
      <c r="K28" s="189"/>
      <c r="L28" s="189"/>
      <c r="M28" s="189"/>
      <c r="N28" s="189"/>
      <c r="O28" s="189"/>
      <c r="P28" s="189"/>
      <c r="Q28" s="1"/>
      <c r="R28" s="189">
        <f>DATE(YEAR(J28+42),MONTH(J28+42),1)</f>
        <v>45017</v>
      </c>
      <c r="S28" s="189"/>
      <c r="T28" s="189"/>
      <c r="U28" s="189"/>
      <c r="V28" s="189"/>
      <c r="W28" s="189"/>
      <c r="X28" s="189"/>
      <c r="Y28" s="1"/>
      <c r="Z28" s="189">
        <f>DATE(YEAR(R28+42),MONTH(R28+42),1)</f>
        <v>45047</v>
      </c>
      <c r="AA28" s="189"/>
      <c r="AB28" s="189"/>
      <c r="AC28" s="189"/>
      <c r="AD28" s="189"/>
      <c r="AE28" s="189"/>
      <c r="AF28" s="189"/>
    </row>
    <row r="29" spans="1:34" ht="25.35" customHeight="1" thickBot="1">
      <c r="A29" s="16"/>
      <c r="B29" s="17" t="str">
        <f>CHOOSE(1+MOD($O$3+1-2,7),"Do","Lu","Ma","Mi","Ju","Vi","Sá")</f>
        <v>Do</v>
      </c>
      <c r="C29" s="17" t="str">
        <f>CHOOSE(1+MOD($O$3+2-2,7),"Do","Lu","Ma","Mi","Ju","Vi","Sá")</f>
        <v>Lu</v>
      </c>
      <c r="D29" s="17" t="str">
        <f>CHOOSE(1+MOD($O$3+3-2,7),"Do","Lu","Ma","Mi","Ju","Vi","Sá")</f>
        <v>Ma</v>
      </c>
      <c r="E29" s="17" t="str">
        <f>CHOOSE(1+MOD($O$3+4-2,7),"Do","Lu","Ma","Mi","Ju","Vi","Sá")</f>
        <v>Mi</v>
      </c>
      <c r="F29" s="17" t="str">
        <f>CHOOSE(1+MOD($O$3+5-2,7),"Do","Lu","Ma","Mi","Ju","Vi","Sá")</f>
        <v>Ju</v>
      </c>
      <c r="G29" s="17" t="str">
        <f>CHOOSE(1+MOD($O$3+6-2,7),"Do","Lu","Ma","Mi","Ju","Vi","Sá")</f>
        <v>Vi</v>
      </c>
      <c r="H29" s="17" t="str">
        <f>CHOOSE(1+MOD($O$3+7-2,7),"Do","Lu","Ma","Mi","Ju","Vi","Sá")</f>
        <v>Sá</v>
      </c>
      <c r="J29" s="17" t="str">
        <f>CHOOSE(1+MOD($O$3+1-2,7),"Do","Lu","Ma","Mi","Ju","Vi","Sá")</f>
        <v>Do</v>
      </c>
      <c r="K29" s="17" t="str">
        <f>CHOOSE(1+MOD($O$3+2-2,7),"Do","Lu","Ma","Mi","Ju","Vi","Sá")</f>
        <v>Lu</v>
      </c>
      <c r="L29" s="17" t="str">
        <f>CHOOSE(1+MOD($O$3+3-2,7),"Do","Lu","Ma","Mi","Ju","Vi","Sá")</f>
        <v>Ma</v>
      </c>
      <c r="M29" s="17" t="str">
        <f>CHOOSE(1+MOD($O$3+4-2,7),"Do","Lu","Ma","Mi","Ju","Vi","Sá")</f>
        <v>Mi</v>
      </c>
      <c r="N29" s="17" t="str">
        <f>CHOOSE(1+MOD($O$3+5-2,7),"Do","Lu","Ma","Mi","Ju","Vi","Sá")</f>
        <v>Ju</v>
      </c>
      <c r="O29" s="17" t="str">
        <f>CHOOSE(1+MOD($O$3+6-2,7),"Do","Lu","Ma","Mi","Ju","Vi","Sá")</f>
        <v>Vi</v>
      </c>
      <c r="P29" s="17" t="str">
        <f>CHOOSE(1+MOD($O$3+7-2,7),"Do","Lu","Ma","Mi","Ju","Vi","Sá")</f>
        <v>Sá</v>
      </c>
      <c r="Q29" s="1"/>
      <c r="R29" s="17" t="str">
        <f>CHOOSE(1+MOD($O$3+1-2,7),"Do","Lu","Ma","Mi","Ju","Vi","Sá")</f>
        <v>Do</v>
      </c>
      <c r="S29" s="17" t="str">
        <f>CHOOSE(1+MOD($O$3+2-2,7),"Do","Lu","Ma","Mi","Ju","Vi","Sá")</f>
        <v>Lu</v>
      </c>
      <c r="T29" s="17" t="str">
        <f>CHOOSE(1+MOD($O$3+3-2,7),"Do","Lu","Ma","Mi","Ju","Vi","Sá")</f>
        <v>Ma</v>
      </c>
      <c r="U29" s="17" t="str">
        <f>CHOOSE(1+MOD($O$3+4-2,7),"Do","Lu","Ma","Mi","Ju","Vi","Sá")</f>
        <v>Mi</v>
      </c>
      <c r="V29" s="17" t="str">
        <f>CHOOSE(1+MOD($O$3+5-2,7),"Do","Lu","Ma","Mi","Ju","Vi","Sá")</f>
        <v>Ju</v>
      </c>
      <c r="W29" s="17" t="str">
        <f>CHOOSE(1+MOD($O$3+6-2,7),"Do","Lu","Ma","Mi","Ju","Vi","Sá")</f>
        <v>Vi</v>
      </c>
      <c r="X29" s="17" t="str">
        <f>CHOOSE(1+MOD($O$3+7-2,7),"Do","Lu","Ma","Mi","Ju","Vi","Sá")</f>
        <v>Sá</v>
      </c>
      <c r="Y29" s="1"/>
      <c r="Z29" s="17" t="str">
        <f>CHOOSE(1+MOD($O$3+1-2,7),"Do","Lu","Ma","Mi","Ju","Vi","Sá")</f>
        <v>Do</v>
      </c>
      <c r="AA29" s="17" t="str">
        <f>CHOOSE(1+MOD($O$3+2-2,7),"Do","Lu","Ma","Mi","Ju","Vi","Sá")</f>
        <v>Lu</v>
      </c>
      <c r="AB29" s="17" t="str">
        <f>CHOOSE(1+MOD($O$3+3-2,7),"Do","Lu","Ma","Mi","Ju","Vi","Sá")</f>
        <v>Ma</v>
      </c>
      <c r="AC29" s="17" t="str">
        <f>CHOOSE(1+MOD($O$3+4-2,7),"Do","Lu","Ma","Mi","Ju","Vi","Sá")</f>
        <v>Mi</v>
      </c>
      <c r="AD29" s="17" t="str">
        <f>CHOOSE(1+MOD($O$3+5-2,7),"Do","Lu","Ma","Mi","Ju","Vi","Sá")</f>
        <v>Ju</v>
      </c>
      <c r="AE29" s="17" t="str">
        <f>CHOOSE(1+MOD($O$3+6-2,7),"Do","Lu","Ma","Mi","Ju","Vi","Sá")</f>
        <v>Vi</v>
      </c>
      <c r="AF29" s="17" t="str">
        <f>CHOOSE(1+MOD($O$3+7-2,7),"Do","Lu","Ma","Mi","Ju","Vi","Sá")</f>
        <v>Sá</v>
      </c>
    </row>
    <row r="30" spans="1:34" ht="25.35" customHeight="1" thickTop="1" thickBot="1">
      <c r="A30" s="16"/>
      <c r="B30" s="19" t="str">
        <f>IF(WEEKDAY(B28,1)=MOD($O$3,7),B28,"")</f>
        <v/>
      </c>
      <c r="C30" s="19" t="str">
        <f>IF(B30="",IF(WEEKDAY(B28,1)=MOD($O$3,7)+1,B28,""),B30+1)</f>
        <v/>
      </c>
      <c r="D30" s="19" t="str">
        <f>IF(C30="",IF(WEEKDAY(B28,1)=MOD($O$3+1,7)+1,B28,""),C30+1)</f>
        <v/>
      </c>
      <c r="E30" s="31">
        <f>IF(D30="",IF(WEEKDAY(B28,1)=MOD($O$3+2,7)+1,B28,""),D30+1)</f>
        <v>44958</v>
      </c>
      <c r="F30" s="52">
        <f>IF(E30="",IF(WEEKDAY(B28,1)=MOD($O$3+3,7)+1,B28,""),E30+1)</f>
        <v>44959</v>
      </c>
      <c r="G30" s="32">
        <f>IF(F30="",IF(WEEKDAY(B28,1)=MOD($O$3+4,7)+1,B28,""),F30+1)</f>
        <v>44960</v>
      </c>
      <c r="H30" s="19">
        <f>IF(G30="",IF(WEEKDAY(B28,1)=MOD($O$3+5,7)+1,B28,""),G30+1)</f>
        <v>44961</v>
      </c>
      <c r="I30" s="26"/>
      <c r="J30" s="19" t="str">
        <f>IF(WEEKDAY(J28,1)=MOD($O$3,7),J28,"")</f>
        <v/>
      </c>
      <c r="K30" s="19" t="str">
        <f>IF(J30="",IF(WEEKDAY(J28,1)=MOD($O$3,7)+1,J28,""),J30+1)</f>
        <v/>
      </c>
      <c r="L30" s="19" t="str">
        <f>IF(K30="",IF(WEEKDAY(J28,1)=MOD($O$3+1,7)+1,J28,""),K30+1)</f>
        <v/>
      </c>
      <c r="M30" s="19">
        <f>IF(L30="",IF(WEEKDAY(J28,1)=MOD($O$3+2,7)+1,J28,""),L30+1)</f>
        <v>44986</v>
      </c>
      <c r="N30" s="19">
        <f>IF(M30="",IF(WEEKDAY(J28,1)=MOD($O$3+3,7)+1,J28,""),M30+1)</f>
        <v>44987</v>
      </c>
      <c r="O30" s="19">
        <f>IF(N30="",IF(WEEKDAY(J28,1)=MOD($O$3+4,7)+1,J28,""),N30+1)</f>
        <v>44988</v>
      </c>
      <c r="P30" s="19">
        <f>IF(O30="",IF(WEEKDAY(J28,1)=MOD($O$3+5,7)+1,J28,""),O30+1)</f>
        <v>44989</v>
      </c>
      <c r="Q30" s="26"/>
      <c r="R30" s="19" t="str">
        <f>IF(WEEKDAY(R28,1)=MOD($O$3,7),R28,"")</f>
        <v/>
      </c>
      <c r="S30" s="19" t="str">
        <f>IF(R30="",IF(WEEKDAY(R28,1)=MOD($O$3,7)+1,R28,""),R30+1)</f>
        <v/>
      </c>
      <c r="T30" s="19" t="str">
        <f>IF(S30="",IF(WEEKDAY(R28,1)=MOD($O$3+1,7)+1,R28,""),S30+1)</f>
        <v/>
      </c>
      <c r="U30" s="19" t="str">
        <f>IF(T30="",IF(WEEKDAY(R28,1)=MOD($O$3+2,7)+1,R28,""),T30+1)</f>
        <v/>
      </c>
      <c r="V30" s="19" t="str">
        <f>IF(U30="",IF(WEEKDAY(R28,1)=MOD($O$3+3,7)+1,R28,""),U30+1)</f>
        <v/>
      </c>
      <c r="W30" s="19" t="str">
        <f>IF(V30="",IF(WEEKDAY(R28,1)=MOD($O$3+4,7)+1,R28,""),V30+1)</f>
        <v/>
      </c>
      <c r="X30" s="19">
        <f>IF(W30="",IF(WEEKDAY(R28,1)=MOD($O$3+5,7)+1,R28,""),W30+1)</f>
        <v>45017</v>
      </c>
      <c r="Y30" s="133">
        <v>13</v>
      </c>
      <c r="Z30" s="19" t="str">
        <f>IF(WEEKDAY(Z28,1)=MOD($O$3,7),Z28,"")</f>
        <v/>
      </c>
      <c r="AA30" s="19">
        <f>IF(Z30="",IF(WEEKDAY(Z28,1)=MOD($O$3,7)+1,Z28,""),Z30+1)</f>
        <v>45047</v>
      </c>
      <c r="AB30" s="79">
        <f>IF(AA30="",IF(WEEKDAY(Z28,1)=MOD($O$3+1,7)+1,Z28,""),AA30+1)</f>
        <v>45048</v>
      </c>
      <c r="AC30" s="79">
        <f>IF(AB30="",IF(WEEKDAY(Z28,1)=MOD($O$3+2,7)+1,Z28,""),AB30+1)</f>
        <v>45049</v>
      </c>
      <c r="AD30" s="79">
        <f>IF(AC30="",IF(WEEKDAY(Z28,1)=MOD($O$3+3,7)+1,Z28,""),AC30+1)</f>
        <v>45050</v>
      </c>
      <c r="AE30" s="79">
        <f>IF(AD30="",IF(WEEKDAY(Z28,1)=MOD($O$3+4,7)+1,Z28,""),AD30+1)</f>
        <v>45051</v>
      </c>
      <c r="AF30" s="19">
        <f>IF(AE30="",IF(WEEKDAY(Z28,1)=MOD($O$3+5,7)+1,Z28,""),AE30+1)</f>
        <v>45052</v>
      </c>
      <c r="AH30" s="33"/>
    </row>
    <row r="31" spans="1:34" ht="25.35" customHeight="1" thickTop="1">
      <c r="A31" s="133">
        <v>3</v>
      </c>
      <c r="B31" s="19">
        <f>IF(H30="","",IF(MONTH(H30+1)&lt;&gt;MONTH(H30),"",H30+1))</f>
        <v>44962</v>
      </c>
      <c r="C31" s="19">
        <f t="shared" ref="C31:H35" si="8">IF(B31="","",IF(MONTH(B31+1)&lt;&gt;MONTH(B31),"",B31+1))</f>
        <v>44963</v>
      </c>
      <c r="D31" s="44">
        <f t="shared" si="8"/>
        <v>44964</v>
      </c>
      <c r="E31" s="44">
        <f t="shared" si="8"/>
        <v>44965</v>
      </c>
      <c r="F31" s="44">
        <f t="shared" si="8"/>
        <v>44966</v>
      </c>
      <c r="G31" s="44">
        <f t="shared" si="8"/>
        <v>44967</v>
      </c>
      <c r="H31" s="19">
        <f t="shared" si="8"/>
        <v>44968</v>
      </c>
      <c r="I31" s="133">
        <v>7</v>
      </c>
      <c r="J31" s="19">
        <f>IF(P30="","",IF(MONTH(P30+1)&lt;&gt;MONTH(P30),"",P30+1))</f>
        <v>44990</v>
      </c>
      <c r="K31" s="62">
        <f>IF(J31="","",IF(MONTH(J31+1)&lt;&gt;MONTH(J31),"",J31+1))</f>
        <v>44991</v>
      </c>
      <c r="L31" s="62">
        <f t="shared" ref="L31:P35" si="9">IF(K31="","",IF(MONTH(K31+1)&lt;&gt;MONTH(K31),"",K31+1))</f>
        <v>44992</v>
      </c>
      <c r="M31" s="62">
        <f t="shared" si="9"/>
        <v>44993</v>
      </c>
      <c r="N31" s="62">
        <f t="shared" si="9"/>
        <v>44994</v>
      </c>
      <c r="O31" s="62">
        <f t="shared" si="9"/>
        <v>44995</v>
      </c>
      <c r="P31" s="19">
        <f t="shared" si="9"/>
        <v>44996</v>
      </c>
      <c r="Q31" s="133"/>
      <c r="R31" s="19">
        <f>IF(X30="","",IF(MONTH(X30+1)&lt;&gt;MONTH(X30),"",X30+1))</f>
        <v>45018</v>
      </c>
      <c r="S31" s="80">
        <f>IF(R31="","",IF(MONTH(R31+1)&lt;&gt;MONTH(R31),"",R31+1))</f>
        <v>45019</v>
      </c>
      <c r="T31" s="80">
        <f t="shared" ref="T31:X35" si="10">IF(S31="","",IF(MONTH(S31+1)&lt;&gt;MONTH(S31),"",S31+1))</f>
        <v>45020</v>
      </c>
      <c r="U31" s="80">
        <f t="shared" si="10"/>
        <v>45021</v>
      </c>
      <c r="V31" s="80">
        <f t="shared" si="10"/>
        <v>45022</v>
      </c>
      <c r="W31" s="80">
        <f t="shared" si="10"/>
        <v>45023</v>
      </c>
      <c r="X31" s="19">
        <f t="shared" si="10"/>
        <v>45024</v>
      </c>
      <c r="Y31" s="133">
        <v>14</v>
      </c>
      <c r="Z31" s="19">
        <f>IF(AF30="","",IF(MONTH(AF30+1)&lt;&gt;MONTH(AF30),"",AF30+1))</f>
        <v>45053</v>
      </c>
      <c r="AA31" s="79">
        <f>IF(Z31="","",IF(MONTH(Z31+1)&lt;&gt;MONTH(Z31),"",Z31+1))</f>
        <v>45054</v>
      </c>
      <c r="AB31" s="79">
        <f t="shared" ref="AB31:AF35" si="11">IF(AA31="","",IF(MONTH(AA31+1)&lt;&gt;MONTH(AA31),"",AA31+1))</f>
        <v>45055</v>
      </c>
      <c r="AC31" s="79">
        <f t="shared" si="11"/>
        <v>45056</v>
      </c>
      <c r="AD31" s="79">
        <f t="shared" si="11"/>
        <v>45057</v>
      </c>
      <c r="AE31" s="79">
        <f t="shared" si="11"/>
        <v>45058</v>
      </c>
      <c r="AF31" s="19">
        <f t="shared" si="11"/>
        <v>45059</v>
      </c>
      <c r="AG31" s="33"/>
      <c r="AH31" s="33"/>
    </row>
    <row r="32" spans="1:34" ht="25.35" customHeight="1">
      <c r="A32" s="133">
        <v>4</v>
      </c>
      <c r="B32" s="19">
        <f>IF(H31="","",IF(MONTH(H31+1)&lt;&gt;MONTH(H31),"",H31+1))</f>
        <v>44969</v>
      </c>
      <c r="C32" s="150">
        <f t="shared" si="8"/>
        <v>44970</v>
      </c>
      <c r="D32" s="150">
        <f t="shared" si="8"/>
        <v>44971</v>
      </c>
      <c r="E32" s="150">
        <f t="shared" si="8"/>
        <v>44972</v>
      </c>
      <c r="F32" s="150">
        <f t="shared" si="8"/>
        <v>44973</v>
      </c>
      <c r="G32" s="150">
        <f t="shared" si="8"/>
        <v>44974</v>
      </c>
      <c r="H32" s="19">
        <f t="shared" si="8"/>
        <v>44975</v>
      </c>
      <c r="I32" s="133">
        <v>8</v>
      </c>
      <c r="J32" s="19">
        <f>IF(P31="","",IF(MONTH(P31+1)&lt;&gt;MONTH(P31),"",P31+1))</f>
        <v>44997</v>
      </c>
      <c r="K32" s="19">
        <f>IF(J32="","",IF(MONTH(J32+1)&lt;&gt;MONTH(J32),"",J32+1))</f>
        <v>44998</v>
      </c>
      <c r="L32" s="19">
        <f t="shared" si="9"/>
        <v>44999</v>
      </c>
      <c r="M32" s="19">
        <f t="shared" si="9"/>
        <v>45000</v>
      </c>
      <c r="N32" s="19">
        <f t="shared" si="9"/>
        <v>45001</v>
      </c>
      <c r="O32" s="19">
        <f t="shared" si="9"/>
        <v>45002</v>
      </c>
      <c r="P32" s="19">
        <f t="shared" si="9"/>
        <v>45003</v>
      </c>
      <c r="Q32" s="133"/>
      <c r="R32" s="19">
        <f>IF(X31="","",IF(MONTH(X31+1)&lt;&gt;MONTH(X31),"",X31+1))</f>
        <v>45025</v>
      </c>
      <c r="S32" s="80">
        <f>IF(R32="","",IF(MONTH(R32+1)&lt;&gt;MONTH(R32),"",R32+1))</f>
        <v>45026</v>
      </c>
      <c r="T32" s="80">
        <f t="shared" si="10"/>
        <v>45027</v>
      </c>
      <c r="U32" s="80">
        <f t="shared" si="10"/>
        <v>45028</v>
      </c>
      <c r="V32" s="80">
        <f t="shared" si="10"/>
        <v>45029</v>
      </c>
      <c r="W32" s="80">
        <f t="shared" si="10"/>
        <v>45030</v>
      </c>
      <c r="X32" s="19">
        <f t="shared" si="10"/>
        <v>45031</v>
      </c>
      <c r="Y32" s="133">
        <v>15</v>
      </c>
      <c r="Z32" s="19">
        <f>IF(AF31="","",IF(MONTH(AF31+1)&lt;&gt;MONTH(AF31),"",AF31+1))</f>
        <v>45060</v>
      </c>
      <c r="AA32" s="118">
        <f>IF(Z32="","",IF(MONTH(Z32+1)&lt;&gt;MONTH(Z32),"",Z32+1))</f>
        <v>45061</v>
      </c>
      <c r="AB32" s="79">
        <f t="shared" si="11"/>
        <v>45062</v>
      </c>
      <c r="AC32" s="79">
        <f t="shared" si="11"/>
        <v>45063</v>
      </c>
      <c r="AD32" s="79">
        <f t="shared" si="11"/>
        <v>45064</v>
      </c>
      <c r="AE32" s="79">
        <f t="shared" si="11"/>
        <v>45065</v>
      </c>
      <c r="AF32" s="19">
        <f t="shared" si="11"/>
        <v>45066</v>
      </c>
      <c r="AG32" s="33"/>
      <c r="AH32" s="33"/>
    </row>
    <row r="33" spans="1:34" ht="25.35" customHeight="1">
      <c r="A33" s="133">
        <v>5</v>
      </c>
      <c r="B33" s="19">
        <f>IF(H32="","",IF(MONTH(H32+1)&lt;&gt;MONTH(H32),"",H32+1))</f>
        <v>44976</v>
      </c>
      <c r="C33" s="19">
        <f t="shared" si="8"/>
        <v>44977</v>
      </c>
      <c r="D33" s="19">
        <f t="shared" si="8"/>
        <v>44978</v>
      </c>
      <c r="E33" s="19">
        <f t="shared" si="8"/>
        <v>44979</v>
      </c>
      <c r="F33" s="19">
        <f t="shared" si="8"/>
        <v>44980</v>
      </c>
      <c r="G33" s="19">
        <f t="shared" si="8"/>
        <v>44981</v>
      </c>
      <c r="H33" s="19">
        <f t="shared" si="8"/>
        <v>44982</v>
      </c>
      <c r="I33" s="133">
        <v>9</v>
      </c>
      <c r="J33" s="19">
        <f>IF(P32="","",IF(MONTH(P32+1)&lt;&gt;MONTH(P32),"",P32+1))</f>
        <v>45004</v>
      </c>
      <c r="K33" s="19">
        <f>IF(J33="","",IF(MONTH(J33+1)&lt;&gt;MONTH(J33),"",J33+1))</f>
        <v>45005</v>
      </c>
      <c r="L33" s="19">
        <f t="shared" si="9"/>
        <v>45006</v>
      </c>
      <c r="M33" s="19">
        <f t="shared" si="9"/>
        <v>45007</v>
      </c>
      <c r="N33" s="19">
        <f t="shared" si="9"/>
        <v>45008</v>
      </c>
      <c r="O33" s="19">
        <f t="shared" si="9"/>
        <v>45009</v>
      </c>
      <c r="P33" s="19">
        <f t="shared" si="9"/>
        <v>45010</v>
      </c>
      <c r="Q33" s="133">
        <v>11</v>
      </c>
      <c r="R33" s="19">
        <f>IF(X32="","",IF(MONTH(X32+1)&lt;&gt;MONTH(X32),"",X32+1))</f>
        <v>45032</v>
      </c>
      <c r="S33" s="19">
        <f>IF(R33="","",IF(MONTH(R33+1)&lt;&gt;MONTH(R33),"",R33+1))</f>
        <v>45033</v>
      </c>
      <c r="T33" s="19">
        <f t="shared" si="10"/>
        <v>45034</v>
      </c>
      <c r="U33" s="19">
        <f t="shared" si="10"/>
        <v>45035</v>
      </c>
      <c r="V33" s="19">
        <f t="shared" si="10"/>
        <v>45036</v>
      </c>
      <c r="W33" s="19">
        <f t="shared" si="10"/>
        <v>45037</v>
      </c>
      <c r="X33" s="19">
        <f t="shared" si="10"/>
        <v>45038</v>
      </c>
      <c r="Y33" s="133">
        <v>16</v>
      </c>
      <c r="Z33" s="19">
        <f>IF(AF32="","",IF(MONTH(AF32+1)&lt;&gt;MONTH(AF32),"",AF32+1))</f>
        <v>45067</v>
      </c>
      <c r="AA33" s="79">
        <f>IF(Z33="","",IF(MONTH(Z33+1)&lt;&gt;MONTH(Z33),"",Z33+1))</f>
        <v>45068</v>
      </c>
      <c r="AB33" s="120">
        <f t="shared" si="11"/>
        <v>45069</v>
      </c>
      <c r="AC33" s="79">
        <f t="shared" si="11"/>
        <v>45070</v>
      </c>
      <c r="AD33" s="79">
        <f t="shared" si="11"/>
        <v>45071</v>
      </c>
      <c r="AE33" s="79">
        <f t="shared" si="11"/>
        <v>45072</v>
      </c>
      <c r="AF33" s="19">
        <f t="shared" si="11"/>
        <v>45073</v>
      </c>
      <c r="AG33" s="33"/>
      <c r="AH33" s="33"/>
    </row>
    <row r="34" spans="1:34" ht="25.35" customHeight="1">
      <c r="A34" s="133">
        <v>6</v>
      </c>
      <c r="B34" s="19">
        <f>IF(H33="","",IF(MONTH(H33+1)&lt;&gt;MONTH(H33),"",H33+1))</f>
        <v>44983</v>
      </c>
      <c r="C34" s="19">
        <f t="shared" si="8"/>
        <v>44984</v>
      </c>
      <c r="D34" s="19">
        <f t="shared" si="8"/>
        <v>44985</v>
      </c>
      <c r="E34" s="19" t="str">
        <f t="shared" si="8"/>
        <v/>
      </c>
      <c r="F34" s="19" t="str">
        <f t="shared" si="8"/>
        <v/>
      </c>
      <c r="G34" s="19" t="str">
        <f t="shared" si="8"/>
        <v/>
      </c>
      <c r="H34" s="19" t="str">
        <f t="shared" si="8"/>
        <v/>
      </c>
      <c r="I34" s="133">
        <v>10</v>
      </c>
      <c r="J34" s="19">
        <f>IF(P33="","",IF(MONTH(P33+1)&lt;&gt;MONTH(P33),"",P33+1))</f>
        <v>45011</v>
      </c>
      <c r="K34" s="19">
        <f>IF(J34="","",IF(MONTH(J34+1)&lt;&gt;MONTH(J34),"",J34+1))</f>
        <v>45012</v>
      </c>
      <c r="L34" s="19">
        <f t="shared" si="9"/>
        <v>45013</v>
      </c>
      <c r="M34" s="19">
        <f t="shared" si="9"/>
        <v>45014</v>
      </c>
      <c r="N34" s="19">
        <f t="shared" si="9"/>
        <v>45015</v>
      </c>
      <c r="O34" s="19">
        <f t="shared" si="9"/>
        <v>45016</v>
      </c>
      <c r="P34" s="19" t="str">
        <f t="shared" si="9"/>
        <v/>
      </c>
      <c r="Q34" s="133">
        <v>12</v>
      </c>
      <c r="R34" s="19">
        <f>IF(X33="","",IF(MONTH(X33+1)&lt;&gt;MONTH(X33),"",X33+1))</f>
        <v>45039</v>
      </c>
      <c r="S34" s="19">
        <f>IF(R34="","",IF(MONTH(R34+1)&lt;&gt;MONTH(R34),"",R34+1))</f>
        <v>45040</v>
      </c>
      <c r="T34" s="19">
        <f t="shared" si="10"/>
        <v>45041</v>
      </c>
      <c r="U34" s="19">
        <f t="shared" si="10"/>
        <v>45042</v>
      </c>
      <c r="V34" s="19">
        <f t="shared" si="10"/>
        <v>45043</v>
      </c>
      <c r="W34" s="19">
        <f t="shared" si="10"/>
        <v>45044</v>
      </c>
      <c r="X34" s="19">
        <f t="shared" si="10"/>
        <v>45045</v>
      </c>
      <c r="Y34" s="133">
        <v>17</v>
      </c>
      <c r="Z34" s="19">
        <f>IF(AF33="","",IF(MONTH(AF33+1)&lt;&gt;MONTH(AF33),"",AF33+1))</f>
        <v>45074</v>
      </c>
      <c r="AA34" s="79">
        <f>IF(Z34="","",IF(MONTH(Z34+1)&lt;&gt;MONTH(Z34),"",Z34+1))</f>
        <v>45075</v>
      </c>
      <c r="AB34" s="79">
        <f t="shared" si="11"/>
        <v>45076</v>
      </c>
      <c r="AC34" s="79">
        <f t="shared" si="11"/>
        <v>45077</v>
      </c>
      <c r="AD34" s="19" t="str">
        <f t="shared" si="11"/>
        <v/>
      </c>
      <c r="AE34" s="19" t="str">
        <f t="shared" si="11"/>
        <v/>
      </c>
      <c r="AF34" s="19" t="str">
        <f t="shared" si="11"/>
        <v/>
      </c>
      <c r="AG34" s="33"/>
      <c r="AH34" s="33"/>
    </row>
    <row r="35" spans="1:34" ht="25.35" customHeight="1">
      <c r="A35" s="16"/>
      <c r="B35" s="81" t="str">
        <f>IF(X25="","",IF(MONTH(X25+1)&lt;&gt;MONTH(X25),"",X25+1))</f>
        <v/>
      </c>
      <c r="C35" s="81" t="str">
        <f>IF(B35="","",IF(MONTH(B35+1)&lt;&gt;MONTH(B35),"",B35+1))</f>
        <v/>
      </c>
      <c r="D35" s="81" t="str">
        <f t="shared" si="8"/>
        <v/>
      </c>
      <c r="E35" s="81" t="str">
        <f t="shared" si="8"/>
        <v/>
      </c>
      <c r="F35" s="81" t="str">
        <f t="shared" si="8"/>
        <v/>
      </c>
      <c r="G35" s="81" t="str">
        <f t="shared" si="8"/>
        <v/>
      </c>
      <c r="H35" s="81" t="str">
        <f t="shared" si="8"/>
        <v/>
      </c>
      <c r="I35" s="18"/>
      <c r="J35" s="81" t="str">
        <f>IF(P34="","",IF(MONTH(P34+1)&lt;&gt;MONTH(P34),"",P34+1))</f>
        <v/>
      </c>
      <c r="K35" s="81" t="str">
        <f>IF(J35="","",IF(MONTH(J35+1)&lt;&gt;MONTH(J35),"",J35+1))</f>
        <v/>
      </c>
      <c r="L35" s="81" t="str">
        <f t="shared" si="9"/>
        <v/>
      </c>
      <c r="M35" s="81" t="str">
        <f t="shared" si="9"/>
        <v/>
      </c>
      <c r="N35" s="81" t="str">
        <f t="shared" si="9"/>
        <v/>
      </c>
      <c r="O35" s="81" t="str">
        <f t="shared" si="9"/>
        <v/>
      </c>
      <c r="P35" s="81" t="str">
        <f t="shared" si="9"/>
        <v/>
      </c>
      <c r="Q35" s="18"/>
      <c r="R35" s="81">
        <f>IF(X34="","",IF(MONTH(X34+1)&lt;&gt;MONTH(X34),"",X34+1))</f>
        <v>45046</v>
      </c>
      <c r="S35" s="81" t="str">
        <f>IF(R35="","",IF(MONTH(R35+1)&lt;&gt;MONTH(R35),"",R35+1))</f>
        <v/>
      </c>
      <c r="T35" s="81" t="str">
        <f t="shared" si="10"/>
        <v/>
      </c>
      <c r="U35" s="81" t="str">
        <f t="shared" si="10"/>
        <v/>
      </c>
      <c r="V35" s="81" t="str">
        <f t="shared" si="10"/>
        <v/>
      </c>
      <c r="W35" s="81" t="str">
        <f t="shared" si="10"/>
        <v/>
      </c>
      <c r="X35" s="81" t="str">
        <f t="shared" si="10"/>
        <v/>
      </c>
      <c r="Y35" s="18"/>
      <c r="Z35" s="81" t="str">
        <f>IF(AF34="","",IF(MONTH(AF34+1)&lt;&gt;MONTH(AF34),"",AF34+1))</f>
        <v/>
      </c>
      <c r="AA35" s="81" t="str">
        <f>IF(Z35="","",IF(MONTH(Z35+1)&lt;&gt;MONTH(Z35),"",Z35+1))</f>
        <v/>
      </c>
      <c r="AB35" s="81" t="str">
        <f t="shared" si="11"/>
        <v/>
      </c>
      <c r="AC35" s="81" t="str">
        <f t="shared" si="11"/>
        <v/>
      </c>
      <c r="AD35" s="81" t="str">
        <f t="shared" si="11"/>
        <v/>
      </c>
      <c r="AE35" s="81" t="str">
        <f t="shared" si="11"/>
        <v/>
      </c>
      <c r="AF35" s="81" t="str">
        <f t="shared" si="11"/>
        <v/>
      </c>
      <c r="AG35" s="81"/>
    </row>
    <row r="36" spans="1:34" ht="25.35" customHeight="1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G36" s="81"/>
    </row>
    <row r="37" spans="1:34" ht="25.35" customHeight="1">
      <c r="A37" s="16"/>
      <c r="B37" s="189">
        <f>DATE(YEAR(Z28+42),MONTH(Z28+42),1)</f>
        <v>45078</v>
      </c>
      <c r="C37" s="189"/>
      <c r="D37" s="189"/>
      <c r="E37" s="189"/>
      <c r="F37" s="189"/>
      <c r="G37" s="189"/>
      <c r="H37" s="189"/>
      <c r="J37" s="189">
        <f>DATE(YEAR(B37+42),MONTH(B37+42),1)</f>
        <v>45108</v>
      </c>
      <c r="K37" s="189"/>
      <c r="L37" s="189"/>
      <c r="M37" s="189"/>
      <c r="N37" s="189"/>
      <c r="O37" s="189"/>
      <c r="P37" s="189"/>
      <c r="Q37" s="1"/>
      <c r="R37" s="190"/>
      <c r="S37" s="190"/>
      <c r="T37" s="190"/>
      <c r="U37" s="190"/>
      <c r="V37" s="190"/>
      <c r="W37" s="190"/>
      <c r="X37" s="190"/>
      <c r="Y37" s="121"/>
      <c r="Z37" s="190"/>
      <c r="AA37" s="190"/>
      <c r="AB37" s="190"/>
      <c r="AC37" s="190"/>
      <c r="AD37" s="190"/>
      <c r="AE37" s="190"/>
      <c r="AF37" s="190"/>
      <c r="AG37" s="81"/>
    </row>
    <row r="38" spans="1:34" ht="25.35" customHeight="1" thickBot="1">
      <c r="A38" s="16"/>
      <c r="B38" s="17" t="str">
        <f>CHOOSE(1+MOD($O$3+1-2,7),"Do","Lu","Ma","Mi","Ju","Vi","Sá")</f>
        <v>Do</v>
      </c>
      <c r="C38" s="17" t="str">
        <f>CHOOSE(1+MOD($O$3+2-2,7),"Do","Lu","Ma","Mi","Ju","Vi","Sá")</f>
        <v>Lu</v>
      </c>
      <c r="D38" s="17" t="str">
        <f>CHOOSE(1+MOD($O$3+3-2,7),"Do","Lu","Ma","Mi","Ju","Vi","Sá")</f>
        <v>Ma</v>
      </c>
      <c r="E38" s="17" t="str">
        <f>CHOOSE(1+MOD($O$3+4-2,7),"Do","Lu","Ma","Mi","Ju","Vi","Sá")</f>
        <v>Mi</v>
      </c>
      <c r="F38" s="17" t="str">
        <f>CHOOSE(1+MOD($O$3+5-2,7),"Do","Lu","Ma","Mi","Ju","Vi","Sá")</f>
        <v>Ju</v>
      </c>
      <c r="G38" s="17" t="str">
        <f>CHOOSE(1+MOD($O$3+6-2,7),"Do","Lu","Ma","Mi","Ju","Vi","Sá")</f>
        <v>Vi</v>
      </c>
      <c r="H38" s="17" t="str">
        <f>CHOOSE(1+MOD($O$3+7-2,7),"Do","Lu","Ma","Mi","Ju","Vi","Sá")</f>
        <v>Sá</v>
      </c>
      <c r="J38" s="17" t="str">
        <f>CHOOSE(1+MOD($O$3+1-2,7),"Do","Lu","Ma","Mi","Ju","Vi","Sá")</f>
        <v>Do</v>
      </c>
      <c r="K38" s="17" t="str">
        <f>CHOOSE(1+MOD($O$3+2-2,7),"Do","Lu","Ma","Mi","Ju","Vi","Sá")</f>
        <v>Lu</v>
      </c>
      <c r="L38" s="17" t="str">
        <f>CHOOSE(1+MOD($O$3+3-2,7),"Do","Lu","Ma","Mi","Ju","Vi","Sá")</f>
        <v>Ma</v>
      </c>
      <c r="M38" s="17" t="str">
        <f>CHOOSE(1+MOD($O$3+4-2,7),"Do","Lu","Ma","Mi","Ju","Vi","Sá")</f>
        <v>Mi</v>
      </c>
      <c r="N38" s="17" t="str">
        <f>CHOOSE(1+MOD($O$3+5-2,7),"Do","Lu","Ma","Mi","Ju","Vi","Sá")</f>
        <v>Ju</v>
      </c>
      <c r="O38" s="17" t="str">
        <f>CHOOSE(1+MOD($O$3+6-2,7),"Do","Lu","Ma","Mi","Ju","Vi","Sá")</f>
        <v>Vi</v>
      </c>
      <c r="P38" s="17" t="str">
        <f>CHOOSE(1+MOD($O$3+7-2,7),"Do","Lu","Ma","Mi","Ju","Vi","Sá")</f>
        <v>Sá</v>
      </c>
      <c r="Q38" s="1"/>
      <c r="R38" s="122"/>
      <c r="S38" s="122"/>
      <c r="T38" s="122"/>
      <c r="U38" s="122"/>
      <c r="V38" s="122"/>
      <c r="W38" s="122"/>
      <c r="X38" s="122"/>
      <c r="Y38" s="121"/>
      <c r="Z38" s="122"/>
      <c r="AA38" s="122"/>
      <c r="AB38" s="122"/>
      <c r="AC38" s="122"/>
      <c r="AD38" s="122"/>
      <c r="AE38" s="122"/>
      <c r="AF38" s="122"/>
      <c r="AG38" s="81"/>
    </row>
    <row r="39" spans="1:34" ht="25.35" customHeight="1" thickTop="1" thickBot="1">
      <c r="A39" s="16"/>
      <c r="B39" s="24" t="str">
        <f>IF(WEEKDAY(B37,1)=MOD($O$3,7),B37,"")</f>
        <v/>
      </c>
      <c r="C39" s="24" t="str">
        <f>IF(B39="",IF(WEEKDAY(B37,1)=MOD($O$3,7)+1,B37,""),B39+1)</f>
        <v/>
      </c>
      <c r="D39" s="24" t="str">
        <f>IF(C39="",IF(WEEKDAY(B37,1)=MOD($O$3+1,7)+1,B37,""),C39+1)</f>
        <v/>
      </c>
      <c r="E39" s="24" t="str">
        <f>IF(D39="",IF(WEEKDAY(B37,1)=MOD($O$3+2,7)+1,B37,""),D39+1)</f>
        <v/>
      </c>
      <c r="F39" s="35">
        <f>IF(E39="",IF(WEEKDAY(B37,1)=MOD($O$3+3,7)+1,B37,""),E39+1)</f>
        <v>45078</v>
      </c>
      <c r="G39" s="37">
        <f>IF(F39="",IF(WEEKDAY(B37,1)=MOD($O$3+4,7)+1,B37,""),F39+1)</f>
        <v>45079</v>
      </c>
      <c r="H39" s="24">
        <f>IF(G39="",IF(WEEKDAY(B37,1)=MOD($O$3+5,7)+1,B37,""),G39+1)</f>
        <v>45080</v>
      </c>
      <c r="I39" s="123"/>
      <c r="J39" s="24" t="str">
        <f>IF(WEEKDAY(J37,1)=MOD($O$3,7),J37,"")</f>
        <v/>
      </c>
      <c r="K39" s="24" t="str">
        <f>IF(J39="",IF(WEEKDAY(J37,1)=MOD($O$3,7)+1,J37,""),J39+1)</f>
        <v/>
      </c>
      <c r="L39" s="24" t="str">
        <f>IF(K39="",IF(WEEKDAY(J37,1)=MOD($O$3+1,7)+1,J37,""),K39+1)</f>
        <v/>
      </c>
      <c r="M39" s="24" t="str">
        <f>IF(L39="",IF(WEEKDAY(J37,1)=MOD($O$3+2,7)+1,J37,""),L39+1)</f>
        <v/>
      </c>
      <c r="N39" s="24" t="str">
        <f>IF(M39="",IF(WEEKDAY(J37,1)=MOD($O$3+3,7)+1,J37,""),M39+1)</f>
        <v/>
      </c>
      <c r="O39" s="24" t="str">
        <f>IF(N39="",IF(WEEKDAY(J37,1)=MOD($O$3+4,7)+1,J37,""),N39+1)</f>
        <v/>
      </c>
      <c r="P39" s="24">
        <f>IF(O39="",IF(WEEKDAY(J37,1)=MOD($O$3+5,7)+1,J37,""),O39+1)</f>
        <v>45108</v>
      </c>
      <c r="Q39" s="26"/>
      <c r="R39" s="24"/>
      <c r="S39" s="24"/>
      <c r="T39" s="24"/>
      <c r="U39" s="24"/>
      <c r="V39" s="24"/>
      <c r="W39" s="24"/>
      <c r="X39" s="24"/>
      <c r="Y39" s="123"/>
      <c r="Z39" s="24"/>
      <c r="AA39" s="24"/>
      <c r="AB39" s="24"/>
      <c r="AC39" s="24"/>
      <c r="AD39" s="24"/>
      <c r="AE39" s="24"/>
      <c r="AF39" s="24"/>
      <c r="AG39" s="81"/>
    </row>
    <row r="40" spans="1:34" ht="25.35" customHeight="1" thickTop="1" thickBot="1">
      <c r="A40" s="133"/>
      <c r="B40" s="24">
        <f>IF(H39="","",IF(MONTH(H39+1)&lt;&gt;MONTH(H39),"",H39+1))</f>
        <v>45081</v>
      </c>
      <c r="C40" s="35">
        <f t="shared" ref="C40:H43" si="12">IF(B40="","",IF(MONTH(B40+1)&lt;&gt;MONTH(B40),"",B40+1))</f>
        <v>45082</v>
      </c>
      <c r="D40" s="45">
        <f t="shared" si="12"/>
        <v>45083</v>
      </c>
      <c r="E40" s="45">
        <f t="shared" si="12"/>
        <v>45084</v>
      </c>
      <c r="F40" s="45">
        <f t="shared" si="12"/>
        <v>45085</v>
      </c>
      <c r="G40" s="134">
        <f t="shared" si="12"/>
        <v>45086</v>
      </c>
      <c r="H40" s="24">
        <f t="shared" si="12"/>
        <v>45087</v>
      </c>
      <c r="I40" s="123"/>
      <c r="J40" s="24">
        <f>IF(P39="","",IF(MONTH(P39+1)&lt;&gt;MONTH(P39),"",P39+1))</f>
        <v>45109</v>
      </c>
      <c r="K40" s="130">
        <f>IF(J40="","",IF(MONTH(J40+1)&lt;&gt;MONTH(J40),"",J40+1))</f>
        <v>45110</v>
      </c>
      <c r="L40" s="131">
        <f t="shared" ref="L40:P44" si="13">IF(K40="","",IF(MONTH(K40+1)&lt;&gt;MONTH(K40),"",K40+1))</f>
        <v>45111</v>
      </c>
      <c r="M40" s="131">
        <f t="shared" si="13"/>
        <v>45112</v>
      </c>
      <c r="N40" s="131">
        <f t="shared" si="13"/>
        <v>45113</v>
      </c>
      <c r="O40" s="132">
        <f t="shared" si="13"/>
        <v>45114</v>
      </c>
      <c r="P40" s="24">
        <f t="shared" si="13"/>
        <v>45115</v>
      </c>
      <c r="Q40" s="26"/>
      <c r="R40" s="24"/>
      <c r="S40" s="124"/>
      <c r="T40" s="124"/>
      <c r="U40" s="124"/>
      <c r="V40" s="124"/>
      <c r="W40" s="124"/>
      <c r="X40" s="24"/>
      <c r="Y40" s="123"/>
      <c r="Z40" s="24"/>
      <c r="AA40" s="24"/>
      <c r="AB40" s="24"/>
      <c r="AC40" s="24"/>
      <c r="AD40" s="24"/>
      <c r="AE40" s="24"/>
      <c r="AF40" s="24"/>
      <c r="AG40" s="81"/>
    </row>
    <row r="41" spans="1:34" ht="25.35" customHeight="1" thickTop="1" thickBot="1">
      <c r="A41" s="16"/>
      <c r="B41" s="24">
        <f>IF(H40="","",IF(MONTH(H40+1)&lt;&gt;MONTH(H40),"",H40+1))</f>
        <v>45088</v>
      </c>
      <c r="C41" s="135">
        <f t="shared" si="12"/>
        <v>45089</v>
      </c>
      <c r="D41" s="36">
        <f t="shared" si="12"/>
        <v>45090</v>
      </c>
      <c r="E41" s="36">
        <f t="shared" si="12"/>
        <v>45091</v>
      </c>
      <c r="F41" s="36">
        <f t="shared" si="12"/>
        <v>45092</v>
      </c>
      <c r="G41" s="37">
        <f t="shared" si="12"/>
        <v>45093</v>
      </c>
      <c r="H41" s="24">
        <f t="shared" si="12"/>
        <v>45094</v>
      </c>
      <c r="I41" s="123"/>
      <c r="J41" s="24">
        <f>IF(P40="","",IF(MONTH(P40+1)&lt;&gt;MONTH(P40),"",P40+1))</f>
        <v>45116</v>
      </c>
      <c r="K41" s="130">
        <f>IF(J41="","",IF(MONTH(J41+1)&lt;&gt;MONTH(J41),"",J41+1))</f>
        <v>45117</v>
      </c>
      <c r="L41" s="131">
        <f t="shared" si="13"/>
        <v>45118</v>
      </c>
      <c r="M41" s="131">
        <f t="shared" si="13"/>
        <v>45119</v>
      </c>
      <c r="N41" s="131">
        <f t="shared" si="13"/>
        <v>45120</v>
      </c>
      <c r="O41" s="132">
        <f t="shared" si="13"/>
        <v>45121</v>
      </c>
      <c r="P41" s="24">
        <f t="shared" si="13"/>
        <v>45122</v>
      </c>
      <c r="Q41" s="26"/>
      <c r="R41" s="24"/>
      <c r="S41" s="124"/>
      <c r="T41" s="124"/>
      <c r="U41" s="124"/>
      <c r="V41" s="124"/>
      <c r="W41" s="124"/>
      <c r="X41" s="24"/>
      <c r="Y41" s="123"/>
      <c r="Z41" s="24"/>
      <c r="AA41" s="125"/>
      <c r="AB41" s="24"/>
      <c r="AC41" s="24"/>
      <c r="AD41" s="24"/>
      <c r="AE41" s="24"/>
      <c r="AF41" s="24"/>
      <c r="AG41" s="81"/>
    </row>
    <row r="42" spans="1:34" ht="25.35" customHeight="1" thickTop="1" thickBot="1">
      <c r="A42" s="16"/>
      <c r="B42" s="24">
        <f>IF(H41="","",IF(MONTH(H41+1)&lt;&gt;MONTH(H41),"",H41+1))</f>
        <v>45095</v>
      </c>
      <c r="C42" s="35">
        <f t="shared" si="12"/>
        <v>45096</v>
      </c>
      <c r="D42" s="36">
        <f t="shared" si="12"/>
        <v>45097</v>
      </c>
      <c r="E42" s="36">
        <f t="shared" si="12"/>
        <v>45098</v>
      </c>
      <c r="F42" s="36">
        <f t="shared" si="12"/>
        <v>45099</v>
      </c>
      <c r="G42" s="37">
        <f t="shared" si="12"/>
        <v>45100</v>
      </c>
      <c r="H42" s="24">
        <f t="shared" si="12"/>
        <v>45101</v>
      </c>
      <c r="I42" s="123"/>
      <c r="J42" s="24">
        <f>IF(P41="","",IF(MONTH(P41+1)&lt;&gt;MONTH(P41),"",P41+1))</f>
        <v>45123</v>
      </c>
      <c r="K42" s="130">
        <f>IF(J42="","",IF(MONTH(J42+1)&lt;&gt;MONTH(J42),"",J42+1))</f>
        <v>45124</v>
      </c>
      <c r="L42" s="131">
        <f t="shared" si="13"/>
        <v>45125</v>
      </c>
      <c r="M42" s="131">
        <f t="shared" si="13"/>
        <v>45126</v>
      </c>
      <c r="N42" s="131">
        <f t="shared" si="13"/>
        <v>45127</v>
      </c>
      <c r="O42" s="37">
        <f t="shared" si="13"/>
        <v>45128</v>
      </c>
      <c r="P42" s="24">
        <f t="shared" si="13"/>
        <v>45129</v>
      </c>
      <c r="Q42" s="26"/>
      <c r="R42" s="24"/>
      <c r="S42" s="24"/>
      <c r="T42" s="24"/>
      <c r="U42" s="24"/>
      <c r="V42" s="24"/>
      <c r="W42" s="24"/>
      <c r="X42" s="24"/>
      <c r="Y42" s="123"/>
      <c r="Z42" s="24"/>
      <c r="AA42" s="24"/>
      <c r="AB42" s="126"/>
      <c r="AC42" s="24"/>
      <c r="AD42" s="24"/>
      <c r="AE42" s="24"/>
      <c r="AF42" s="24"/>
      <c r="AG42" s="81"/>
    </row>
    <row r="43" spans="1:34" ht="25.35" customHeight="1" thickTop="1" thickBot="1">
      <c r="A43" s="16"/>
      <c r="B43" s="19">
        <f>IF(H42="","",IF(MONTH(H42+1)&lt;&gt;MONTH(H42),"",H42+1))</f>
        <v>45102</v>
      </c>
      <c r="C43" s="35">
        <f>IF(B43="","",IF(MONTH(B43+1)&lt;&gt;MONTH(B43),"",B43+1))</f>
        <v>45103</v>
      </c>
      <c r="D43" s="36">
        <f t="shared" si="12"/>
        <v>45104</v>
      </c>
      <c r="E43" s="36">
        <f t="shared" si="12"/>
        <v>45105</v>
      </c>
      <c r="F43" s="36">
        <f t="shared" si="12"/>
        <v>45106</v>
      </c>
      <c r="G43" s="37">
        <f t="shared" si="12"/>
        <v>45107</v>
      </c>
      <c r="H43" s="24" t="str">
        <f t="shared" si="12"/>
        <v/>
      </c>
      <c r="I43" s="123"/>
      <c r="J43" s="24">
        <f>IF(P42="","",IF(MONTH(P42+1)&lt;&gt;MONTH(P42),"",P42+1))</f>
        <v>45130</v>
      </c>
      <c r="K43" s="27">
        <f>IF(J43="","",IF(MONTH(J43+1)&lt;&gt;MONTH(J43),"",J43+1))</f>
        <v>45131</v>
      </c>
      <c r="L43" s="28">
        <f t="shared" si="13"/>
        <v>45132</v>
      </c>
      <c r="M43" s="28">
        <f t="shared" si="13"/>
        <v>45133</v>
      </c>
      <c r="N43" s="28">
        <f t="shared" si="13"/>
        <v>45134</v>
      </c>
      <c r="O43" s="53">
        <f t="shared" si="13"/>
        <v>45135</v>
      </c>
      <c r="P43" s="24">
        <f t="shared" si="13"/>
        <v>45136</v>
      </c>
      <c r="Q43" s="26"/>
      <c r="R43" s="24"/>
      <c r="S43" s="24"/>
      <c r="T43" s="24"/>
      <c r="U43" s="24"/>
      <c r="V43" s="24"/>
      <c r="W43" s="24"/>
      <c r="X43" s="24"/>
      <c r="Y43" s="123"/>
      <c r="Z43" s="24"/>
      <c r="AA43" s="24"/>
      <c r="AB43" s="24"/>
      <c r="AC43" s="24"/>
      <c r="AD43" s="24"/>
      <c r="AE43" s="24"/>
      <c r="AF43" s="24"/>
      <c r="AG43" s="81"/>
    </row>
    <row r="44" spans="1:34" ht="25.35" customHeight="1" thickTop="1" thickBot="1">
      <c r="A44" s="16"/>
      <c r="B44" s="127"/>
      <c r="C44" s="127"/>
      <c r="D44" s="127"/>
      <c r="E44" s="127"/>
      <c r="F44" s="127"/>
      <c r="G44" s="127"/>
      <c r="H44" s="127"/>
      <c r="I44" s="128"/>
      <c r="J44" s="127">
        <f>IF(P43="","",IF(MONTH(P43+1)&lt;&gt;MONTH(P43),"",P43+1))</f>
        <v>45137</v>
      </c>
      <c r="K44" s="129">
        <f>IF(J44="","",IF(MONTH(J44+1)&lt;&gt;MONTH(J44),"",J44+1))</f>
        <v>45138</v>
      </c>
      <c r="L44" s="24" t="str">
        <f t="shared" si="13"/>
        <v/>
      </c>
      <c r="M44" s="24" t="str">
        <f t="shared" si="13"/>
        <v/>
      </c>
      <c r="N44" s="24" t="str">
        <f t="shared" si="13"/>
        <v/>
      </c>
      <c r="O44" s="24" t="str">
        <f t="shared" si="13"/>
        <v/>
      </c>
      <c r="P44" s="127" t="str">
        <f t="shared" si="13"/>
        <v/>
      </c>
      <c r="Q44" s="18"/>
      <c r="R44" s="81"/>
      <c r="S44" s="81"/>
      <c r="T44" s="81"/>
      <c r="U44" s="81"/>
      <c r="V44" s="81"/>
      <c r="W44" s="81"/>
      <c r="X44" s="81"/>
      <c r="Y44" s="18"/>
      <c r="Z44" s="81"/>
      <c r="AA44" s="81"/>
      <c r="AB44" s="81"/>
      <c r="AC44" s="81"/>
      <c r="AD44" s="81"/>
      <c r="AE44" s="81"/>
      <c r="AF44" s="81"/>
    </row>
    <row r="45" spans="1:34" ht="19.5" thickTop="1">
      <c r="A45" s="16"/>
      <c r="B45" s="127"/>
      <c r="C45" s="127"/>
      <c r="D45" s="127"/>
      <c r="E45" s="127"/>
      <c r="F45" s="127"/>
      <c r="G45" s="127"/>
      <c r="H45" s="127"/>
      <c r="I45" s="128"/>
      <c r="J45" s="127"/>
      <c r="K45" s="127"/>
      <c r="L45" s="127"/>
      <c r="M45" s="127"/>
      <c r="N45" s="127"/>
      <c r="O45" s="127"/>
      <c r="P45" s="127"/>
      <c r="Q45" s="18"/>
      <c r="R45" s="81"/>
      <c r="S45" s="81"/>
      <c r="T45" s="81"/>
      <c r="U45" s="81"/>
      <c r="V45" s="81"/>
      <c r="W45" s="81"/>
      <c r="X45" s="81"/>
      <c r="Y45" s="18"/>
      <c r="Z45" s="81"/>
      <c r="AA45" s="81"/>
      <c r="AB45" s="81"/>
      <c r="AC45" s="81"/>
      <c r="AD45" s="81"/>
      <c r="AE45" s="81"/>
      <c r="AF45" s="81"/>
    </row>
    <row r="46" spans="1:34" ht="6" customHeight="1" thickBot="1">
      <c r="B46" s="1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4"/>
      <c r="Z46" s="84"/>
      <c r="AA46" s="84"/>
    </row>
    <row r="47" spans="1:34" s="89" customFormat="1" ht="30" customHeight="1" thickTop="1" thickBot="1">
      <c r="A47" s="82"/>
      <c r="B47" s="85"/>
      <c r="C47" s="178" t="s">
        <v>6</v>
      </c>
      <c r="D47" s="178"/>
      <c r="E47" s="178"/>
      <c r="F47" s="178"/>
      <c r="G47" s="178"/>
      <c r="H47" s="178"/>
      <c r="I47" s="178"/>
      <c r="J47" s="178"/>
      <c r="K47" s="86"/>
      <c r="L47" s="178" t="s">
        <v>7</v>
      </c>
      <c r="M47" s="178"/>
      <c r="N47" s="178"/>
      <c r="O47" s="178"/>
      <c r="P47" s="178"/>
      <c r="Q47" s="178"/>
      <c r="R47" s="178"/>
      <c r="S47" s="178"/>
      <c r="T47" s="87"/>
      <c r="U47" s="187" t="s">
        <v>8</v>
      </c>
      <c r="V47" s="178"/>
      <c r="W47" s="178"/>
      <c r="X47" s="85"/>
      <c r="Y47" s="85"/>
      <c r="Z47" s="85"/>
      <c r="AA47" s="85"/>
      <c r="AB47" s="88"/>
      <c r="AC47" s="88"/>
      <c r="AD47" s="88"/>
      <c r="AE47" s="88"/>
      <c r="AF47" s="88"/>
    </row>
    <row r="48" spans="1:34" s="89" customFormat="1" ht="3.95" customHeight="1" thickTop="1">
      <c r="A48" s="82"/>
      <c r="B48" s="85"/>
      <c r="C48" s="137"/>
      <c r="D48" s="137"/>
      <c r="E48" s="137"/>
      <c r="F48" s="137"/>
      <c r="G48" s="137"/>
      <c r="H48" s="137"/>
      <c r="I48" s="137"/>
      <c r="J48" s="137"/>
      <c r="K48" s="34"/>
      <c r="L48" s="34"/>
      <c r="M48" s="34"/>
      <c r="N48" s="34"/>
      <c r="O48" s="34"/>
      <c r="P48" s="34"/>
      <c r="Q48" s="34"/>
      <c r="R48" s="34"/>
      <c r="S48" s="34"/>
      <c r="T48" s="82"/>
      <c r="U48" s="85"/>
      <c r="V48" s="188" t="s">
        <v>9</v>
      </c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</row>
    <row r="49" spans="1:33" s="89" customFormat="1" ht="30" customHeight="1">
      <c r="A49" s="82"/>
      <c r="B49" s="85"/>
      <c r="C49" s="178" t="s">
        <v>10</v>
      </c>
      <c r="D49" s="178"/>
      <c r="E49" s="178"/>
      <c r="F49" s="178"/>
      <c r="G49" s="178"/>
      <c r="H49" s="178"/>
      <c r="I49" s="178"/>
      <c r="J49" s="178"/>
      <c r="K49" s="90"/>
      <c r="L49" s="178" t="s">
        <v>11</v>
      </c>
      <c r="M49" s="178"/>
      <c r="N49" s="178"/>
      <c r="O49" s="178"/>
      <c r="P49" s="178"/>
      <c r="Q49" s="178"/>
      <c r="R49" s="178"/>
      <c r="S49" s="178"/>
      <c r="T49" s="85"/>
      <c r="U49" s="85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</row>
    <row r="50" spans="1:33" s="89" customFormat="1" ht="3.95" customHeight="1" thickBot="1">
      <c r="A50" s="82"/>
      <c r="B50" s="85"/>
      <c r="C50" s="137"/>
      <c r="D50" s="137"/>
      <c r="E50" s="137"/>
      <c r="F50" s="137"/>
      <c r="G50" s="137"/>
      <c r="H50" s="137"/>
      <c r="I50" s="137"/>
      <c r="J50" s="137"/>
      <c r="K50" s="91"/>
      <c r="L50" s="137"/>
      <c r="M50" s="137"/>
      <c r="N50" s="137"/>
      <c r="O50" s="137"/>
      <c r="P50" s="137"/>
      <c r="Q50" s="137"/>
      <c r="R50" s="137"/>
      <c r="S50" s="137"/>
      <c r="T50" s="34"/>
      <c r="U50" s="92"/>
      <c r="V50" s="92"/>
      <c r="W50" s="92"/>
      <c r="X50" s="92"/>
      <c r="Y50" s="92"/>
      <c r="Z50" s="92"/>
      <c r="AA50" s="92"/>
      <c r="AB50" s="93"/>
      <c r="AC50" s="93"/>
      <c r="AD50" s="93"/>
      <c r="AE50" s="93"/>
      <c r="AF50" s="93"/>
    </row>
    <row r="51" spans="1:33" s="89" customFormat="1" ht="42" customHeight="1" thickTop="1" thickBot="1">
      <c r="A51" s="82"/>
      <c r="B51" s="85"/>
      <c r="C51" s="178" t="s">
        <v>12</v>
      </c>
      <c r="D51" s="178"/>
      <c r="E51" s="178"/>
      <c r="F51" s="178"/>
      <c r="G51" s="178"/>
      <c r="H51" s="178"/>
      <c r="I51" s="178"/>
      <c r="J51" s="178"/>
      <c r="K51" s="94"/>
      <c r="L51" s="178" t="s">
        <v>13</v>
      </c>
      <c r="M51" s="178"/>
      <c r="N51" s="178"/>
      <c r="O51" s="178"/>
      <c r="P51" s="178"/>
      <c r="Q51" s="178"/>
      <c r="R51" s="178"/>
      <c r="S51" s="178"/>
      <c r="T51" s="95"/>
      <c r="U51" s="185" t="s">
        <v>52</v>
      </c>
      <c r="V51" s="186"/>
      <c r="W51" s="186"/>
      <c r="X51" s="186"/>
      <c r="Y51" s="186"/>
      <c r="Z51" s="186"/>
      <c r="AA51" s="186"/>
      <c r="AB51" s="186"/>
      <c r="AC51" s="186"/>
      <c r="AD51" s="85"/>
      <c r="AE51" s="85"/>
      <c r="AF51" s="93"/>
    </row>
    <row r="52" spans="1:33" s="89" customFormat="1" ht="3.95" customHeight="1" thickTop="1">
      <c r="A52" s="82"/>
      <c r="B52" s="85"/>
      <c r="C52" s="137"/>
      <c r="D52" s="137"/>
      <c r="E52" s="137"/>
      <c r="F52" s="137"/>
      <c r="G52" s="137"/>
      <c r="H52" s="137"/>
      <c r="I52" s="137"/>
      <c r="J52" s="137"/>
      <c r="K52" s="91"/>
      <c r="L52" s="137"/>
      <c r="M52" s="137"/>
      <c r="N52" s="137"/>
      <c r="O52" s="137"/>
      <c r="P52" s="137"/>
      <c r="Q52" s="137"/>
      <c r="R52" s="137"/>
      <c r="S52" s="137"/>
      <c r="T52" s="34"/>
      <c r="U52" s="92"/>
      <c r="V52" s="92"/>
      <c r="W52" s="92"/>
      <c r="X52" s="92"/>
      <c r="Y52" s="92"/>
      <c r="Z52" s="92"/>
      <c r="AA52" s="92"/>
      <c r="AB52" s="93"/>
      <c r="AC52" s="93"/>
      <c r="AD52" s="93"/>
      <c r="AE52" s="93"/>
      <c r="AF52" s="93"/>
    </row>
    <row r="53" spans="1:33" s="89" customFormat="1" ht="30" customHeight="1">
      <c r="A53" s="82"/>
      <c r="B53" s="85"/>
      <c r="C53" s="178" t="s">
        <v>14</v>
      </c>
      <c r="D53" s="178"/>
      <c r="E53" s="178"/>
      <c r="F53" s="178"/>
      <c r="G53" s="178"/>
      <c r="H53" s="178"/>
      <c r="I53" s="178"/>
      <c r="J53" s="178"/>
      <c r="K53" s="96"/>
      <c r="L53" s="178" t="s">
        <v>15</v>
      </c>
      <c r="M53" s="178"/>
      <c r="N53" s="178"/>
      <c r="O53" s="178"/>
      <c r="P53" s="178"/>
      <c r="Q53" s="178"/>
      <c r="R53" s="178"/>
      <c r="S53" s="178"/>
      <c r="T53" s="142" t="s">
        <v>48</v>
      </c>
      <c r="U53" s="178" t="s">
        <v>49</v>
      </c>
      <c r="V53" s="178"/>
      <c r="W53" s="178"/>
      <c r="X53" s="178"/>
      <c r="Y53" s="178"/>
      <c r="Z53" s="178"/>
      <c r="AA53" s="178"/>
      <c r="AB53" s="97"/>
      <c r="AC53" s="97"/>
      <c r="AD53" s="97"/>
      <c r="AE53" s="97"/>
      <c r="AF53" s="97"/>
      <c r="AG53" s="85"/>
    </row>
    <row r="54" spans="1:33" s="89" customFormat="1" ht="3.95" customHeight="1">
      <c r="A54" s="82"/>
      <c r="B54" s="85"/>
      <c r="C54" s="137"/>
      <c r="D54" s="137"/>
      <c r="E54" s="137"/>
      <c r="F54" s="137"/>
      <c r="G54" s="137"/>
      <c r="H54" s="137"/>
      <c r="I54" s="137"/>
      <c r="J54" s="137"/>
      <c r="K54" s="88"/>
      <c r="L54" s="178"/>
      <c r="M54" s="178"/>
      <c r="N54" s="178"/>
      <c r="O54" s="178"/>
      <c r="P54" s="178"/>
      <c r="Q54" s="178"/>
      <c r="R54" s="178"/>
      <c r="S54" s="178"/>
      <c r="AF54" s="139"/>
    </row>
    <row r="55" spans="1:33" s="88" customFormat="1" ht="30" customHeight="1">
      <c r="A55" s="82"/>
      <c r="B55" s="82"/>
      <c r="C55" s="183" t="s">
        <v>16</v>
      </c>
      <c r="D55" s="183"/>
      <c r="E55" s="183"/>
      <c r="F55" s="183"/>
      <c r="G55" s="183"/>
      <c r="H55" s="183"/>
      <c r="I55" s="183"/>
      <c r="J55" s="183"/>
      <c r="K55" s="98"/>
      <c r="L55" s="178" t="s">
        <v>17</v>
      </c>
      <c r="M55" s="178"/>
      <c r="N55" s="178"/>
      <c r="O55" s="178"/>
      <c r="P55" s="178"/>
      <c r="Q55" s="178"/>
      <c r="R55" s="178"/>
      <c r="S55" s="178"/>
      <c r="T55" s="141"/>
      <c r="U55" s="178" t="s">
        <v>50</v>
      </c>
      <c r="V55" s="178"/>
      <c r="W55" s="178"/>
      <c r="X55" s="178"/>
      <c r="Y55" s="178"/>
      <c r="Z55" s="178"/>
      <c r="AA55" s="178"/>
      <c r="AF55" s="97"/>
    </row>
    <row r="56" spans="1:33" s="88" customFormat="1" ht="3.95" customHeight="1">
      <c r="A56" s="82"/>
      <c r="B56" s="85"/>
      <c r="D56" s="139"/>
      <c r="E56" s="139"/>
      <c r="F56" s="139"/>
      <c r="G56" s="139"/>
      <c r="H56" s="85"/>
      <c r="I56" s="85"/>
      <c r="J56" s="85"/>
      <c r="K56" s="81"/>
      <c r="L56" s="178"/>
      <c r="M56" s="178"/>
      <c r="N56" s="178"/>
      <c r="O56" s="178"/>
      <c r="P56" s="178"/>
      <c r="Q56" s="178"/>
      <c r="R56" s="178"/>
      <c r="S56" s="178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3" s="93" customFormat="1" ht="30" customHeight="1">
      <c r="A57" s="85"/>
      <c r="C57" s="184" t="s">
        <v>41</v>
      </c>
      <c r="D57" s="184"/>
      <c r="E57" s="184"/>
      <c r="F57" s="184"/>
      <c r="G57" s="184"/>
      <c r="H57" s="184"/>
      <c r="I57" s="184"/>
      <c r="J57" s="184"/>
      <c r="K57" s="99" t="s">
        <v>18</v>
      </c>
      <c r="L57" s="178" t="s">
        <v>19</v>
      </c>
      <c r="M57" s="178"/>
      <c r="N57" s="178"/>
      <c r="O57" s="178"/>
      <c r="P57" s="178"/>
      <c r="Q57" s="178"/>
      <c r="R57" s="178"/>
      <c r="S57" s="178"/>
      <c r="V57" s="184" t="s">
        <v>51</v>
      </c>
      <c r="W57" s="184"/>
      <c r="X57" s="184"/>
      <c r="Y57" s="184"/>
      <c r="Z57" s="184"/>
      <c r="AA57" s="184"/>
      <c r="AB57" s="184"/>
      <c r="AC57" s="184"/>
      <c r="AD57" s="184"/>
      <c r="AE57" s="184"/>
      <c r="AF57" s="101"/>
    </row>
    <row r="58" spans="1:33" s="93" customFormat="1" ht="3.95" customHeight="1">
      <c r="A58" s="85"/>
      <c r="B58" s="82"/>
      <c r="C58" s="137"/>
      <c r="D58" s="137"/>
      <c r="E58" s="137"/>
      <c r="F58" s="137"/>
      <c r="G58" s="137"/>
      <c r="H58" s="137"/>
      <c r="I58" s="137"/>
      <c r="J58" s="137"/>
      <c r="U58" s="88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01"/>
    </row>
    <row r="59" spans="1:33" s="97" customFormat="1" ht="30" customHeight="1">
      <c r="A59" s="82"/>
      <c r="B59" s="91"/>
      <c r="C59" s="183" t="s">
        <v>22</v>
      </c>
      <c r="D59" s="183"/>
      <c r="E59" s="183"/>
      <c r="F59" s="183"/>
      <c r="G59" s="183"/>
      <c r="H59" s="183"/>
      <c r="I59" s="183"/>
      <c r="J59" s="183"/>
      <c r="K59" s="102"/>
      <c r="L59" s="178" t="s">
        <v>189</v>
      </c>
      <c r="M59" s="178"/>
      <c r="N59" s="178"/>
      <c r="O59" s="178"/>
      <c r="P59" s="178"/>
      <c r="Q59" s="178"/>
      <c r="R59" s="178"/>
      <c r="S59" s="178"/>
      <c r="T59" s="100" t="s">
        <v>20</v>
      </c>
      <c r="U59" s="178" t="s">
        <v>21</v>
      </c>
      <c r="V59" s="178"/>
      <c r="W59" s="178"/>
      <c r="X59" s="178"/>
      <c r="Y59" s="178"/>
      <c r="Z59" s="178"/>
      <c r="AA59" s="178"/>
      <c r="AF59" s="101"/>
    </row>
    <row r="60" spans="1:33" s="97" customFormat="1" ht="3.95" customHeight="1">
      <c r="A60" s="82"/>
      <c r="C60" s="184" t="s">
        <v>43</v>
      </c>
      <c r="D60" s="184"/>
      <c r="E60" s="184"/>
      <c r="F60" s="184"/>
      <c r="G60" s="184"/>
      <c r="H60" s="184"/>
      <c r="I60" s="184"/>
      <c r="J60" s="184"/>
      <c r="K60" s="34"/>
      <c r="L60" s="103"/>
      <c r="M60" s="104"/>
      <c r="N60" s="104"/>
      <c r="O60" s="104"/>
      <c r="P60" s="104"/>
      <c r="Q60" s="103"/>
      <c r="R60" s="103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</row>
    <row r="61" spans="1:33" s="97" customFormat="1" ht="30" customHeight="1">
      <c r="A61" s="82"/>
      <c r="C61" s="184"/>
      <c r="D61" s="184"/>
      <c r="E61" s="184"/>
      <c r="F61" s="184"/>
      <c r="G61" s="184"/>
      <c r="H61" s="184"/>
      <c r="I61" s="184"/>
      <c r="J61" s="184"/>
      <c r="K61" s="82"/>
      <c r="L61" s="178" t="s">
        <v>23</v>
      </c>
      <c r="M61" s="178"/>
      <c r="N61" s="178"/>
      <c r="O61" s="178"/>
      <c r="P61" s="178"/>
      <c r="Q61" s="178"/>
      <c r="R61" s="178"/>
      <c r="S61" s="178"/>
      <c r="V61" s="179" t="s">
        <v>42</v>
      </c>
      <c r="W61" s="179"/>
      <c r="X61" s="179"/>
      <c r="Y61" s="179"/>
      <c r="Z61" s="179"/>
      <c r="AA61" s="179"/>
      <c r="AB61" s="179"/>
      <c r="AC61" s="179"/>
      <c r="AD61" s="179"/>
      <c r="AE61" s="179"/>
    </row>
    <row r="62" spans="1:33" s="34" customFormat="1" ht="3.95" customHeight="1">
      <c r="K62" s="89"/>
      <c r="L62" s="104"/>
      <c r="M62" s="104"/>
      <c r="N62" s="104"/>
      <c r="O62" s="104"/>
      <c r="P62" s="104"/>
      <c r="Q62" s="104"/>
      <c r="R62" s="104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</row>
    <row r="63" spans="1:33" s="97" customFormat="1" ht="30" customHeight="1">
      <c r="A63" s="82"/>
      <c r="B63" s="105"/>
      <c r="C63" s="178" t="s">
        <v>25</v>
      </c>
      <c r="D63" s="178"/>
      <c r="E63" s="178"/>
      <c r="F63" s="178"/>
      <c r="G63" s="178"/>
      <c r="H63" s="178"/>
      <c r="I63" s="178"/>
      <c r="J63" s="178"/>
      <c r="K63" s="106"/>
      <c r="L63" s="178" t="s">
        <v>26</v>
      </c>
      <c r="M63" s="178"/>
      <c r="N63" s="178"/>
      <c r="O63" s="178"/>
      <c r="P63" s="178"/>
      <c r="Q63" s="178"/>
      <c r="R63" s="178"/>
      <c r="S63" s="181"/>
      <c r="U63" s="178" t="s">
        <v>24</v>
      </c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</row>
    <row r="64" spans="1:33" s="97" customFormat="1" ht="3.95" customHeight="1">
      <c r="A64" s="82"/>
      <c r="B64" s="137"/>
      <c r="C64" s="137"/>
      <c r="D64" s="137"/>
      <c r="E64" s="137"/>
      <c r="F64" s="137"/>
      <c r="G64" s="137"/>
      <c r="H64" s="137"/>
      <c r="I64" s="137"/>
      <c r="J64" s="137"/>
      <c r="T64" s="34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</row>
    <row r="65" spans="1:39" s="97" customFormat="1" ht="30" customHeight="1">
      <c r="A65" s="82"/>
      <c r="B65" s="107"/>
      <c r="C65" s="178" t="s">
        <v>27</v>
      </c>
      <c r="D65" s="178"/>
      <c r="E65" s="178"/>
      <c r="F65" s="178"/>
      <c r="G65" s="178"/>
      <c r="H65" s="178"/>
      <c r="I65" s="178"/>
      <c r="J65" s="178"/>
      <c r="K65" s="108"/>
      <c r="L65" s="178" t="s">
        <v>28</v>
      </c>
      <c r="M65" s="178"/>
      <c r="N65" s="178"/>
      <c r="O65" s="178"/>
      <c r="P65" s="178"/>
      <c r="Q65" s="178"/>
      <c r="R65" s="178"/>
      <c r="S65" s="181"/>
      <c r="V65" s="182" t="s">
        <v>45</v>
      </c>
      <c r="W65" s="182"/>
      <c r="X65" s="182"/>
      <c r="Y65" s="182"/>
      <c r="Z65" s="182"/>
      <c r="AA65" s="182"/>
      <c r="AB65" s="182"/>
      <c r="AC65" s="182"/>
      <c r="AD65" s="182"/>
    </row>
    <row r="66" spans="1:39" s="34" customFormat="1" ht="3.95" customHeight="1">
      <c r="B66" s="18"/>
      <c r="K66" s="82"/>
      <c r="L66" s="85"/>
      <c r="M66" s="85"/>
      <c r="N66" s="85"/>
      <c r="O66" s="85"/>
      <c r="P66" s="85"/>
      <c r="Q66" s="85"/>
      <c r="R66" s="85"/>
      <c r="V66" s="182"/>
      <c r="W66" s="182"/>
      <c r="X66" s="182"/>
      <c r="Y66" s="182"/>
      <c r="Z66" s="182"/>
      <c r="AA66" s="182"/>
      <c r="AB66" s="182"/>
      <c r="AC66" s="182"/>
      <c r="AD66" s="182"/>
    </row>
    <row r="67" spans="1:39" s="97" customFormat="1" ht="30" customHeight="1">
      <c r="A67" s="82"/>
      <c r="B67" s="109" t="s">
        <v>18</v>
      </c>
      <c r="C67" s="178" t="s">
        <v>30</v>
      </c>
      <c r="D67" s="178"/>
      <c r="E67" s="178"/>
      <c r="F67" s="178"/>
      <c r="G67" s="178"/>
      <c r="H67" s="178"/>
      <c r="I67" s="178"/>
      <c r="J67" s="178"/>
      <c r="L67" s="178" t="s">
        <v>31</v>
      </c>
      <c r="M67" s="178"/>
      <c r="N67" s="178"/>
      <c r="O67" s="178"/>
      <c r="P67" s="178"/>
      <c r="Q67" s="178"/>
      <c r="R67" s="178"/>
      <c r="S67" s="181"/>
      <c r="T67" s="85"/>
      <c r="U67" s="178" t="s">
        <v>47</v>
      </c>
      <c r="V67" s="178"/>
      <c r="W67" s="178"/>
      <c r="X67" s="178"/>
      <c r="Y67" s="178"/>
      <c r="Z67" s="178"/>
      <c r="AA67" s="178"/>
      <c r="AB67" s="178"/>
      <c r="AC67" s="178"/>
      <c r="AD67" s="178"/>
    </row>
    <row r="68" spans="1:39" s="97" customFormat="1" ht="3.95" customHeight="1">
      <c r="A68" s="82"/>
      <c r="B68" s="137"/>
      <c r="C68" s="137"/>
      <c r="D68" s="137"/>
      <c r="E68" s="137"/>
      <c r="F68" s="137"/>
      <c r="G68" s="137"/>
      <c r="H68" s="137"/>
      <c r="I68" s="137"/>
      <c r="J68" s="137"/>
    </row>
    <row r="69" spans="1:39" s="97" customFormat="1" ht="30" customHeight="1">
      <c r="B69" s="110" t="s">
        <v>18</v>
      </c>
      <c r="C69" s="178" t="s">
        <v>32</v>
      </c>
      <c r="D69" s="178"/>
      <c r="E69" s="178"/>
      <c r="F69" s="178"/>
      <c r="G69" s="178"/>
      <c r="H69" s="178"/>
      <c r="I69" s="178"/>
      <c r="J69" s="178"/>
      <c r="K69" s="118"/>
      <c r="L69" s="178" t="s">
        <v>33</v>
      </c>
      <c r="M69" s="178"/>
      <c r="N69" s="178"/>
      <c r="O69" s="178"/>
      <c r="P69" s="178"/>
      <c r="Q69" s="178"/>
      <c r="R69" s="178"/>
      <c r="S69" s="178"/>
      <c r="V69" s="182" t="s">
        <v>209</v>
      </c>
      <c r="W69" s="182"/>
      <c r="X69" s="182"/>
      <c r="Y69" s="182"/>
      <c r="Z69" s="182"/>
      <c r="AA69" s="182"/>
      <c r="AB69" s="182"/>
      <c r="AC69" s="182"/>
      <c r="AD69" s="182"/>
    </row>
    <row r="70" spans="1:39" s="97" customFormat="1" ht="3.95" customHeight="1">
      <c r="B70" s="137"/>
      <c r="C70" s="137"/>
      <c r="D70" s="137"/>
      <c r="E70" s="137"/>
      <c r="F70" s="137"/>
      <c r="G70" s="137"/>
      <c r="H70" s="137"/>
      <c r="I70" s="137"/>
      <c r="J70" s="137"/>
      <c r="L70" s="137"/>
      <c r="M70" s="137"/>
      <c r="N70" s="137"/>
      <c r="O70" s="137"/>
      <c r="P70" s="137"/>
      <c r="Q70" s="137"/>
      <c r="R70" s="137"/>
      <c r="S70" s="137"/>
      <c r="V70" s="182"/>
      <c r="W70" s="182"/>
      <c r="X70" s="182"/>
      <c r="Y70" s="182"/>
      <c r="Z70" s="182"/>
      <c r="AA70" s="182"/>
      <c r="AB70" s="182"/>
      <c r="AC70" s="182"/>
      <c r="AD70" s="182"/>
    </row>
    <row r="71" spans="1:39" s="97" customFormat="1" ht="30" customHeight="1">
      <c r="B71" s="111" t="s">
        <v>18</v>
      </c>
      <c r="C71" s="178" t="s">
        <v>34</v>
      </c>
      <c r="D71" s="178"/>
      <c r="E71" s="178"/>
      <c r="F71" s="178"/>
      <c r="G71" s="178"/>
      <c r="H71" s="178"/>
      <c r="I71" s="178"/>
      <c r="J71" s="178"/>
      <c r="K71" s="112" t="s">
        <v>35</v>
      </c>
      <c r="L71" s="178" t="s">
        <v>36</v>
      </c>
      <c r="M71" s="178"/>
      <c r="N71" s="178"/>
      <c r="O71" s="178"/>
      <c r="P71" s="178"/>
      <c r="Q71" s="178"/>
      <c r="R71" s="181"/>
      <c r="S71" s="181"/>
      <c r="T71" s="85"/>
      <c r="U71" s="178" t="s">
        <v>46</v>
      </c>
      <c r="V71" s="178"/>
      <c r="W71" s="178"/>
      <c r="X71" s="178"/>
      <c r="Y71" s="178"/>
      <c r="Z71" s="178"/>
      <c r="AA71" s="178"/>
      <c r="AB71" s="178"/>
      <c r="AC71" s="178"/>
      <c r="AD71" s="178"/>
    </row>
    <row r="72" spans="1:39" s="97" customFormat="1" ht="3.95" customHeight="1">
      <c r="B72" s="113"/>
      <c r="C72" s="138"/>
      <c r="D72" s="138"/>
      <c r="E72" s="138"/>
      <c r="F72" s="138"/>
      <c r="G72" s="138"/>
      <c r="H72" s="138"/>
      <c r="I72" s="138"/>
      <c r="J72" s="138"/>
      <c r="K72" s="91"/>
      <c r="L72" s="137"/>
      <c r="M72" s="137"/>
      <c r="N72" s="137"/>
      <c r="O72" s="137"/>
      <c r="P72" s="137"/>
      <c r="Q72" s="137"/>
      <c r="R72" s="137"/>
      <c r="S72" s="137"/>
    </row>
    <row r="73" spans="1:39" s="97" customFormat="1" ht="30" customHeight="1">
      <c r="B73" s="114"/>
      <c r="C73" s="178" t="s">
        <v>38</v>
      </c>
      <c r="D73" s="178"/>
      <c r="E73" s="178"/>
      <c r="F73" s="178"/>
      <c r="G73" s="178"/>
      <c r="K73" s="85"/>
      <c r="L73" s="178" t="s">
        <v>10</v>
      </c>
      <c r="M73" s="178"/>
      <c r="N73" s="178"/>
      <c r="O73" s="178"/>
      <c r="P73" s="178"/>
      <c r="Q73" s="178"/>
      <c r="R73" s="178"/>
      <c r="S73" s="178"/>
      <c r="T73" s="85"/>
      <c r="U73" s="178" t="s">
        <v>29</v>
      </c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</row>
    <row r="74" spans="1:39" s="97" customFormat="1" ht="3.95" customHeight="1">
      <c r="C74" s="138"/>
      <c r="D74" s="138"/>
      <c r="E74" s="138"/>
      <c r="F74" s="138"/>
      <c r="G74" s="138"/>
      <c r="H74" s="138"/>
      <c r="I74" s="138"/>
      <c r="J74" s="138"/>
      <c r="K74" s="115"/>
      <c r="L74" s="137"/>
      <c r="M74" s="137"/>
      <c r="N74" s="137"/>
      <c r="O74" s="137"/>
      <c r="P74" s="137"/>
      <c r="Q74" s="137"/>
      <c r="R74" s="137"/>
      <c r="S74" s="137"/>
      <c r="T74" s="137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</row>
    <row r="75" spans="1:39" s="97" customFormat="1" ht="30" customHeight="1">
      <c r="B75" s="119"/>
      <c r="C75" s="178" t="s">
        <v>40</v>
      </c>
      <c r="D75" s="178"/>
      <c r="E75" s="178"/>
      <c r="F75" s="178"/>
      <c r="G75" s="178"/>
      <c r="H75" s="178"/>
      <c r="I75" s="178"/>
      <c r="J75" s="178"/>
      <c r="K75" s="140"/>
      <c r="L75" s="178" t="s">
        <v>37</v>
      </c>
      <c r="M75" s="178"/>
      <c r="N75" s="178"/>
      <c r="O75" s="178"/>
      <c r="P75" s="178"/>
      <c r="Q75" s="181"/>
      <c r="R75" s="181"/>
      <c r="S75" s="181"/>
      <c r="U75" s="85"/>
      <c r="V75" s="179" t="s">
        <v>44</v>
      </c>
      <c r="W75" s="179"/>
      <c r="X75" s="179"/>
      <c r="Y75" s="179"/>
      <c r="Z75" s="179"/>
      <c r="AA75" s="101"/>
      <c r="AB75" s="85"/>
      <c r="AC75" s="85"/>
      <c r="AD75" s="85"/>
      <c r="AE75" s="85"/>
      <c r="AF75" s="85"/>
    </row>
    <row r="76" spans="1:39" s="97" customFormat="1" ht="3.95" customHeight="1">
      <c r="C76" s="138"/>
      <c r="D76" s="138"/>
      <c r="E76" s="138"/>
      <c r="F76" s="138"/>
      <c r="G76" s="138"/>
      <c r="H76" s="138"/>
      <c r="I76" s="138"/>
      <c r="J76" s="138"/>
      <c r="K76" s="115"/>
      <c r="L76" s="137"/>
      <c r="M76" s="137"/>
      <c r="N76" s="137"/>
      <c r="O76" s="137"/>
      <c r="P76" s="137"/>
      <c r="Q76" s="137"/>
      <c r="R76" s="137"/>
      <c r="S76" s="137"/>
      <c r="T76" s="114"/>
      <c r="U76" s="85"/>
      <c r="V76" s="85"/>
      <c r="W76" s="101"/>
      <c r="X76" s="101"/>
      <c r="Y76" s="101"/>
      <c r="Z76" s="101"/>
      <c r="AA76" s="101"/>
      <c r="AB76" s="85"/>
      <c r="AC76" s="85"/>
      <c r="AD76" s="85"/>
      <c r="AE76" s="85"/>
      <c r="AF76" s="85"/>
    </row>
    <row r="77" spans="1:39" s="97" customFormat="1" ht="30" customHeight="1">
      <c r="H77" s="116"/>
      <c r="I77" s="116"/>
      <c r="J77" s="138"/>
      <c r="K77" s="117"/>
      <c r="L77" s="178"/>
      <c r="M77" s="178"/>
      <c r="N77" s="178"/>
      <c r="O77" s="178"/>
      <c r="P77" s="178"/>
      <c r="Q77" s="178"/>
      <c r="R77" s="116"/>
      <c r="S77" s="137"/>
      <c r="AC77" s="85"/>
      <c r="AD77" s="85"/>
      <c r="AE77" s="115"/>
      <c r="AF77" s="85"/>
      <c r="AG77" s="85"/>
      <c r="AH77" s="85"/>
      <c r="AI77" s="85"/>
      <c r="AJ77" s="85"/>
      <c r="AK77" s="85"/>
      <c r="AL77" s="85"/>
      <c r="AM77" s="85"/>
    </row>
    <row r="78" spans="1:39" s="97" customFormat="1" ht="99.95" customHeight="1">
      <c r="B78" s="180" t="s">
        <v>39</v>
      </c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</row>
    <row r="79" spans="1:39" s="97" customFormat="1" ht="3.95" customHeight="1">
      <c r="A79" s="82"/>
      <c r="B79" s="81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</row>
    <row r="80" spans="1:39" s="97" customFormat="1" ht="3.95" customHeight="1">
      <c r="A80" s="82"/>
      <c r="B80" s="81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</row>
    <row r="81" spans="2:32" s="34" customFormat="1" ht="3.95" customHeight="1"/>
    <row r="82" spans="2:32" ht="161.44999999999999" customHeight="1"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</row>
    <row r="83" spans="2:32">
      <c r="Q83" s="1"/>
    </row>
    <row r="84" spans="2:32" s="1" customFormat="1" ht="15" customHeight="1"/>
    <row r="85" spans="2:32" ht="13.5" customHeight="1">
      <c r="Q85" s="1"/>
    </row>
    <row r="86" spans="2:32" ht="13.5" customHeight="1">
      <c r="I86" s="1"/>
      <c r="Q86" s="1"/>
    </row>
    <row r="87" spans="2:32" ht="13.5" customHeight="1">
      <c r="I87" s="1"/>
      <c r="Q87" s="1"/>
    </row>
    <row r="88" spans="2:32" ht="13.5" customHeight="1">
      <c r="I88" s="1"/>
      <c r="Q88" s="1"/>
    </row>
    <row r="89" spans="2:32" ht="13.5" customHeight="1">
      <c r="I89" s="1"/>
      <c r="Q89" s="1"/>
    </row>
    <row r="90" spans="2:32" ht="13.5" customHeight="1">
      <c r="I90" s="1"/>
      <c r="Q90" s="1"/>
    </row>
  </sheetData>
  <mergeCells count="71">
    <mergeCell ref="B19:H19"/>
    <mergeCell ref="J19:P19"/>
    <mergeCell ref="R19:X19"/>
    <mergeCell ref="Z19:AF19"/>
    <mergeCell ref="A1:Y1"/>
    <mergeCell ref="D3:F3"/>
    <mergeCell ref="J3:K3"/>
    <mergeCell ref="O3:P3"/>
    <mergeCell ref="B6:AF6"/>
    <mergeCell ref="B7:AF7"/>
    <mergeCell ref="B8:AF8"/>
    <mergeCell ref="B10:H10"/>
    <mergeCell ref="J10:P10"/>
    <mergeCell ref="R10:X10"/>
    <mergeCell ref="Z10:AF10"/>
    <mergeCell ref="B28:H28"/>
    <mergeCell ref="J28:P28"/>
    <mergeCell ref="R28:X28"/>
    <mergeCell ref="Z28:AF28"/>
    <mergeCell ref="B37:H37"/>
    <mergeCell ref="J37:P37"/>
    <mergeCell ref="R37:X37"/>
    <mergeCell ref="Z37:AF37"/>
    <mergeCell ref="C47:J47"/>
    <mergeCell ref="L47:S47"/>
    <mergeCell ref="U47:W47"/>
    <mergeCell ref="V48:AF49"/>
    <mergeCell ref="C49:J49"/>
    <mergeCell ref="L49:S49"/>
    <mergeCell ref="C51:J51"/>
    <mergeCell ref="L51:S51"/>
    <mergeCell ref="U51:AC51"/>
    <mergeCell ref="C53:J53"/>
    <mergeCell ref="L53:S54"/>
    <mergeCell ref="U53:AA53"/>
    <mergeCell ref="C55:J55"/>
    <mergeCell ref="L55:S56"/>
    <mergeCell ref="U55:AA55"/>
    <mergeCell ref="L57:S57"/>
    <mergeCell ref="V57:AE58"/>
    <mergeCell ref="C57:J57"/>
    <mergeCell ref="C59:J59"/>
    <mergeCell ref="U59:AA59"/>
    <mergeCell ref="V61:AE62"/>
    <mergeCell ref="C60:J61"/>
    <mergeCell ref="L59:S59"/>
    <mergeCell ref="L61:S61"/>
    <mergeCell ref="C63:J63"/>
    <mergeCell ref="U63:AF64"/>
    <mergeCell ref="C65:J65"/>
    <mergeCell ref="V65:AD66"/>
    <mergeCell ref="L63:S63"/>
    <mergeCell ref="L65:S65"/>
    <mergeCell ref="U67:AD67"/>
    <mergeCell ref="L69:S69"/>
    <mergeCell ref="V69:AD70"/>
    <mergeCell ref="C69:J69"/>
    <mergeCell ref="C67:J67"/>
    <mergeCell ref="L67:S67"/>
    <mergeCell ref="B82:AF82"/>
    <mergeCell ref="U71:AD71"/>
    <mergeCell ref="C73:G73"/>
    <mergeCell ref="L73:S73"/>
    <mergeCell ref="U73:AF74"/>
    <mergeCell ref="C75:J75"/>
    <mergeCell ref="V75:Z75"/>
    <mergeCell ref="L77:Q77"/>
    <mergeCell ref="B78:AF78"/>
    <mergeCell ref="C71:J71"/>
    <mergeCell ref="L71:S71"/>
    <mergeCell ref="L75:S75"/>
  </mergeCells>
  <conditionalFormatting sqref="B65 Z30:AF31 R21:R25 J22:J26 X21:X25 B79:B80 R30:X30 B21:H21 B22:G22 X32 K55:K56 J21:P21 Z32 AB32:AF32 B23:H26 Z22:AF25 J30:P35 B30:H35 R31:W32 R33:X35 Z33:AF35 R12:X17 B12:H17 J12:P17 Z21 AF21 B72 K75 Z39:AF40 R39:X39 X41 Z41 AB41:AF41 R40:W41 R42:X45 Z42:AF45 B39:H45 J39:P45 Z12:AF16">
    <cfRule type="expression" dxfId="39" priority="40">
      <formula>OR(WEEKDAY(B12,1)=1,WEEKDAY(B12,1)=7)</formula>
    </cfRule>
  </conditionalFormatting>
  <conditionalFormatting sqref="B10">
    <cfRule type="expression" dxfId="38" priority="41">
      <formula>$J$3=1</formula>
    </cfRule>
  </conditionalFormatting>
  <conditionalFormatting sqref="AG35:AG43">
    <cfRule type="expression" dxfId="37" priority="39">
      <formula>OR(WEEKDAY(AG35,1)=1,WEEKDAY(AG35,1)=7)</formula>
    </cfRule>
  </conditionalFormatting>
  <conditionalFormatting sqref="Z10">
    <cfRule type="expression" dxfId="36" priority="38">
      <formula>$J$3=1</formula>
    </cfRule>
  </conditionalFormatting>
  <conditionalFormatting sqref="B19">
    <cfRule type="expression" dxfId="35" priority="37">
      <formula>$J$3=1</formula>
    </cfRule>
  </conditionalFormatting>
  <conditionalFormatting sqref="J19">
    <cfRule type="expression" dxfId="34" priority="36">
      <formula>$J$3=1</formula>
    </cfRule>
  </conditionalFormatting>
  <conditionalFormatting sqref="R19">
    <cfRule type="expression" dxfId="33" priority="35">
      <formula>$J$3=1</formula>
    </cfRule>
  </conditionalFormatting>
  <conditionalFormatting sqref="Z19">
    <cfRule type="expression" dxfId="32" priority="34">
      <formula>$J$3=1</formula>
    </cfRule>
  </conditionalFormatting>
  <conditionalFormatting sqref="B28">
    <cfRule type="expression" dxfId="31" priority="33">
      <formula>$J$3=1</formula>
    </cfRule>
  </conditionalFormatting>
  <conditionalFormatting sqref="J28">
    <cfRule type="expression" dxfId="30" priority="32">
      <formula>$J$3=1</formula>
    </cfRule>
  </conditionalFormatting>
  <conditionalFormatting sqref="R28">
    <cfRule type="expression" dxfId="29" priority="31">
      <formula>$J$3=1</formula>
    </cfRule>
  </conditionalFormatting>
  <conditionalFormatting sqref="Z28">
    <cfRule type="expression" dxfId="28" priority="30">
      <formula>$J$3=1</formula>
    </cfRule>
  </conditionalFormatting>
  <conditionalFormatting sqref="B63">
    <cfRule type="expression" dxfId="27" priority="29">
      <formula>OR(WEEKDAY(B63,1)=1,WEEKDAY(B63,1)=7)</formula>
    </cfRule>
  </conditionalFormatting>
  <conditionalFormatting sqref="T25:W25 S23:U23">
    <cfRule type="expression" dxfId="26" priority="27">
      <formula>OR(WEEKDAY(S23,1)=1,WEEKDAY(S23,1)=7)</formula>
    </cfRule>
  </conditionalFormatting>
  <conditionalFormatting sqref="L26:P26 K22:P22 P23:P25">
    <cfRule type="expression" dxfId="25" priority="28">
      <formula>OR(WEEKDAY(K22,1)=1,WEEKDAY(K22,1)=7)</formula>
    </cfRule>
  </conditionalFormatting>
  <conditionalFormatting sqref="K25:O25">
    <cfRule type="expression" dxfId="24" priority="26">
      <formula>OR(WEEKDAY(K25,1)=1,WEEKDAY(K25,1)=7)</formula>
    </cfRule>
  </conditionalFormatting>
  <conditionalFormatting sqref="S21:W22">
    <cfRule type="expression" dxfId="23" priority="25">
      <formula>OR(WEEKDAY(S21,1)=1,WEEKDAY(S21,1)=7)</formula>
    </cfRule>
  </conditionalFormatting>
  <conditionalFormatting sqref="K26">
    <cfRule type="expression" dxfId="22" priority="24">
      <formula>OR(WEEKDAY(K26,1)=1,WEEKDAY(K26,1)=7)</formula>
    </cfRule>
  </conditionalFormatting>
  <conditionalFormatting sqref="S25">
    <cfRule type="expression" dxfId="21" priority="23">
      <formula>OR(WEEKDAY(S25,1)=1,WEEKDAY(S25,1)=7)</formula>
    </cfRule>
  </conditionalFormatting>
  <conditionalFormatting sqref="K69">
    <cfRule type="expression" dxfId="20" priority="22">
      <formula>OR(WEEKDAY(K69,1)=1,WEEKDAY(K69,1)=7)</formula>
    </cfRule>
  </conditionalFormatting>
  <conditionalFormatting sqref="H22">
    <cfRule type="expression" dxfId="19" priority="21">
      <formula>OR(WEEKDAY(H22,1)=1,WEEKDAY(H22,1)=7)</formula>
    </cfRule>
  </conditionalFormatting>
  <conditionalFormatting sqref="X31">
    <cfRule type="expression" dxfId="18" priority="20">
      <formula>OR(WEEKDAY(X31,1)=1,WEEKDAY(X31,1)=7)</formula>
    </cfRule>
  </conditionalFormatting>
  <conditionalFormatting sqref="K53">
    <cfRule type="expression" dxfId="17" priority="19">
      <formula>OR(WEEKDAY(K53,1)=1,WEEKDAY(K53,1)=7)</formula>
    </cfRule>
  </conditionalFormatting>
  <conditionalFormatting sqref="K23:O24">
    <cfRule type="expression" dxfId="16" priority="18">
      <formula>OR(WEEKDAY(K23,1)=1,WEEKDAY(K23,1)=7)</formula>
    </cfRule>
  </conditionalFormatting>
  <conditionalFormatting sqref="J10">
    <cfRule type="expression" dxfId="15" priority="17">
      <formula>$J$3=1</formula>
    </cfRule>
  </conditionalFormatting>
  <conditionalFormatting sqref="R10">
    <cfRule type="expression" dxfId="14" priority="16">
      <formula>$J$3=1</formula>
    </cfRule>
  </conditionalFormatting>
  <conditionalFormatting sqref="AA32">
    <cfRule type="expression" dxfId="13" priority="15">
      <formula>OR(WEEKDAY(AA32,1)=1,WEEKDAY(AA32,1)=7)</formula>
    </cfRule>
  </conditionalFormatting>
  <conditionalFormatting sqref="B67">
    <cfRule type="expression" dxfId="12" priority="14">
      <formula>OR(WEEKDAY(B67,1)=1,WEEKDAY(B67,1)=7)</formula>
    </cfRule>
  </conditionalFormatting>
  <conditionalFormatting sqref="B69">
    <cfRule type="expression" dxfId="11" priority="13">
      <formula>OR(WEEKDAY(B69,1)=1,WEEKDAY(B69,1)=7)</formula>
    </cfRule>
  </conditionalFormatting>
  <conditionalFormatting sqref="B71">
    <cfRule type="expression" dxfId="10" priority="12">
      <formula>OR(WEEKDAY(B71,1)=1,WEEKDAY(B71,1)=7)</formula>
    </cfRule>
  </conditionalFormatting>
  <conditionalFormatting sqref="AA21:AE21">
    <cfRule type="expression" dxfId="9" priority="11">
      <formula>OR(WEEKDAY(AA21,1)=1,WEEKDAY(AA21,1)=7)</formula>
    </cfRule>
  </conditionalFormatting>
  <conditionalFormatting sqref="V23:W23">
    <cfRule type="expression" dxfId="8" priority="10">
      <formula>OR(WEEKDAY(V23,1)=1,WEEKDAY(V23,1)=7)</formula>
    </cfRule>
  </conditionalFormatting>
  <conditionalFormatting sqref="B37">
    <cfRule type="expression" dxfId="7" priority="9">
      <formula>$J$3=1</formula>
    </cfRule>
  </conditionalFormatting>
  <conditionalFormatting sqref="J37">
    <cfRule type="expression" dxfId="6" priority="8">
      <formula>$J$3=1</formula>
    </cfRule>
  </conditionalFormatting>
  <conditionalFormatting sqref="R37">
    <cfRule type="expression" dxfId="5" priority="7">
      <formula>$J$3=1</formula>
    </cfRule>
  </conditionalFormatting>
  <conditionalFormatting sqref="Z37">
    <cfRule type="expression" dxfId="4" priority="6">
      <formula>$J$3=1</formula>
    </cfRule>
  </conditionalFormatting>
  <conditionalFormatting sqref="X40">
    <cfRule type="expression" dxfId="3" priority="5">
      <formula>OR(WEEKDAY(X40,1)=1,WEEKDAY(X40,1)=7)</formula>
    </cfRule>
  </conditionalFormatting>
  <conditionalFormatting sqref="AA41">
    <cfRule type="expression" dxfId="2" priority="4">
      <formula>OR(WEEKDAY(AA41,1)=1,WEEKDAY(AA41,1)=7)</formula>
    </cfRule>
  </conditionalFormatting>
  <conditionalFormatting sqref="W24">
    <cfRule type="expression" dxfId="1" priority="3">
      <formula>OR(WEEKDAY(W24,1)=1,WEEKDAY(W24,1)=7)</formula>
    </cfRule>
  </conditionalFormatting>
  <conditionalFormatting sqref="S24:V24">
    <cfRule type="expression" dxfId="0" priority="1">
      <formula>OR(WEEKDAY(S24,1)=1,WEEKDAY(S24,1)=7)</formula>
    </cfRule>
  </conditionalFormatting>
  <printOptions horizontalCentered="1"/>
  <pageMargins left="3.937007874015748E-2" right="3.937007874015748E-2" top="0.55118110236220474" bottom="3.937007874015748E-2" header="0.11811023622047245" footer="0.11811023622047245"/>
  <pageSetup scale="35" orientation="landscape" r:id="rId1"/>
  <headerFooter alignWithMargins="0">
    <oddFooter xml:space="preserve">&amp;C&amp;"Tahoma,Normal"&amp;8&amp;K00-043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abSelected="1" zoomScale="90" zoomScaleNormal="90" workbookViewId="0">
      <selection activeCell="C155" sqref="C155"/>
    </sheetView>
  </sheetViews>
  <sheetFormatPr baseColWidth="10" defaultRowHeight="13.5"/>
  <cols>
    <col min="1" max="1" width="12.7109375" style="153" bestFit="1" customWidth="1"/>
    <col min="2" max="2" width="46.85546875" style="157" bestFit="1" customWidth="1"/>
    <col min="3" max="3" width="33.7109375" style="157" customWidth="1"/>
    <col min="4" max="4" width="47.42578125" style="157" customWidth="1"/>
  </cols>
  <sheetData>
    <row r="1" spans="1:4" ht="63.6" customHeight="1">
      <c r="A1" s="197"/>
      <c r="B1" s="197"/>
      <c r="C1" s="197"/>
      <c r="D1" s="197"/>
    </row>
    <row r="2" spans="1:4" ht="18.75">
      <c r="A2" s="202" t="s">
        <v>157</v>
      </c>
      <c r="B2" s="202"/>
      <c r="C2" s="202"/>
      <c r="D2" s="202"/>
    </row>
    <row r="3" spans="1:4" ht="14.25" thickBot="1"/>
    <row r="4" spans="1:4" ht="14.25" thickBot="1">
      <c r="A4" s="198">
        <v>44713</v>
      </c>
      <c r="B4" s="199"/>
      <c r="C4" s="199"/>
      <c r="D4" s="200"/>
    </row>
    <row r="5" spans="1:4" ht="14.25" thickBot="1">
      <c r="A5" s="145" t="s">
        <v>53</v>
      </c>
      <c r="B5" s="156" t="s">
        <v>54</v>
      </c>
      <c r="C5" s="156" t="s">
        <v>55</v>
      </c>
      <c r="D5" s="156" t="s">
        <v>56</v>
      </c>
    </row>
    <row r="6" spans="1:4" ht="27.75" thickBot="1">
      <c r="A6" s="146" t="s">
        <v>160</v>
      </c>
      <c r="B6" s="155" t="s">
        <v>161</v>
      </c>
      <c r="C6" s="155"/>
      <c r="D6" s="155"/>
    </row>
    <row r="7" spans="1:4" ht="41.25" thickBot="1">
      <c r="A7" s="146" t="s">
        <v>163</v>
      </c>
      <c r="B7" s="155" t="s">
        <v>210</v>
      </c>
      <c r="C7" s="155" t="s">
        <v>211</v>
      </c>
      <c r="D7" s="155" t="s">
        <v>212</v>
      </c>
    </row>
    <row r="8" spans="1:4" ht="27.75" thickBot="1">
      <c r="A8" s="146">
        <v>10</v>
      </c>
      <c r="B8" s="155" t="s">
        <v>182</v>
      </c>
      <c r="C8" s="155"/>
      <c r="D8" s="155"/>
    </row>
    <row r="9" spans="1:4" ht="27.75" thickBot="1">
      <c r="A9" s="146" t="s">
        <v>57</v>
      </c>
      <c r="B9" s="155" t="s">
        <v>58</v>
      </c>
      <c r="C9" s="155"/>
      <c r="D9" s="155"/>
    </row>
    <row r="10" spans="1:4" ht="54.75" thickBot="1">
      <c r="A10" s="147" t="s">
        <v>158</v>
      </c>
      <c r="B10" s="162" t="s">
        <v>59</v>
      </c>
      <c r="C10" s="162" t="s">
        <v>60</v>
      </c>
      <c r="D10" s="162" t="s">
        <v>61</v>
      </c>
    </row>
    <row r="11" spans="1:4" ht="14.25" thickBot="1">
      <c r="A11" s="147" t="s">
        <v>153</v>
      </c>
      <c r="B11" s="162" t="s">
        <v>155</v>
      </c>
      <c r="C11" s="162"/>
      <c r="D11" s="162"/>
    </row>
    <row r="12" spans="1:4" ht="27.75" thickBot="1">
      <c r="A12" s="147" t="s">
        <v>154</v>
      </c>
      <c r="B12" s="162" t="s">
        <v>156</v>
      </c>
      <c r="C12" s="162"/>
      <c r="D12" s="162"/>
    </row>
    <row r="13" spans="1:4" ht="27.75" thickBot="1">
      <c r="A13" s="147" t="s">
        <v>62</v>
      </c>
      <c r="B13" s="162" t="s">
        <v>63</v>
      </c>
      <c r="C13" s="162" t="s">
        <v>64</v>
      </c>
      <c r="D13" s="162" t="s">
        <v>65</v>
      </c>
    </row>
    <row r="14" spans="1:4" ht="41.25" thickBot="1">
      <c r="A14" s="147" t="s">
        <v>158</v>
      </c>
      <c r="B14" s="162" t="s">
        <v>159</v>
      </c>
      <c r="C14" s="162"/>
      <c r="D14" s="162"/>
    </row>
    <row r="15" spans="1:4" ht="27.75" thickBot="1">
      <c r="A15" s="147">
        <v>21</v>
      </c>
      <c r="B15" s="162" t="s">
        <v>66</v>
      </c>
      <c r="C15" s="162" t="s">
        <v>67</v>
      </c>
      <c r="D15" s="162" t="s">
        <v>68</v>
      </c>
    </row>
    <row r="16" spans="1:4" ht="14.25" thickBot="1">
      <c r="A16" s="147">
        <v>20</v>
      </c>
      <c r="B16" s="162" t="s">
        <v>69</v>
      </c>
      <c r="C16" s="162" t="s">
        <v>70</v>
      </c>
      <c r="D16" s="162"/>
    </row>
    <row r="17" spans="1:4" ht="14.25" thickBot="1"/>
    <row r="18" spans="1:4" ht="14.25" thickBot="1">
      <c r="A18" s="198">
        <v>44743</v>
      </c>
      <c r="B18" s="199"/>
      <c r="C18" s="199"/>
      <c r="D18" s="200"/>
    </row>
    <row r="19" spans="1:4" ht="14.25" thickBot="1">
      <c r="A19" s="145" t="s">
        <v>53</v>
      </c>
      <c r="B19" s="156" t="s">
        <v>54</v>
      </c>
      <c r="C19" s="156" t="s">
        <v>55</v>
      </c>
      <c r="D19" s="156" t="s">
        <v>56</v>
      </c>
    </row>
    <row r="20" spans="1:4" ht="27.75" thickBot="1">
      <c r="A20" s="146" t="s">
        <v>183</v>
      </c>
      <c r="B20" s="155" t="s">
        <v>186</v>
      </c>
      <c r="C20" s="155"/>
      <c r="D20" s="155"/>
    </row>
    <row r="21" spans="1:4" ht="41.25" thickBot="1">
      <c r="A21" s="146" t="s">
        <v>183</v>
      </c>
      <c r="B21" s="155" t="s">
        <v>341</v>
      </c>
      <c r="C21" s="155" t="s">
        <v>329</v>
      </c>
      <c r="D21" s="155"/>
    </row>
    <row r="22" spans="1:4" ht="14.25" thickBot="1">
      <c r="A22" s="146" t="s">
        <v>184</v>
      </c>
      <c r="B22" s="155" t="s">
        <v>309</v>
      </c>
      <c r="C22" s="155"/>
      <c r="D22" s="155"/>
    </row>
    <row r="23" spans="1:4" ht="54.75" thickBot="1">
      <c r="A23" s="146">
        <v>8</v>
      </c>
      <c r="B23" s="155" t="s">
        <v>77</v>
      </c>
      <c r="C23" s="155" t="s">
        <v>60</v>
      </c>
      <c r="D23" s="155" t="s">
        <v>61</v>
      </c>
    </row>
    <row r="24" spans="1:4" ht="27.75" thickBot="1">
      <c r="A24" s="146" t="s">
        <v>185</v>
      </c>
      <c r="B24" s="155" t="s">
        <v>58</v>
      </c>
      <c r="C24" s="155"/>
      <c r="D24" s="155"/>
    </row>
    <row r="25" spans="1:4" ht="54.75" thickBot="1">
      <c r="A25" s="146">
        <v>11</v>
      </c>
      <c r="B25" s="155" t="s">
        <v>71</v>
      </c>
      <c r="C25" s="155" t="s">
        <v>72</v>
      </c>
      <c r="D25" s="155" t="s">
        <v>73</v>
      </c>
    </row>
    <row r="26" spans="1:4" ht="27.75" thickBot="1">
      <c r="A26" s="146" t="s">
        <v>358</v>
      </c>
      <c r="B26" s="155" t="s">
        <v>74</v>
      </c>
      <c r="C26" s="155" t="s">
        <v>75</v>
      </c>
      <c r="D26" s="155" t="s">
        <v>76</v>
      </c>
    </row>
    <row r="27" spans="1:4" ht="27.75" thickBot="1">
      <c r="A27" s="146">
        <v>25</v>
      </c>
      <c r="B27" s="155" t="s">
        <v>78</v>
      </c>
      <c r="C27" s="155" t="s">
        <v>75</v>
      </c>
      <c r="D27" s="155" t="s">
        <v>76</v>
      </c>
    </row>
    <row r="28" spans="1:4" ht="41.25" thickBot="1">
      <c r="A28" s="146" t="s">
        <v>358</v>
      </c>
      <c r="B28" s="155" t="s">
        <v>79</v>
      </c>
      <c r="C28" s="155" t="s">
        <v>75</v>
      </c>
      <c r="D28" s="155" t="s">
        <v>80</v>
      </c>
    </row>
    <row r="29" spans="1:4" ht="27.75" thickBot="1">
      <c r="A29" s="146">
        <v>11</v>
      </c>
      <c r="B29" s="155" t="s">
        <v>81</v>
      </c>
      <c r="C29" s="155" t="s">
        <v>82</v>
      </c>
      <c r="D29" s="155" t="s">
        <v>83</v>
      </c>
    </row>
    <row r="30" spans="1:4" ht="27.75" thickBot="1">
      <c r="A30" s="146" t="s">
        <v>244</v>
      </c>
      <c r="B30" s="155" t="s">
        <v>95</v>
      </c>
      <c r="C30" s="155" t="s">
        <v>96</v>
      </c>
      <c r="D30" s="155"/>
    </row>
    <row r="31" spans="1:4" ht="27.75" thickBot="1">
      <c r="A31" s="146" t="s">
        <v>244</v>
      </c>
      <c r="B31" s="155" t="s">
        <v>321</v>
      </c>
      <c r="C31" s="155"/>
      <c r="D31" s="155"/>
    </row>
    <row r="32" spans="1:4" ht="27.75" thickBot="1">
      <c r="A32" s="146">
        <v>15</v>
      </c>
      <c r="B32" s="155" t="s">
        <v>87</v>
      </c>
      <c r="C32" s="155" t="s">
        <v>88</v>
      </c>
      <c r="D32" s="155" t="s">
        <v>89</v>
      </c>
    </row>
    <row r="33" spans="1:4" ht="14.25" thickBot="1">
      <c r="A33" s="146">
        <v>15</v>
      </c>
      <c r="B33" s="155" t="s">
        <v>90</v>
      </c>
      <c r="C33" s="155" t="s">
        <v>91</v>
      </c>
      <c r="D33" s="155"/>
    </row>
    <row r="34" spans="1:4" ht="41.25" thickBot="1">
      <c r="A34" s="146">
        <v>18</v>
      </c>
      <c r="B34" s="155" t="s">
        <v>187</v>
      </c>
      <c r="C34" s="155"/>
      <c r="D34" s="155"/>
    </row>
    <row r="35" spans="1:4" ht="14.25" thickBot="1">
      <c r="A35" s="146">
        <v>18</v>
      </c>
      <c r="B35" s="155" t="s">
        <v>224</v>
      </c>
      <c r="C35" s="155"/>
      <c r="D35" s="155"/>
    </row>
    <row r="36" spans="1:4" ht="54.75" thickBot="1">
      <c r="A36" s="146">
        <v>18</v>
      </c>
      <c r="B36" s="155" t="s">
        <v>84</v>
      </c>
      <c r="C36" s="155" t="s">
        <v>85</v>
      </c>
      <c r="D36" s="155" t="s">
        <v>86</v>
      </c>
    </row>
    <row r="37" spans="1:4" ht="27.75" thickBot="1">
      <c r="A37" s="146">
        <v>18</v>
      </c>
      <c r="B37" s="155" t="s">
        <v>191</v>
      </c>
      <c r="C37" s="155"/>
      <c r="D37" s="155"/>
    </row>
    <row r="38" spans="1:4" ht="27.75" thickBot="1">
      <c r="A38" s="146" t="s">
        <v>92</v>
      </c>
      <c r="B38" s="155" t="s">
        <v>93</v>
      </c>
      <c r="C38" s="155" t="s">
        <v>94</v>
      </c>
      <c r="D38" s="155"/>
    </row>
    <row r="39" spans="1:4" ht="27.75" thickBot="1">
      <c r="A39" s="146" t="s">
        <v>92</v>
      </c>
      <c r="B39" s="155" t="s">
        <v>97</v>
      </c>
      <c r="C39" s="155" t="s">
        <v>98</v>
      </c>
      <c r="D39" s="155"/>
    </row>
    <row r="40" spans="1:4" ht="41.25" thickBot="1">
      <c r="A40" s="146">
        <v>20</v>
      </c>
      <c r="B40" s="155" t="s">
        <v>104</v>
      </c>
      <c r="C40" s="155" t="s">
        <v>82</v>
      </c>
      <c r="D40" s="155" t="s">
        <v>105</v>
      </c>
    </row>
    <row r="41" spans="1:4" ht="14.25" thickBot="1">
      <c r="A41" s="146" t="s">
        <v>162</v>
      </c>
      <c r="B41" s="155" t="s">
        <v>190</v>
      </c>
      <c r="C41" s="155"/>
      <c r="D41" s="155"/>
    </row>
    <row r="42" spans="1:4" ht="27.75" thickBot="1">
      <c r="A42" s="146" t="s">
        <v>243</v>
      </c>
      <c r="B42" s="155" t="s">
        <v>99</v>
      </c>
      <c r="C42" s="155" t="s">
        <v>100</v>
      </c>
      <c r="D42" s="155" t="s">
        <v>101</v>
      </c>
    </row>
    <row r="43" spans="1:4" ht="27.75" thickBot="1">
      <c r="A43" s="146">
        <v>22</v>
      </c>
      <c r="B43" s="155" t="s">
        <v>102</v>
      </c>
      <c r="C43" s="155" t="s">
        <v>98</v>
      </c>
      <c r="D43" s="155" t="s">
        <v>103</v>
      </c>
    </row>
    <row r="44" spans="1:4" ht="14.25" thickBot="1">
      <c r="A44" s="146">
        <v>22</v>
      </c>
      <c r="B44" s="155" t="s">
        <v>322</v>
      </c>
      <c r="C44" s="155"/>
      <c r="D44" s="155"/>
    </row>
    <row r="45" spans="1:4" ht="27.75" thickBot="1">
      <c r="A45" s="146">
        <v>23</v>
      </c>
      <c r="B45" s="155" t="s">
        <v>188</v>
      </c>
      <c r="C45" s="155"/>
      <c r="D45" s="155"/>
    </row>
    <row r="46" spans="1:4" ht="27.75" thickBot="1">
      <c r="A46" s="146">
        <v>25</v>
      </c>
      <c r="B46" s="155" t="s">
        <v>323</v>
      </c>
      <c r="C46" s="155"/>
      <c r="D46" s="155" t="s">
        <v>324</v>
      </c>
    </row>
    <row r="47" spans="1:4" ht="14.25" thickBot="1">
      <c r="A47" s="146">
        <v>29</v>
      </c>
      <c r="B47" s="155" t="s">
        <v>90</v>
      </c>
      <c r="C47" s="155"/>
      <c r="D47" s="155"/>
    </row>
    <row r="48" spans="1:4" ht="14.25" thickBot="1"/>
    <row r="49" spans="1:4" ht="14.25" thickBot="1">
      <c r="A49" s="198">
        <v>44774</v>
      </c>
      <c r="B49" s="199"/>
      <c r="C49" s="199"/>
      <c r="D49" s="200"/>
    </row>
    <row r="50" spans="1:4" ht="14.25" thickBot="1">
      <c r="A50" s="145" t="s">
        <v>53</v>
      </c>
      <c r="B50" s="156" t="s">
        <v>54</v>
      </c>
      <c r="C50" s="156" t="s">
        <v>55</v>
      </c>
      <c r="D50" s="156" t="s">
        <v>56</v>
      </c>
    </row>
    <row r="51" spans="1:4" ht="14.25" thickBot="1">
      <c r="A51" s="146" t="s">
        <v>163</v>
      </c>
      <c r="B51" s="155" t="s">
        <v>190</v>
      </c>
      <c r="C51" s="155"/>
      <c r="D51" s="155" t="s">
        <v>314</v>
      </c>
    </row>
    <row r="52" spans="1:4" ht="41.25" thickBot="1">
      <c r="A52" s="146" t="s">
        <v>163</v>
      </c>
      <c r="B52" s="155" t="s">
        <v>205</v>
      </c>
      <c r="C52" s="155"/>
      <c r="D52" s="155"/>
    </row>
    <row r="53" spans="1:4" ht="41.25" thickBot="1">
      <c r="A53" s="146">
        <v>1</v>
      </c>
      <c r="B53" s="155" t="s">
        <v>192</v>
      </c>
      <c r="C53" s="155"/>
      <c r="D53" s="155"/>
    </row>
    <row r="54" spans="1:4" ht="41.25" thickBot="1">
      <c r="A54" s="146" t="s">
        <v>215</v>
      </c>
      <c r="B54" s="155" t="s">
        <v>213</v>
      </c>
      <c r="C54" s="155" t="s">
        <v>211</v>
      </c>
      <c r="D54" s="155" t="s">
        <v>214</v>
      </c>
    </row>
    <row r="55" spans="1:4" ht="27.75" thickBot="1">
      <c r="A55" s="146" t="s">
        <v>194</v>
      </c>
      <c r="B55" s="155" t="s">
        <v>193</v>
      </c>
      <c r="C55" s="155"/>
      <c r="D55" s="155"/>
    </row>
    <row r="56" spans="1:4" ht="27.75" thickBot="1">
      <c r="A56" s="146">
        <v>7</v>
      </c>
      <c r="B56" s="155" t="s">
        <v>106</v>
      </c>
      <c r="C56" s="155" t="s">
        <v>107</v>
      </c>
      <c r="D56" s="155"/>
    </row>
    <row r="57" spans="1:4" ht="41.25" thickBot="1">
      <c r="A57" s="146">
        <v>1</v>
      </c>
      <c r="B57" s="155" t="s">
        <v>108</v>
      </c>
      <c r="C57" s="155" t="s">
        <v>109</v>
      </c>
      <c r="D57" s="155"/>
    </row>
    <row r="58" spans="1:4" ht="27.75" thickBot="1">
      <c r="A58" s="146">
        <v>8</v>
      </c>
      <c r="B58" s="155" t="s">
        <v>181</v>
      </c>
      <c r="C58" s="155" t="s">
        <v>116</v>
      </c>
      <c r="D58" s="155" t="s">
        <v>206</v>
      </c>
    </row>
    <row r="59" spans="1:4" ht="54.75" thickBot="1">
      <c r="A59" s="146" t="s">
        <v>177</v>
      </c>
      <c r="B59" s="155" t="s">
        <v>229</v>
      </c>
      <c r="C59" s="155" t="s">
        <v>110</v>
      </c>
      <c r="D59" s="155" t="s">
        <v>234</v>
      </c>
    </row>
    <row r="60" spans="1:4" ht="41.25" thickBot="1">
      <c r="A60" s="146" t="s">
        <v>177</v>
      </c>
      <c r="B60" s="155" t="s">
        <v>230</v>
      </c>
      <c r="C60" s="155" t="s">
        <v>110</v>
      </c>
      <c r="D60" s="155"/>
    </row>
    <row r="61" spans="1:4" ht="41.25" thickBot="1">
      <c r="A61" s="146" t="s">
        <v>177</v>
      </c>
      <c r="B61" s="155" t="s">
        <v>231</v>
      </c>
      <c r="C61" s="155" t="s">
        <v>110</v>
      </c>
      <c r="D61" s="155" t="s">
        <v>233</v>
      </c>
    </row>
    <row r="62" spans="1:4" ht="41.25" thickBot="1">
      <c r="A62" s="146" t="s">
        <v>177</v>
      </c>
      <c r="B62" s="155" t="s">
        <v>232</v>
      </c>
      <c r="C62" s="155" t="s">
        <v>110</v>
      </c>
      <c r="D62" s="155" t="s">
        <v>233</v>
      </c>
    </row>
    <row r="63" spans="1:4" ht="14.25" thickBot="1">
      <c r="A63" s="146" t="s">
        <v>177</v>
      </c>
      <c r="B63" s="155" t="s">
        <v>195</v>
      </c>
      <c r="C63" s="155" t="s">
        <v>98</v>
      </c>
      <c r="D63" s="155"/>
    </row>
    <row r="64" spans="1:4" ht="14.25" customHeight="1" thickBot="1">
      <c r="A64" s="146" t="s">
        <v>178</v>
      </c>
      <c r="B64" s="155" t="s">
        <v>207</v>
      </c>
      <c r="C64" s="155"/>
      <c r="D64" s="155"/>
    </row>
    <row r="65" spans="1:4" ht="27.75" thickBot="1">
      <c r="A65" s="146">
        <v>11</v>
      </c>
      <c r="B65" s="155" t="s">
        <v>237</v>
      </c>
      <c r="C65" s="155"/>
      <c r="D65" s="155"/>
    </row>
    <row r="66" spans="1:4" ht="14.25" customHeight="1" thickBot="1">
      <c r="A66" s="146">
        <v>12</v>
      </c>
      <c r="B66" s="155" t="s">
        <v>235</v>
      </c>
      <c r="C66" s="155"/>
      <c r="D66" s="155"/>
    </row>
    <row r="67" spans="1:4" ht="14.25" customHeight="1" thickBot="1">
      <c r="A67" s="146">
        <v>13</v>
      </c>
      <c r="B67" s="155" t="s">
        <v>236</v>
      </c>
      <c r="C67" s="155"/>
      <c r="D67" s="155"/>
    </row>
    <row r="68" spans="1:4" ht="41.25" thickBot="1">
      <c r="A68" s="146">
        <v>15</v>
      </c>
      <c r="B68" s="155" t="s">
        <v>325</v>
      </c>
      <c r="C68" s="155" t="s">
        <v>326</v>
      </c>
      <c r="D68" s="155" t="s">
        <v>328</v>
      </c>
    </row>
    <row r="69" spans="1:4" ht="14.25" thickBot="1">
      <c r="A69" s="146">
        <v>15</v>
      </c>
      <c r="B69" s="155" t="s">
        <v>364</v>
      </c>
      <c r="C69" s="155" t="s">
        <v>370</v>
      </c>
      <c r="D69" s="155" t="s">
        <v>371</v>
      </c>
    </row>
    <row r="70" spans="1:4" ht="41.25" thickBot="1">
      <c r="A70" s="146">
        <v>16</v>
      </c>
      <c r="B70" s="155" t="s">
        <v>325</v>
      </c>
      <c r="C70" s="155" t="s">
        <v>326</v>
      </c>
      <c r="D70" s="155" t="s">
        <v>327</v>
      </c>
    </row>
    <row r="71" spans="1:4" ht="27" customHeight="1" thickBot="1">
      <c r="A71" s="146" t="s">
        <v>114</v>
      </c>
      <c r="B71" s="155" t="s">
        <v>203</v>
      </c>
      <c r="C71" s="155" t="s">
        <v>110</v>
      </c>
      <c r="D71" s="155"/>
    </row>
    <row r="72" spans="1:4" ht="27.75" thickBot="1">
      <c r="A72" s="146" t="s">
        <v>114</v>
      </c>
      <c r="B72" s="155" t="s">
        <v>115</v>
      </c>
      <c r="C72" s="155" t="s">
        <v>116</v>
      </c>
      <c r="D72" s="155"/>
    </row>
    <row r="73" spans="1:4" ht="27.75" thickBot="1">
      <c r="A73" s="146">
        <v>19</v>
      </c>
      <c r="B73" s="155" t="s">
        <v>111</v>
      </c>
      <c r="C73" s="155" t="s">
        <v>112</v>
      </c>
      <c r="D73" s="155" t="s">
        <v>113</v>
      </c>
    </row>
    <row r="74" spans="1:4" ht="14.25" thickBot="1">
      <c r="A74" s="146">
        <v>20</v>
      </c>
      <c r="B74" s="155" t="s">
        <v>204</v>
      </c>
      <c r="C74" s="155"/>
      <c r="D74" s="155"/>
    </row>
    <row r="75" spans="1:4" ht="108.75" thickBot="1">
      <c r="A75" s="146">
        <v>22</v>
      </c>
      <c r="B75" s="155" t="s">
        <v>238</v>
      </c>
      <c r="C75" s="155" t="s">
        <v>201</v>
      </c>
      <c r="D75" s="155" t="s">
        <v>196</v>
      </c>
    </row>
    <row r="76" spans="1:4" ht="54.75" thickBot="1">
      <c r="A76" s="146">
        <v>22</v>
      </c>
      <c r="B76" s="155" t="s">
        <v>226</v>
      </c>
      <c r="C76" s="155" t="s">
        <v>201</v>
      </c>
      <c r="D76" s="155"/>
    </row>
    <row r="77" spans="1:4" ht="27.75" thickBot="1">
      <c r="A77" s="146">
        <v>22</v>
      </c>
      <c r="B77" s="155" t="s">
        <v>227</v>
      </c>
      <c r="C77" s="155" t="s">
        <v>200</v>
      </c>
      <c r="D77" s="155"/>
    </row>
    <row r="78" spans="1:4" ht="14.25" thickBot="1">
      <c r="A78" s="146" t="s">
        <v>202</v>
      </c>
      <c r="B78" s="155" t="s">
        <v>250</v>
      </c>
      <c r="C78" s="155" t="s">
        <v>117</v>
      </c>
      <c r="D78" s="155"/>
    </row>
    <row r="79" spans="1:4" ht="14.25" thickBot="1">
      <c r="A79" s="146" t="s">
        <v>202</v>
      </c>
      <c r="B79" s="155" t="s">
        <v>239</v>
      </c>
      <c r="C79" s="155" t="s">
        <v>117</v>
      </c>
      <c r="D79" s="155"/>
    </row>
    <row r="80" spans="1:4" ht="27.75" thickBot="1">
      <c r="A80" s="146" t="s">
        <v>202</v>
      </c>
      <c r="B80" s="155" t="s">
        <v>241</v>
      </c>
      <c r="C80" s="155" t="s">
        <v>242</v>
      </c>
      <c r="D80" s="155"/>
    </row>
    <row r="81" spans="1:4" ht="27.75" thickBot="1">
      <c r="A81" s="146" t="s">
        <v>202</v>
      </c>
      <c r="B81" s="163" t="s">
        <v>331</v>
      </c>
      <c r="C81" s="155" t="s">
        <v>336</v>
      </c>
      <c r="D81" s="155"/>
    </row>
    <row r="82" spans="1:4" ht="14.25" thickBot="1">
      <c r="A82" s="146">
        <v>23</v>
      </c>
      <c r="B82" s="155" t="s">
        <v>198</v>
      </c>
      <c r="C82" s="155" t="str">
        <f>PROPER(B82)</f>
        <v>Aniversario Del Tecmm</v>
      </c>
      <c r="D82" s="155"/>
    </row>
    <row r="83" spans="1:4" ht="27.75" thickBot="1">
      <c r="A83" s="154" t="s">
        <v>245</v>
      </c>
      <c r="B83" s="160" t="s">
        <v>228</v>
      </c>
      <c r="C83" s="160" t="s">
        <v>200</v>
      </c>
      <c r="D83" s="160"/>
    </row>
    <row r="84" spans="1:4" ht="68.25" thickBot="1">
      <c r="A84" s="146" t="s">
        <v>197</v>
      </c>
      <c r="B84" s="155" t="s">
        <v>199</v>
      </c>
      <c r="C84" s="155" t="s">
        <v>200</v>
      </c>
      <c r="D84" s="155"/>
    </row>
    <row r="85" spans="1:4" ht="14.25" thickBot="1">
      <c r="A85" s="146">
        <v>26</v>
      </c>
      <c r="B85" s="155" t="s">
        <v>123</v>
      </c>
      <c r="C85" s="155" t="s">
        <v>110</v>
      </c>
      <c r="D85" s="155"/>
    </row>
    <row r="86" spans="1:4" ht="68.25" thickBot="1">
      <c r="A86" s="146">
        <v>31</v>
      </c>
      <c r="B86" s="155" t="s">
        <v>240</v>
      </c>
      <c r="C86" s="155"/>
      <c r="D86" s="155"/>
    </row>
    <row r="87" spans="1:4" ht="41.25" thickBot="1">
      <c r="A87" s="146">
        <v>31</v>
      </c>
      <c r="B87" s="155" t="s">
        <v>118</v>
      </c>
      <c r="C87" s="155" t="s">
        <v>110</v>
      </c>
      <c r="D87" s="155" t="s">
        <v>119</v>
      </c>
    </row>
    <row r="88" spans="1:4" ht="41.25" thickBot="1">
      <c r="A88" s="146">
        <v>31</v>
      </c>
      <c r="B88" s="155" t="s">
        <v>120</v>
      </c>
      <c r="C88" s="155" t="s">
        <v>121</v>
      </c>
      <c r="D88" s="155" t="s">
        <v>122</v>
      </c>
    </row>
    <row r="89" spans="1:4" ht="14.25" thickBot="1"/>
    <row r="90" spans="1:4" ht="14.25" thickBot="1">
      <c r="A90" s="198">
        <v>44805</v>
      </c>
      <c r="B90" s="199"/>
      <c r="C90" s="199"/>
      <c r="D90" s="200"/>
    </row>
    <row r="91" spans="1:4" ht="14.25" thickBot="1">
      <c r="A91" s="145" t="s">
        <v>53</v>
      </c>
      <c r="B91" s="156" t="s">
        <v>54</v>
      </c>
      <c r="C91" s="156" t="s">
        <v>55</v>
      </c>
      <c r="D91" s="156" t="s">
        <v>56</v>
      </c>
    </row>
    <row r="92" spans="1:4" ht="27.75" thickBot="1">
      <c r="A92" s="146" t="s">
        <v>246</v>
      </c>
      <c r="B92" s="155" t="s">
        <v>241</v>
      </c>
      <c r="C92" s="155"/>
      <c r="D92" s="155"/>
    </row>
    <row r="93" spans="1:4" ht="14.25" thickBot="1">
      <c r="A93" s="146" t="s">
        <v>246</v>
      </c>
      <c r="B93" s="155" t="s">
        <v>249</v>
      </c>
      <c r="C93" s="155"/>
      <c r="D93" s="155"/>
    </row>
    <row r="94" spans="1:4" ht="14.25" thickBot="1">
      <c r="A94" s="146" t="s">
        <v>247</v>
      </c>
      <c r="B94" s="155" t="s">
        <v>239</v>
      </c>
      <c r="C94" s="155"/>
      <c r="D94" s="155"/>
    </row>
    <row r="95" spans="1:4" ht="27.75" thickBot="1">
      <c r="A95" s="146">
        <v>2</v>
      </c>
      <c r="B95" s="155" t="s">
        <v>124</v>
      </c>
      <c r="C95" s="155"/>
      <c r="D95" s="155"/>
    </row>
    <row r="96" spans="1:4" ht="41.25" thickBot="1">
      <c r="A96" s="146">
        <v>5</v>
      </c>
      <c r="B96" s="155" t="s">
        <v>293</v>
      </c>
      <c r="C96" s="155"/>
      <c r="D96" s="155"/>
    </row>
    <row r="97" spans="1:4" ht="27.75" thickBot="1">
      <c r="A97" s="146">
        <v>15</v>
      </c>
      <c r="B97" s="155" t="s">
        <v>134</v>
      </c>
      <c r="C97" s="155" t="s">
        <v>135</v>
      </c>
      <c r="D97" s="155" t="s">
        <v>136</v>
      </c>
    </row>
    <row r="98" spans="1:4" ht="27.75" thickBot="1">
      <c r="A98" s="146">
        <v>16</v>
      </c>
      <c r="B98" s="155" t="s">
        <v>248</v>
      </c>
      <c r="C98" s="155"/>
      <c r="D98" s="155"/>
    </row>
    <row r="99" spans="1:4" ht="14.25" thickBot="1">
      <c r="A99" s="146">
        <v>16</v>
      </c>
      <c r="B99" s="155" t="s">
        <v>172</v>
      </c>
      <c r="C99" s="155"/>
      <c r="D99" s="155"/>
    </row>
    <row r="100" spans="1:4" ht="27.75" thickBot="1">
      <c r="A100" s="146" t="s">
        <v>125</v>
      </c>
      <c r="B100" s="155" t="s">
        <v>126</v>
      </c>
      <c r="C100" s="155" t="s">
        <v>127</v>
      </c>
      <c r="D100" s="155" t="s">
        <v>128</v>
      </c>
    </row>
    <row r="101" spans="1:4" ht="54.75" thickBot="1">
      <c r="A101" s="146">
        <v>20</v>
      </c>
      <c r="B101" s="155" t="s">
        <v>216</v>
      </c>
      <c r="C101" s="155" t="s">
        <v>211</v>
      </c>
      <c r="D101" s="155" t="s">
        <v>217</v>
      </c>
    </row>
    <row r="102" spans="1:4" ht="27.75" thickBot="1">
      <c r="A102" s="146">
        <v>21</v>
      </c>
      <c r="B102" s="155" t="s">
        <v>129</v>
      </c>
      <c r="C102" s="155" t="s">
        <v>64</v>
      </c>
      <c r="D102" s="155" t="s">
        <v>130</v>
      </c>
    </row>
    <row r="103" spans="1:4" ht="27.75" thickBot="1">
      <c r="A103" s="146" t="s">
        <v>131</v>
      </c>
      <c r="B103" s="155" t="s">
        <v>132</v>
      </c>
      <c r="C103" s="155" t="s">
        <v>127</v>
      </c>
      <c r="D103" s="155" t="s">
        <v>133</v>
      </c>
    </row>
    <row r="104" spans="1:4" ht="95.25" thickBot="1">
      <c r="A104" s="146" t="s">
        <v>137</v>
      </c>
      <c r="B104" s="155" t="s">
        <v>138</v>
      </c>
      <c r="C104" s="155" t="s">
        <v>139</v>
      </c>
      <c r="D104" s="155" t="s">
        <v>140</v>
      </c>
    </row>
    <row r="105" spans="1:4" ht="14.25" thickBot="1">
      <c r="A105" s="146" t="s">
        <v>251</v>
      </c>
      <c r="B105" s="155" t="s">
        <v>254</v>
      </c>
      <c r="C105" s="155" t="s">
        <v>253</v>
      </c>
      <c r="D105" s="155"/>
    </row>
    <row r="106" spans="1:4" ht="14.25" thickBot="1">
      <c r="A106" s="146" t="s">
        <v>251</v>
      </c>
      <c r="B106" s="155" t="s">
        <v>345</v>
      </c>
      <c r="C106" s="155" t="s">
        <v>253</v>
      </c>
      <c r="D106" s="155"/>
    </row>
    <row r="107" spans="1:4" ht="14.25" thickBot="1">
      <c r="A107" s="146">
        <v>28</v>
      </c>
      <c r="B107" s="155" t="s">
        <v>173</v>
      </c>
      <c r="C107" s="155"/>
      <c r="D107" s="155"/>
    </row>
    <row r="108" spans="1:4" ht="14.25" thickBot="1"/>
    <row r="109" spans="1:4" ht="14.25" thickBot="1">
      <c r="A109" s="198">
        <v>44835</v>
      </c>
      <c r="B109" s="199"/>
      <c r="C109" s="199"/>
      <c r="D109" s="200"/>
    </row>
    <row r="110" spans="1:4" ht="14.25" thickBot="1">
      <c r="A110" s="145" t="s">
        <v>53</v>
      </c>
      <c r="B110" s="156" t="s">
        <v>54</v>
      </c>
      <c r="C110" s="156" t="s">
        <v>55</v>
      </c>
      <c r="D110" s="156" t="s">
        <v>56</v>
      </c>
    </row>
    <row r="111" spans="1:4" ht="95.25" thickBot="1">
      <c r="A111" s="146" t="s">
        <v>223</v>
      </c>
      <c r="B111" s="155" t="s">
        <v>218</v>
      </c>
      <c r="C111" s="155" t="s">
        <v>211</v>
      </c>
      <c r="D111" s="155" t="s">
        <v>219</v>
      </c>
    </row>
    <row r="112" spans="1:4" ht="95.25" thickBot="1">
      <c r="A112" s="146" t="s">
        <v>223</v>
      </c>
      <c r="B112" s="155" t="s">
        <v>220</v>
      </c>
      <c r="C112" s="155" t="s">
        <v>211</v>
      </c>
      <c r="D112" s="155" t="s">
        <v>219</v>
      </c>
    </row>
    <row r="113" spans="1:4" ht="14.25" thickBot="1">
      <c r="A113" s="146" t="s">
        <v>223</v>
      </c>
      <c r="B113" s="155" t="s">
        <v>221</v>
      </c>
      <c r="C113" s="155" t="s">
        <v>211</v>
      </c>
      <c r="D113" s="155" t="s">
        <v>222</v>
      </c>
    </row>
    <row r="114" spans="1:4" ht="14.25" thickBot="1"/>
    <row r="115" spans="1:4" ht="27.75" thickBot="1">
      <c r="A115" s="146" t="s">
        <v>223</v>
      </c>
      <c r="B115" s="155" t="s">
        <v>332</v>
      </c>
      <c r="C115" s="155" t="s">
        <v>333</v>
      </c>
      <c r="D115" s="155"/>
    </row>
    <row r="116" spans="1:4" ht="14.25" thickBot="1">
      <c r="A116" s="146">
        <v>3</v>
      </c>
      <c r="B116" s="155" t="s">
        <v>364</v>
      </c>
      <c r="C116" s="155" t="s">
        <v>362</v>
      </c>
      <c r="D116" s="155" t="s">
        <v>368</v>
      </c>
    </row>
    <row r="117" spans="1:4" ht="14.25" thickBot="1">
      <c r="A117" s="146">
        <v>5</v>
      </c>
      <c r="B117" s="155" t="s">
        <v>364</v>
      </c>
      <c r="C117" s="155" t="s">
        <v>363</v>
      </c>
      <c r="D117" s="155" t="s">
        <v>368</v>
      </c>
    </row>
    <row r="118" spans="1:4" ht="14.25" thickBot="1">
      <c r="A118" s="146">
        <v>7</v>
      </c>
      <c r="B118" s="155" t="s">
        <v>361</v>
      </c>
      <c r="C118" s="155" t="s">
        <v>365</v>
      </c>
      <c r="D118" s="155" t="s">
        <v>368</v>
      </c>
    </row>
    <row r="119" spans="1:4" ht="14.25" thickBot="1">
      <c r="A119" s="146">
        <v>7</v>
      </c>
      <c r="B119" s="155" t="s">
        <v>364</v>
      </c>
      <c r="C119" s="155" t="s">
        <v>366</v>
      </c>
      <c r="D119" s="155" t="s">
        <v>368</v>
      </c>
    </row>
    <row r="120" spans="1:4" ht="27.75" thickBot="1">
      <c r="A120" s="146" t="s">
        <v>255</v>
      </c>
      <c r="B120" s="155" t="s">
        <v>141</v>
      </c>
      <c r="C120" s="155" t="s">
        <v>142</v>
      </c>
      <c r="D120" s="155" t="s">
        <v>143</v>
      </c>
    </row>
    <row r="121" spans="1:4" ht="14.25" thickBot="1">
      <c r="A121" s="146" t="s">
        <v>256</v>
      </c>
      <c r="B121" s="155" t="s">
        <v>257</v>
      </c>
      <c r="C121" s="155"/>
      <c r="D121" s="155"/>
    </row>
    <row r="122" spans="1:4" ht="27.75" thickBot="1">
      <c r="A122" s="146" t="s">
        <v>256</v>
      </c>
      <c r="B122" s="155" t="s">
        <v>259</v>
      </c>
      <c r="C122" s="155"/>
      <c r="D122" s="155"/>
    </row>
    <row r="123" spans="1:4" ht="27.75" thickBot="1">
      <c r="A123" s="146">
        <v>10</v>
      </c>
      <c r="B123" s="155" t="s">
        <v>144</v>
      </c>
      <c r="C123" s="155" t="s">
        <v>82</v>
      </c>
      <c r="D123" s="155" t="s">
        <v>145</v>
      </c>
    </row>
    <row r="124" spans="1:4" ht="14.25" thickBot="1">
      <c r="A124" s="146">
        <v>10</v>
      </c>
      <c r="B124" s="155" t="s">
        <v>364</v>
      </c>
      <c r="C124" s="155" t="s">
        <v>369</v>
      </c>
      <c r="D124" s="155" t="s">
        <v>368</v>
      </c>
    </row>
    <row r="125" spans="1:4" ht="27.75" thickBot="1">
      <c r="A125" s="146">
        <v>12</v>
      </c>
      <c r="B125" s="155" t="s">
        <v>170</v>
      </c>
      <c r="C125" s="155" t="s">
        <v>367</v>
      </c>
      <c r="D125" s="155"/>
    </row>
    <row r="126" spans="1:4" ht="41.25" thickBot="1">
      <c r="A126" s="146" t="s">
        <v>146</v>
      </c>
      <c r="B126" s="155" t="s">
        <v>147</v>
      </c>
      <c r="C126" s="155" t="s">
        <v>142</v>
      </c>
      <c r="D126" s="155" t="s">
        <v>148</v>
      </c>
    </row>
    <row r="127" spans="1:4" ht="27.75" thickBot="1">
      <c r="A127" s="146" t="s">
        <v>146</v>
      </c>
      <c r="B127" s="155" t="s">
        <v>149</v>
      </c>
      <c r="C127" s="155" t="s">
        <v>82</v>
      </c>
      <c r="D127" s="155" t="s">
        <v>150</v>
      </c>
    </row>
    <row r="128" spans="1:4" ht="14.25" thickBot="1">
      <c r="A128" s="146">
        <v>31</v>
      </c>
      <c r="B128" s="155" t="s">
        <v>258</v>
      </c>
      <c r="C128" s="155"/>
      <c r="D128" s="155"/>
    </row>
    <row r="129" spans="1:5" ht="14.25" thickBot="1">
      <c r="A129" s="146">
        <v>31</v>
      </c>
      <c r="B129" s="155" t="s">
        <v>343</v>
      </c>
      <c r="C129" s="155"/>
      <c r="D129" s="155"/>
    </row>
    <row r="130" spans="1:5" ht="14.25" thickBot="1"/>
    <row r="131" spans="1:5" ht="14.25" thickBot="1">
      <c r="A131" s="198">
        <v>44866</v>
      </c>
      <c r="B131" s="199"/>
      <c r="C131" s="199"/>
      <c r="D131" s="200"/>
    </row>
    <row r="132" spans="1:5" ht="14.25" thickBot="1">
      <c r="A132" s="145" t="s">
        <v>53</v>
      </c>
      <c r="B132" s="156" t="s">
        <v>54</v>
      </c>
      <c r="C132" s="156" t="s">
        <v>55</v>
      </c>
      <c r="D132" s="156" t="s">
        <v>56</v>
      </c>
    </row>
    <row r="133" spans="1:5" ht="14.25" thickBot="1">
      <c r="A133" s="146">
        <v>2</v>
      </c>
      <c r="B133" s="161" t="s">
        <v>171</v>
      </c>
      <c r="C133" s="161"/>
      <c r="D133" s="161"/>
    </row>
    <row r="134" spans="1:5" ht="14.25" thickBot="1">
      <c r="A134" s="146" t="s">
        <v>160</v>
      </c>
      <c r="B134" s="161" t="s">
        <v>254</v>
      </c>
      <c r="C134" s="161"/>
      <c r="D134" s="161"/>
    </row>
    <row r="135" spans="1:5" ht="14.25" thickBot="1">
      <c r="A135" s="146" t="s">
        <v>160</v>
      </c>
      <c r="B135" s="161" t="s">
        <v>344</v>
      </c>
      <c r="C135" s="161"/>
      <c r="D135" s="161"/>
    </row>
    <row r="136" spans="1:5" ht="27.75" thickBot="1">
      <c r="A136" s="146" t="s">
        <v>57</v>
      </c>
      <c r="B136" s="161" t="s">
        <v>259</v>
      </c>
      <c r="C136" s="161"/>
      <c r="D136" s="161"/>
    </row>
    <row r="137" spans="1:5" ht="14.25" thickBot="1">
      <c r="A137" s="146" t="s">
        <v>57</v>
      </c>
      <c r="B137" s="161" t="s">
        <v>257</v>
      </c>
      <c r="C137" s="161"/>
      <c r="D137" s="161"/>
    </row>
    <row r="138" spans="1:5" ht="41.25" thickBot="1">
      <c r="A138" s="146" t="s">
        <v>57</v>
      </c>
      <c r="B138" s="161" t="s">
        <v>261</v>
      </c>
      <c r="C138" s="161" t="s">
        <v>151</v>
      </c>
      <c r="D138" s="161" t="s">
        <v>152</v>
      </c>
    </row>
    <row r="139" spans="1:5" ht="27.75" thickBot="1">
      <c r="A139" s="146" t="s">
        <v>315</v>
      </c>
      <c r="B139" s="161" t="s">
        <v>262</v>
      </c>
      <c r="C139" s="161"/>
      <c r="D139" s="161"/>
    </row>
    <row r="140" spans="1:5" ht="14.25" thickBot="1">
      <c r="A140" s="146">
        <v>20</v>
      </c>
      <c r="B140" s="160" t="s">
        <v>317</v>
      </c>
      <c r="C140" s="161"/>
      <c r="D140" s="161"/>
    </row>
    <row r="141" spans="1:5" ht="27.75" thickBot="1">
      <c r="A141" s="146">
        <v>21</v>
      </c>
      <c r="B141" s="160" t="s">
        <v>318</v>
      </c>
      <c r="C141" s="161"/>
      <c r="D141" s="161" t="s">
        <v>260</v>
      </c>
    </row>
    <row r="142" spans="1:5" ht="27.75" thickBot="1">
      <c r="A142" s="146" t="s">
        <v>337</v>
      </c>
      <c r="B142" s="160" t="s">
        <v>338</v>
      </c>
      <c r="C142" s="155" t="s">
        <v>336</v>
      </c>
      <c r="D142" s="161"/>
      <c r="E142" s="155"/>
    </row>
    <row r="143" spans="1:5" ht="14.25" thickBot="1"/>
    <row r="144" spans="1:5" ht="14.25" thickBot="1">
      <c r="A144" s="198">
        <v>44896</v>
      </c>
      <c r="B144" s="199"/>
      <c r="C144" s="199"/>
      <c r="D144" s="200"/>
    </row>
    <row r="145" spans="1:4" ht="14.25" thickBot="1">
      <c r="A145" s="145" t="s">
        <v>53</v>
      </c>
      <c r="B145" s="156" t="s">
        <v>54</v>
      </c>
      <c r="C145" s="156" t="s">
        <v>55</v>
      </c>
      <c r="D145" s="156" t="s">
        <v>56</v>
      </c>
    </row>
    <row r="146" spans="1:4" ht="27.75" thickBot="1">
      <c r="A146" s="146" t="s">
        <v>263</v>
      </c>
      <c r="B146" s="155" t="s">
        <v>264</v>
      </c>
      <c r="C146" s="155"/>
      <c r="D146" s="155"/>
    </row>
    <row r="147" spans="1:4" ht="14.25" thickBot="1">
      <c r="A147" s="146" t="s">
        <v>265</v>
      </c>
      <c r="B147" s="155" t="s">
        <v>257</v>
      </c>
      <c r="C147" s="155"/>
      <c r="D147" s="155"/>
    </row>
    <row r="148" spans="1:4" ht="27.75" thickBot="1">
      <c r="A148" s="146" t="s">
        <v>265</v>
      </c>
      <c r="B148" s="155" t="s">
        <v>259</v>
      </c>
      <c r="C148" s="155"/>
      <c r="D148" s="155"/>
    </row>
    <row r="149" spans="1:4" ht="27.75" thickBot="1">
      <c r="A149" s="146" t="s">
        <v>265</v>
      </c>
      <c r="B149" s="155" t="s">
        <v>334</v>
      </c>
      <c r="C149" s="155" t="s">
        <v>335</v>
      </c>
      <c r="D149" s="155"/>
    </row>
    <row r="150" spans="1:4" ht="14.25" thickBot="1">
      <c r="A150" s="146" t="s">
        <v>267</v>
      </c>
      <c r="B150" s="155" t="s">
        <v>258</v>
      </c>
      <c r="C150" s="155"/>
      <c r="D150" s="155"/>
    </row>
    <row r="151" spans="1:4" ht="14.25" thickBot="1">
      <c r="A151" s="146" t="s">
        <v>267</v>
      </c>
      <c r="B151" s="155" t="s">
        <v>252</v>
      </c>
      <c r="C151" s="155"/>
      <c r="D151" s="155"/>
    </row>
    <row r="152" spans="1:4" ht="14.25" thickBot="1">
      <c r="A152" s="146">
        <v>9</v>
      </c>
      <c r="B152" s="155" t="s">
        <v>266</v>
      </c>
      <c r="C152" s="155"/>
      <c r="D152" s="155"/>
    </row>
    <row r="153" spans="1:4" ht="14.25" thickBot="1">
      <c r="A153" s="146">
        <v>10</v>
      </c>
      <c r="B153" s="155" t="s">
        <v>268</v>
      </c>
      <c r="C153" s="155"/>
      <c r="D153" s="155"/>
    </row>
    <row r="154" spans="1:4" ht="54.75" thickBot="1">
      <c r="A154" s="146">
        <v>10</v>
      </c>
      <c r="B154" s="155" t="s">
        <v>216</v>
      </c>
      <c r="C154" s="155" t="s">
        <v>211</v>
      </c>
      <c r="D154" s="155" t="s">
        <v>217</v>
      </c>
    </row>
    <row r="155" spans="1:4" ht="14.25" thickBot="1">
      <c r="A155" s="175">
        <v>10</v>
      </c>
      <c r="B155" s="176" t="s">
        <v>270</v>
      </c>
      <c r="C155" s="176" t="s">
        <v>389</v>
      </c>
      <c r="D155" s="176"/>
    </row>
    <row r="156" spans="1:4" ht="14.25" thickBot="1">
      <c r="A156" s="146" t="s">
        <v>271</v>
      </c>
      <c r="B156" s="155" t="s">
        <v>269</v>
      </c>
      <c r="C156" s="155"/>
      <c r="D156" s="155"/>
    </row>
    <row r="157" spans="1:4" ht="14.25" thickBot="1">
      <c r="A157" s="146">
        <v>12</v>
      </c>
      <c r="B157" s="155" t="s">
        <v>372</v>
      </c>
      <c r="C157" s="155" t="s">
        <v>373</v>
      </c>
      <c r="D157" s="155" t="s">
        <v>371</v>
      </c>
    </row>
    <row r="158" spans="1:4" ht="27.75" thickBot="1">
      <c r="A158" s="146">
        <v>13</v>
      </c>
      <c r="B158" s="176" t="s">
        <v>316</v>
      </c>
      <c r="C158" s="155" t="s">
        <v>390</v>
      </c>
      <c r="D158" s="155"/>
    </row>
    <row r="159" spans="1:4" ht="14.25" thickBot="1">
      <c r="A159" s="153">
        <v>15</v>
      </c>
      <c r="B159" s="157" t="s">
        <v>380</v>
      </c>
      <c r="C159" s="157" t="s">
        <v>225</v>
      </c>
      <c r="D159" s="157" t="s">
        <v>382</v>
      </c>
    </row>
    <row r="160" spans="1:4" ht="14.25" thickBot="1">
      <c r="A160" s="146">
        <v>16</v>
      </c>
      <c r="B160" s="155" t="s">
        <v>275</v>
      </c>
      <c r="C160" s="155"/>
      <c r="D160" s="155"/>
    </row>
    <row r="161" spans="1:4" ht="14.25" thickBot="1">
      <c r="A161" s="146">
        <v>16</v>
      </c>
      <c r="B161" s="155" t="s">
        <v>381</v>
      </c>
      <c r="C161" s="155" t="s">
        <v>225</v>
      </c>
      <c r="D161" s="155"/>
    </row>
    <row r="162" spans="1:4" ht="14.25" thickBot="1">
      <c r="A162" s="146" t="s">
        <v>273</v>
      </c>
      <c r="B162" s="155" t="s">
        <v>274</v>
      </c>
      <c r="C162" s="155"/>
      <c r="D162" s="155"/>
    </row>
    <row r="163" spans="1:4" ht="14.25" thickBot="1">
      <c r="A163" s="175"/>
      <c r="B163" s="176"/>
      <c r="C163" s="176"/>
      <c r="D163" s="176"/>
    </row>
    <row r="164" spans="1:4" ht="14.25" thickBot="1"/>
    <row r="165" spans="1:4" ht="14.25" thickBot="1">
      <c r="A165" s="198">
        <v>44927</v>
      </c>
      <c r="B165" s="199"/>
      <c r="C165" s="199"/>
      <c r="D165" s="200"/>
    </row>
    <row r="166" spans="1:4" ht="14.25" thickBot="1">
      <c r="A166" s="145" t="s">
        <v>53</v>
      </c>
      <c r="B166" s="156" t="s">
        <v>54</v>
      </c>
      <c r="C166" s="156" t="s">
        <v>55</v>
      </c>
      <c r="D166" s="156" t="s">
        <v>56</v>
      </c>
    </row>
    <row r="167" spans="1:4" ht="14.25" thickBot="1">
      <c r="A167" s="146" t="s">
        <v>174</v>
      </c>
      <c r="B167" s="155" t="s">
        <v>175</v>
      </c>
      <c r="C167" s="155"/>
      <c r="D167" s="155"/>
    </row>
    <row r="168" spans="1:4" ht="27.75" thickBot="1">
      <c r="A168" s="146">
        <v>6</v>
      </c>
      <c r="B168" s="155" t="s">
        <v>180</v>
      </c>
      <c r="C168" s="155"/>
      <c r="D168" s="155"/>
    </row>
    <row r="169" spans="1:4" ht="14.25" thickBot="1">
      <c r="A169" s="146">
        <v>5</v>
      </c>
      <c r="B169" s="155" t="s">
        <v>383</v>
      </c>
      <c r="C169" s="155" t="s">
        <v>225</v>
      </c>
      <c r="D169" s="155" t="s">
        <v>384</v>
      </c>
    </row>
    <row r="170" spans="1:4" ht="27.75" thickBot="1">
      <c r="A170" s="146">
        <v>5</v>
      </c>
      <c r="B170" s="155" t="s">
        <v>286</v>
      </c>
      <c r="C170" s="155"/>
      <c r="D170" s="155"/>
    </row>
    <row r="171" spans="1:4" ht="14.25" thickBot="1">
      <c r="A171" s="146">
        <v>9</v>
      </c>
      <c r="B171" s="155" t="s">
        <v>287</v>
      </c>
      <c r="C171" s="155"/>
      <c r="D171" s="155"/>
    </row>
    <row r="172" spans="1:4" ht="14.25" thickBot="1">
      <c r="A172" s="146" t="s">
        <v>174</v>
      </c>
      <c r="B172" s="155" t="s">
        <v>288</v>
      </c>
      <c r="C172" s="155"/>
      <c r="D172" s="155"/>
    </row>
    <row r="173" spans="1:4" ht="54.75" thickBot="1">
      <c r="A173" s="146" t="s">
        <v>176</v>
      </c>
      <c r="B173" s="155" t="s">
        <v>289</v>
      </c>
      <c r="C173" s="155"/>
      <c r="D173" s="155"/>
    </row>
    <row r="174" spans="1:4" ht="41.25" thickBot="1">
      <c r="A174" s="146" t="s">
        <v>176</v>
      </c>
      <c r="B174" s="155" t="s">
        <v>290</v>
      </c>
      <c r="C174" s="155"/>
      <c r="D174" s="155"/>
    </row>
    <row r="175" spans="1:4" ht="14.25" thickBot="1">
      <c r="A175" s="146" t="s">
        <v>176</v>
      </c>
      <c r="B175" s="155" t="s">
        <v>285</v>
      </c>
      <c r="C175" s="155"/>
      <c r="D175" s="155"/>
    </row>
    <row r="176" spans="1:4" ht="27.75" thickBot="1">
      <c r="A176" s="146" t="s">
        <v>176</v>
      </c>
      <c r="B176" s="155" t="s">
        <v>284</v>
      </c>
      <c r="C176" s="155"/>
      <c r="D176" s="155"/>
    </row>
    <row r="177" spans="1:4" ht="68.25" thickBot="1">
      <c r="A177" s="146">
        <v>12</v>
      </c>
      <c r="B177" s="155" t="s">
        <v>330</v>
      </c>
      <c r="C177" s="155" t="s">
        <v>329</v>
      </c>
      <c r="D177" s="155"/>
    </row>
    <row r="178" spans="1:4" ht="14.25" thickBot="1">
      <c r="A178" s="146">
        <v>12</v>
      </c>
      <c r="B178" s="155" t="s">
        <v>372</v>
      </c>
      <c r="C178" s="155" t="s">
        <v>374</v>
      </c>
      <c r="D178" s="155" t="s">
        <v>371</v>
      </c>
    </row>
    <row r="179" spans="1:4" ht="14.25" thickBot="1">
      <c r="A179" s="146" t="s">
        <v>276</v>
      </c>
      <c r="B179" s="155" t="s">
        <v>283</v>
      </c>
      <c r="C179" s="155"/>
      <c r="D179" s="155"/>
    </row>
    <row r="180" spans="1:4" ht="27.75" thickBot="1">
      <c r="A180" s="146" t="s">
        <v>277</v>
      </c>
      <c r="B180" s="155" t="s">
        <v>282</v>
      </c>
      <c r="C180" s="155"/>
      <c r="D180" s="155"/>
    </row>
    <row r="181" spans="1:4" ht="41.25" thickBot="1">
      <c r="A181" s="146" t="s">
        <v>339</v>
      </c>
      <c r="B181" s="155" t="s">
        <v>340</v>
      </c>
      <c r="C181" s="155" t="s">
        <v>329</v>
      </c>
      <c r="D181" s="155"/>
    </row>
    <row r="182" spans="1:4" ht="14.25" thickBot="1">
      <c r="A182" s="168">
        <v>20</v>
      </c>
      <c r="B182" s="167" t="s">
        <v>357</v>
      </c>
      <c r="C182" s="167"/>
      <c r="D182" s="167"/>
    </row>
    <row r="183" spans="1:4" ht="14.25" thickBot="1">
      <c r="A183" s="146">
        <v>23</v>
      </c>
      <c r="B183" s="155" t="s">
        <v>281</v>
      </c>
      <c r="C183" s="155"/>
      <c r="D183" s="155"/>
    </row>
    <row r="184" spans="1:4" ht="14.25" thickBot="1">
      <c r="A184" s="146" t="s">
        <v>179</v>
      </c>
      <c r="B184" s="155" t="s">
        <v>280</v>
      </c>
      <c r="C184" s="155"/>
      <c r="D184" s="155"/>
    </row>
    <row r="185" spans="1:4" ht="27.75" thickBot="1">
      <c r="A185" s="146" t="s">
        <v>179</v>
      </c>
      <c r="B185" s="155" t="s">
        <v>278</v>
      </c>
      <c r="C185" s="155"/>
      <c r="D185" s="155"/>
    </row>
    <row r="186" spans="1:4" ht="14.25" thickBot="1">
      <c r="A186" s="146" t="s">
        <v>179</v>
      </c>
      <c r="B186" s="155" t="s">
        <v>279</v>
      </c>
      <c r="C186" s="155"/>
      <c r="D186" s="155"/>
    </row>
    <row r="187" spans="1:4" ht="27.75" thickBot="1">
      <c r="A187" s="146">
        <v>23</v>
      </c>
      <c r="B187" s="155" t="s">
        <v>351</v>
      </c>
      <c r="C187" s="166" t="s">
        <v>352</v>
      </c>
      <c r="D187" s="155"/>
    </row>
    <row r="188" spans="1:4" ht="41.25" thickBot="1">
      <c r="A188" s="146">
        <v>20</v>
      </c>
      <c r="B188" s="155" t="s">
        <v>353</v>
      </c>
      <c r="C188" s="166" t="s">
        <v>352</v>
      </c>
      <c r="D188" s="155"/>
    </row>
    <row r="189" spans="1:4">
      <c r="A189" s="169"/>
      <c r="B189" s="170" t="s">
        <v>225</v>
      </c>
      <c r="C189" s="170"/>
      <c r="D189" s="170"/>
    </row>
    <row r="190" spans="1:4">
      <c r="A190" s="173">
        <v>30</v>
      </c>
      <c r="B190" s="174" t="s">
        <v>375</v>
      </c>
      <c r="C190" s="174" t="s">
        <v>376</v>
      </c>
      <c r="D190" s="174" t="s">
        <v>371</v>
      </c>
    </row>
    <row r="191" spans="1:4">
      <c r="A191" s="201">
        <v>44958</v>
      </c>
      <c r="B191" s="201"/>
      <c r="C191" s="201"/>
      <c r="D191" s="201"/>
    </row>
    <row r="192" spans="1:4" ht="14.25" thickBot="1">
      <c r="A192" s="171" t="s">
        <v>53</v>
      </c>
      <c r="B192" s="172" t="s">
        <v>54</v>
      </c>
      <c r="C192" s="172" t="s">
        <v>55</v>
      </c>
      <c r="D192" s="172" t="s">
        <v>56</v>
      </c>
    </row>
    <row r="193" spans="1:4" ht="14.25" thickBot="1">
      <c r="A193" s="146" t="s">
        <v>291</v>
      </c>
      <c r="B193" s="155" t="s">
        <v>280</v>
      </c>
      <c r="C193" s="155"/>
      <c r="D193" s="155"/>
    </row>
    <row r="194" spans="1:4" ht="27.75" thickBot="1">
      <c r="A194" s="146" t="s">
        <v>291</v>
      </c>
      <c r="B194" s="155" t="s">
        <v>278</v>
      </c>
      <c r="C194" s="155"/>
      <c r="D194" s="155"/>
    </row>
    <row r="195" spans="1:4" ht="45.75" thickBot="1">
      <c r="A195" s="146" t="s">
        <v>215</v>
      </c>
      <c r="B195" s="151" t="s">
        <v>213</v>
      </c>
      <c r="C195" s="152" t="s">
        <v>211</v>
      </c>
      <c r="D195" s="151" t="s">
        <v>214</v>
      </c>
    </row>
    <row r="196" spans="1:4" ht="14.25" thickBot="1">
      <c r="A196" s="146" t="s">
        <v>292</v>
      </c>
      <c r="B196" s="155" t="s">
        <v>279</v>
      </c>
      <c r="C196" s="155"/>
      <c r="D196" s="155"/>
    </row>
    <row r="197" spans="1:4" ht="27.75" thickBot="1">
      <c r="A197" s="146" t="s">
        <v>292</v>
      </c>
      <c r="B197" s="155" t="s">
        <v>331</v>
      </c>
      <c r="C197" s="155" t="s">
        <v>336</v>
      </c>
      <c r="D197" s="155"/>
    </row>
    <row r="198" spans="1:4" ht="14.25" thickBot="1">
      <c r="A198" s="146">
        <v>5</v>
      </c>
      <c r="B198" s="155" t="s">
        <v>169</v>
      </c>
      <c r="C198" s="155"/>
      <c r="D198" s="155"/>
    </row>
    <row r="199" spans="1:4" ht="14.25" thickBot="1">
      <c r="A199" s="146">
        <v>6</v>
      </c>
      <c r="B199" s="155" t="s">
        <v>168</v>
      </c>
      <c r="C199" s="155"/>
      <c r="D199" s="155"/>
    </row>
    <row r="200" spans="1:4" ht="14.25" thickBot="1">
      <c r="A200" s="168" t="s">
        <v>359</v>
      </c>
      <c r="B200" s="167" t="s">
        <v>360</v>
      </c>
      <c r="C200" s="167" t="s">
        <v>100</v>
      </c>
      <c r="D200" s="167"/>
    </row>
    <row r="201" spans="1:4" ht="41.25" thickBot="1">
      <c r="A201" s="146">
        <v>13</v>
      </c>
      <c r="B201" s="155" t="s">
        <v>293</v>
      </c>
      <c r="C201" s="155"/>
      <c r="D201" s="155"/>
    </row>
    <row r="202" spans="1:4" ht="14.25" thickBot="1">
      <c r="A202" s="146">
        <v>20</v>
      </c>
      <c r="B202" s="155" t="s">
        <v>354</v>
      </c>
      <c r="C202" s="155" t="s">
        <v>355</v>
      </c>
      <c r="D202" s="155"/>
    </row>
    <row r="203" spans="1:4" ht="27.75" thickBot="1">
      <c r="A203" s="146">
        <v>22</v>
      </c>
      <c r="B203" s="155" t="s">
        <v>375</v>
      </c>
      <c r="C203" s="155" t="s">
        <v>377</v>
      </c>
      <c r="D203" s="155" t="s">
        <v>378</v>
      </c>
    </row>
    <row r="204" spans="1:4" ht="14.25" thickBot="1">
      <c r="A204" s="146" t="s">
        <v>294</v>
      </c>
      <c r="B204" s="155" t="s">
        <v>258</v>
      </c>
      <c r="C204" s="155"/>
      <c r="D204" s="155"/>
    </row>
    <row r="205" spans="1:4" ht="14.25" thickBot="1">
      <c r="A205" s="146" t="s">
        <v>294</v>
      </c>
      <c r="B205" s="155" t="s">
        <v>343</v>
      </c>
      <c r="C205" s="155"/>
      <c r="D205" s="155"/>
    </row>
    <row r="207" spans="1:4" ht="14.25" thickBot="1"/>
    <row r="208" spans="1:4" ht="14.25" thickBot="1">
      <c r="A208" s="198">
        <v>44986</v>
      </c>
      <c r="B208" s="199"/>
      <c r="C208" s="199"/>
      <c r="D208" s="200"/>
    </row>
    <row r="209" spans="1:4" ht="14.25" thickBot="1">
      <c r="A209" s="145" t="s">
        <v>53</v>
      </c>
      <c r="B209" s="158" t="s">
        <v>54</v>
      </c>
      <c r="C209" s="158" t="s">
        <v>55</v>
      </c>
      <c r="D209" s="158" t="s">
        <v>56</v>
      </c>
    </row>
    <row r="210" spans="1:4" ht="14.25" thickBot="1">
      <c r="A210" s="146" t="s">
        <v>291</v>
      </c>
      <c r="B210" s="155" t="s">
        <v>258</v>
      </c>
      <c r="C210" s="155"/>
      <c r="D210" s="155"/>
    </row>
    <row r="211" spans="1:4" ht="14.25" thickBot="1">
      <c r="A211" s="146" t="s">
        <v>291</v>
      </c>
      <c r="B211" s="155" t="s">
        <v>342</v>
      </c>
      <c r="C211" s="155"/>
      <c r="D211" s="155"/>
    </row>
    <row r="212" spans="1:4" ht="95.25" thickBot="1">
      <c r="A212" s="146" t="s">
        <v>223</v>
      </c>
      <c r="B212" s="155" t="s">
        <v>218</v>
      </c>
      <c r="C212" s="155" t="s">
        <v>211</v>
      </c>
      <c r="D212" s="155" t="s">
        <v>219</v>
      </c>
    </row>
    <row r="213" spans="1:4" ht="14.25" thickBot="1">
      <c r="A213" s="146" t="s">
        <v>295</v>
      </c>
      <c r="B213" s="155" t="s">
        <v>356</v>
      </c>
      <c r="C213" s="155"/>
      <c r="D213" s="155"/>
    </row>
    <row r="214" spans="1:4" ht="14.25" thickBot="1">
      <c r="A214" s="146">
        <v>8</v>
      </c>
      <c r="B214" s="155" t="s">
        <v>388</v>
      </c>
      <c r="C214" s="155" t="s">
        <v>326</v>
      </c>
      <c r="D214" s="155"/>
    </row>
    <row r="215" spans="1:4" ht="27.75" thickBot="1">
      <c r="A215" s="146">
        <v>20</v>
      </c>
      <c r="B215" s="155" t="s">
        <v>319</v>
      </c>
      <c r="C215" s="155"/>
      <c r="D215" s="155"/>
    </row>
    <row r="216" spans="1:4" ht="54.75" thickBot="1">
      <c r="A216" s="146">
        <v>20</v>
      </c>
      <c r="B216" s="155" t="s">
        <v>216</v>
      </c>
      <c r="C216" s="155" t="s">
        <v>211</v>
      </c>
      <c r="D216" s="155" t="s">
        <v>217</v>
      </c>
    </row>
    <row r="217" spans="1:4" ht="14.25" thickBot="1"/>
    <row r="218" spans="1:4" ht="14.25" thickBot="1">
      <c r="A218" s="198">
        <v>45017</v>
      </c>
      <c r="B218" s="199"/>
      <c r="C218" s="199"/>
      <c r="D218" s="200"/>
    </row>
    <row r="219" spans="1:4" ht="14.25" thickBot="1">
      <c r="A219" s="145" t="s">
        <v>53</v>
      </c>
      <c r="B219" s="158" t="s">
        <v>54</v>
      </c>
      <c r="C219" s="158" t="s">
        <v>55</v>
      </c>
      <c r="D219" s="158" t="s">
        <v>56</v>
      </c>
    </row>
    <row r="220" spans="1:4" ht="14.25" thickBot="1">
      <c r="A220" s="146" t="s">
        <v>296</v>
      </c>
      <c r="B220" s="159" t="s">
        <v>297</v>
      </c>
      <c r="C220" s="159"/>
      <c r="D220" s="159"/>
    </row>
    <row r="221" spans="1:4" ht="14.25" thickBot="1">
      <c r="A221" s="146" t="s">
        <v>146</v>
      </c>
      <c r="B221" s="159" t="s">
        <v>258</v>
      </c>
      <c r="C221" s="159"/>
      <c r="D221" s="159"/>
    </row>
    <row r="222" spans="1:4" ht="14.25" thickBot="1">
      <c r="A222" s="146" t="s">
        <v>146</v>
      </c>
      <c r="B222" s="159" t="s">
        <v>343</v>
      </c>
      <c r="C222" s="159"/>
      <c r="D222" s="159"/>
    </row>
    <row r="223" spans="1:4" ht="15" customHeight="1" thickBot="1">
      <c r="A223" s="146" t="s">
        <v>346</v>
      </c>
      <c r="B223" s="159" t="s">
        <v>347</v>
      </c>
      <c r="C223" s="164" t="s">
        <v>348</v>
      </c>
      <c r="D223" s="159"/>
    </row>
    <row r="224" spans="1:4" ht="14.25" thickBot="1"/>
    <row r="225" spans="1:4" ht="14.25" thickBot="1">
      <c r="A225" s="198">
        <v>45047</v>
      </c>
      <c r="B225" s="199"/>
      <c r="C225" s="199"/>
      <c r="D225" s="200"/>
    </row>
    <row r="226" spans="1:4" ht="14.25" thickBot="1">
      <c r="A226" s="145" t="s">
        <v>53</v>
      </c>
      <c r="B226" s="158" t="s">
        <v>54</v>
      </c>
      <c r="C226" s="158" t="s">
        <v>55</v>
      </c>
      <c r="D226" s="158" t="s">
        <v>56</v>
      </c>
    </row>
    <row r="227" spans="1:4" ht="14.25" thickBot="1">
      <c r="A227" s="146">
        <v>1</v>
      </c>
      <c r="B227" s="159" t="s">
        <v>166</v>
      </c>
      <c r="C227" s="159"/>
      <c r="D227" s="159"/>
    </row>
    <row r="228" spans="1:4" ht="15" customHeight="1" thickBot="1">
      <c r="A228" s="146" t="s">
        <v>349</v>
      </c>
      <c r="B228" s="165" t="s">
        <v>350</v>
      </c>
      <c r="C228" s="164" t="s">
        <v>348</v>
      </c>
      <c r="D228" s="159"/>
    </row>
    <row r="229" spans="1:4" ht="14.25" thickBot="1">
      <c r="A229" s="146" t="s">
        <v>298</v>
      </c>
      <c r="B229" s="159" t="s">
        <v>261</v>
      </c>
      <c r="C229" s="159"/>
      <c r="D229" s="159"/>
    </row>
    <row r="230" spans="1:4" ht="14.25" thickBot="1">
      <c r="A230" s="146">
        <v>5</v>
      </c>
      <c r="B230" s="159" t="s">
        <v>165</v>
      </c>
      <c r="C230" s="159"/>
      <c r="D230" s="159"/>
    </row>
    <row r="231" spans="1:4" ht="14.25" thickBot="1">
      <c r="A231" s="146">
        <v>10</v>
      </c>
      <c r="B231" s="159" t="s">
        <v>164</v>
      </c>
      <c r="C231" s="159"/>
      <c r="D231" s="159" t="s">
        <v>167</v>
      </c>
    </row>
    <row r="232" spans="1:4" ht="14.25" thickBot="1">
      <c r="A232" s="146">
        <v>11</v>
      </c>
      <c r="B232" s="159" t="s">
        <v>375</v>
      </c>
      <c r="C232" s="159" t="s">
        <v>379</v>
      </c>
      <c r="D232" s="159"/>
    </row>
    <row r="233" spans="1:4" ht="14.25" thickBot="1">
      <c r="A233" s="146">
        <v>15</v>
      </c>
      <c r="B233" s="159" t="s">
        <v>299</v>
      </c>
      <c r="C233" s="159"/>
      <c r="D233" s="159"/>
    </row>
    <row r="234" spans="1:4" ht="14.25" thickBot="1">
      <c r="A234" s="146">
        <v>23</v>
      </c>
      <c r="B234" s="159" t="s">
        <v>300</v>
      </c>
      <c r="C234" s="159"/>
      <c r="D234" s="159"/>
    </row>
    <row r="235" spans="1:4" ht="14.25" thickBot="1">
      <c r="A235" s="146" t="s">
        <v>301</v>
      </c>
      <c r="B235" s="159" t="s">
        <v>258</v>
      </c>
      <c r="C235" s="159"/>
      <c r="D235" s="159"/>
    </row>
    <row r="236" spans="1:4" ht="14.25" thickBot="1">
      <c r="A236" s="146" t="s">
        <v>301</v>
      </c>
      <c r="B236" s="159" t="s">
        <v>343</v>
      </c>
      <c r="C236" s="159"/>
      <c r="D236" s="159"/>
    </row>
    <row r="237" spans="1:4" ht="14.25" thickBot="1"/>
    <row r="238" spans="1:4" ht="14.25" thickBot="1">
      <c r="A238" s="198">
        <v>45078</v>
      </c>
      <c r="B238" s="199"/>
      <c r="C238" s="199"/>
      <c r="D238" s="200"/>
    </row>
    <row r="239" spans="1:4" ht="14.25" thickBot="1">
      <c r="A239" s="145" t="s">
        <v>53</v>
      </c>
      <c r="B239" s="158" t="s">
        <v>54</v>
      </c>
      <c r="C239" s="158" t="s">
        <v>55</v>
      </c>
      <c r="D239" s="158" t="s">
        <v>56</v>
      </c>
    </row>
    <row r="240" spans="1:4" ht="27.75" thickBot="1">
      <c r="A240" s="146">
        <v>2</v>
      </c>
      <c r="B240" s="159" t="s">
        <v>182</v>
      </c>
      <c r="C240" s="159"/>
      <c r="D240" s="159"/>
    </row>
    <row r="241" spans="1:6" ht="14.25" thickBot="1">
      <c r="A241" s="146" t="s">
        <v>163</v>
      </c>
      <c r="B241" s="159" t="s">
        <v>258</v>
      </c>
      <c r="C241" s="159"/>
      <c r="D241" s="159"/>
    </row>
    <row r="242" spans="1:6" ht="14.25" thickBot="1">
      <c r="A242" s="146" t="s">
        <v>163</v>
      </c>
      <c r="B242" s="159" t="s">
        <v>343</v>
      </c>
      <c r="C242" s="159"/>
      <c r="D242" s="159"/>
    </row>
    <row r="243" spans="1:6" ht="41.25" thickBot="1">
      <c r="A243" s="146" t="s">
        <v>163</v>
      </c>
      <c r="B243" s="159" t="s">
        <v>210</v>
      </c>
      <c r="C243" s="159" t="s">
        <v>211</v>
      </c>
      <c r="D243" s="159" t="s">
        <v>212</v>
      </c>
    </row>
    <row r="244" spans="1:6" ht="14.25" thickBot="1">
      <c r="A244" s="146" t="s">
        <v>302</v>
      </c>
      <c r="B244" s="159" t="s">
        <v>269</v>
      </c>
      <c r="C244" s="159"/>
      <c r="D244" s="159"/>
    </row>
    <row r="245" spans="1:6" ht="27.75" thickBot="1">
      <c r="A245" s="146" t="s">
        <v>303</v>
      </c>
      <c r="B245" s="159" t="s">
        <v>272</v>
      </c>
      <c r="C245" s="159"/>
      <c r="D245" s="159"/>
    </row>
    <row r="246" spans="1:6" ht="27.75" thickBot="1">
      <c r="A246" s="146" t="s">
        <v>304</v>
      </c>
      <c r="B246" s="159" t="s">
        <v>305</v>
      </c>
      <c r="C246" s="159"/>
      <c r="D246" s="159"/>
    </row>
    <row r="247" spans="1:6" ht="27.75" thickBot="1">
      <c r="A247" s="146" t="s">
        <v>304</v>
      </c>
      <c r="B247" s="155" t="s">
        <v>334</v>
      </c>
      <c r="C247" s="155" t="s">
        <v>335</v>
      </c>
      <c r="D247" s="159"/>
    </row>
    <row r="248" spans="1:6" ht="14.25" thickBot="1">
      <c r="A248" s="146">
        <v>19</v>
      </c>
      <c r="B248" s="159" t="s">
        <v>306</v>
      </c>
      <c r="C248" s="159"/>
      <c r="D248" s="159"/>
    </row>
    <row r="249" spans="1:6" ht="14.25" thickBot="1">
      <c r="A249" s="146">
        <v>19</v>
      </c>
      <c r="B249" s="159" t="s">
        <v>385</v>
      </c>
      <c r="C249" s="159"/>
      <c r="D249" s="159" t="s">
        <v>386</v>
      </c>
    </row>
    <row r="250" spans="1:6" ht="14.25" thickBot="1">
      <c r="A250" s="146" t="s">
        <v>57</v>
      </c>
      <c r="B250" s="159" t="s">
        <v>307</v>
      </c>
      <c r="C250" s="159"/>
      <c r="D250" s="159"/>
    </row>
    <row r="251" spans="1:6" ht="14.25" thickBot="1"/>
    <row r="252" spans="1:6" ht="14.25" thickBot="1">
      <c r="A252" s="198">
        <v>45108</v>
      </c>
      <c r="B252" s="199"/>
      <c r="C252" s="199"/>
      <c r="D252" s="200"/>
    </row>
    <row r="253" spans="1:6" ht="14.25" thickBot="1">
      <c r="A253" s="145" t="s">
        <v>53</v>
      </c>
      <c r="B253" s="158" t="s">
        <v>54</v>
      </c>
      <c r="C253" s="158" t="s">
        <v>55</v>
      </c>
      <c r="D253" s="158" t="s">
        <v>56</v>
      </c>
    </row>
    <row r="254" spans="1:6" ht="27.75" thickBot="1">
      <c r="A254" s="146" t="s">
        <v>255</v>
      </c>
      <c r="B254" s="155" t="s">
        <v>305</v>
      </c>
      <c r="C254" s="155"/>
      <c r="D254" s="155"/>
    </row>
    <row r="255" spans="1:6" ht="14.25" thickBot="1">
      <c r="A255" s="146" t="s">
        <v>308</v>
      </c>
      <c r="B255" s="155" t="s">
        <v>309</v>
      </c>
      <c r="C255" s="155"/>
      <c r="D255" s="155"/>
    </row>
    <row r="256" spans="1:6" ht="13.5" customHeight="1" thickBot="1">
      <c r="A256" s="146" t="s">
        <v>298</v>
      </c>
      <c r="B256" s="155" t="s">
        <v>307</v>
      </c>
      <c r="C256" s="155"/>
      <c r="D256" s="155"/>
      <c r="F256" s="85"/>
    </row>
    <row r="257" spans="1:4" ht="41.25" thickBot="1">
      <c r="A257" s="146">
        <v>17</v>
      </c>
      <c r="B257" s="155" t="s">
        <v>313</v>
      </c>
      <c r="C257" s="155"/>
      <c r="D257" s="155"/>
    </row>
    <row r="258" spans="1:4" ht="27.75" thickBot="1">
      <c r="A258" s="146">
        <v>21</v>
      </c>
      <c r="B258" s="155" t="s">
        <v>320</v>
      </c>
      <c r="C258" s="155" t="s">
        <v>98</v>
      </c>
      <c r="D258" s="155" t="s">
        <v>103</v>
      </c>
    </row>
    <row r="259" spans="1:4" ht="27.75" thickBot="1">
      <c r="A259" s="146">
        <v>22</v>
      </c>
      <c r="B259" s="155" t="s">
        <v>188</v>
      </c>
      <c r="C259" s="155"/>
      <c r="D259" s="155"/>
    </row>
    <row r="260" spans="1:4" ht="68.25" thickBot="1">
      <c r="A260" s="146">
        <v>21</v>
      </c>
      <c r="B260" s="155" t="s">
        <v>330</v>
      </c>
      <c r="C260" s="155" t="s">
        <v>329</v>
      </c>
      <c r="D260" s="155"/>
    </row>
    <row r="261" spans="1:4" ht="14.25" thickBot="1">
      <c r="A261" s="146">
        <v>20</v>
      </c>
      <c r="B261" s="155" t="s">
        <v>383</v>
      </c>
      <c r="C261" s="155" t="s">
        <v>225</v>
      </c>
      <c r="D261" s="155" t="s">
        <v>387</v>
      </c>
    </row>
    <row r="262" spans="1:4" ht="14.25" thickBot="1">
      <c r="A262" s="146" t="s">
        <v>311</v>
      </c>
      <c r="B262" s="155" t="s">
        <v>312</v>
      </c>
      <c r="C262" s="155"/>
      <c r="D262" s="155"/>
    </row>
    <row r="263" spans="1:4" ht="14.25" thickBot="1">
      <c r="A263" s="146">
        <v>28</v>
      </c>
      <c r="B263" s="155" t="s">
        <v>310</v>
      </c>
      <c r="C263" s="155"/>
      <c r="D263" s="155"/>
    </row>
  </sheetData>
  <mergeCells count="16">
    <mergeCell ref="A225:D225"/>
    <mergeCell ref="A238:D238"/>
    <mergeCell ref="A252:D252"/>
    <mergeCell ref="A208:D208"/>
    <mergeCell ref="A218:D218"/>
    <mergeCell ref="A1:D1"/>
    <mergeCell ref="A144:D144"/>
    <mergeCell ref="A165:D165"/>
    <mergeCell ref="A191:D191"/>
    <mergeCell ref="A4:D4"/>
    <mergeCell ref="A18:D18"/>
    <mergeCell ref="A49:D49"/>
    <mergeCell ref="A90:D90"/>
    <mergeCell ref="A109:D109"/>
    <mergeCell ref="A131:D131"/>
    <mergeCell ref="A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22-23</vt:lpstr>
      <vt:lpstr>Calendario Adminsitrativo</vt:lpstr>
      <vt:lpstr>'Calendario 22-23'!Área_de_impresión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2022-07-06T00:08:10Z</cp:lastPrinted>
  <dcterms:created xsi:type="dcterms:W3CDTF">2022-06-08T22:08:55Z</dcterms:created>
  <dcterms:modified xsi:type="dcterms:W3CDTF">2022-10-05T17:34:11Z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c8673ff6-c22b-42d2-90c0-60ce83a338a8</vt:lpwstr>
  </property>
</Properties>
</file>