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sierral\Desktop\"/>
    </mc:Choice>
  </mc:AlternateContent>
  <bookViews>
    <workbookView xWindow="240" yWindow="105" windowWidth="11295" windowHeight="5325" tabRatio="850" activeTab="2"/>
  </bookViews>
  <sheets>
    <sheet name="Resultados" sheetId="85" r:id="rId1"/>
    <sheet name="A" sheetId="90" r:id="rId2"/>
    <sheet name="B" sheetId="92" r:id="rId3"/>
  </sheets>
  <externalReferences>
    <externalReference r:id="rId4"/>
    <externalReference r:id="rId5"/>
    <externalReference r:id="rId6"/>
  </externalReferences>
  <definedNames>
    <definedName name="AD" localSheetId="1">#REF!</definedName>
    <definedName name="AD" localSheetId="2">#REF!</definedName>
    <definedName name="AD">#REF!</definedName>
    <definedName name="AL" localSheetId="1">#REF!</definedName>
    <definedName name="AL" localSheetId="2">#REF!</definedName>
    <definedName name="AL">#REF!</definedName>
    <definedName name="AQ" localSheetId="1">#REF!</definedName>
    <definedName name="AQ" localSheetId="2">#REF!</definedName>
    <definedName name="AQ">#REF!</definedName>
    <definedName name="as" localSheetId="1">#REF!</definedName>
    <definedName name="as" localSheetId="2">#REF!</definedName>
    <definedName name="as">#REF!</definedName>
    <definedName name="AW" localSheetId="1">#REF!</definedName>
    <definedName name="AW" localSheetId="2">#REF!</definedName>
    <definedName name="AW">#REF!</definedName>
    <definedName name="AX">#REF!</definedName>
    <definedName name="az" localSheetId="1">#REF!</definedName>
    <definedName name="az" localSheetId="2">#REF!</definedName>
    <definedName name="az">#REF!</definedName>
    <definedName name="BN" localSheetId="1">#REF!</definedName>
    <definedName name="BN" localSheetId="2">#REF!</definedName>
    <definedName name="BN">#REF!</definedName>
    <definedName name="cr" localSheetId="1">#REF!</definedName>
    <definedName name="cr" localSheetId="2">#REF!</definedName>
    <definedName name="cr">#REF!</definedName>
    <definedName name="cs" localSheetId="1">#REF!</definedName>
    <definedName name="cs" localSheetId="2">#REF!</definedName>
    <definedName name="cs">#REF!</definedName>
    <definedName name="ct" localSheetId="1">#REF!</definedName>
    <definedName name="ct" localSheetId="2">#REF!</definedName>
    <definedName name="ct">#REF!</definedName>
    <definedName name="CV" localSheetId="1">#REF!</definedName>
    <definedName name="CV" localSheetId="2">#REF!</definedName>
    <definedName name="CV">#REF!</definedName>
    <definedName name="df" localSheetId="1">#REF!</definedName>
    <definedName name="df" localSheetId="2">#REF!</definedName>
    <definedName name="df">#REF!</definedName>
    <definedName name="DR" localSheetId="1">#REF!</definedName>
    <definedName name="DR" localSheetId="2">#REF!</definedName>
    <definedName name="DR">#REF!</definedName>
    <definedName name="dy">#REF!</definedName>
    <definedName name="ED" localSheetId="2">'[3]AUD EDCII'!$A$1:$A$53</definedName>
    <definedName name="ED">'[1]AUD EDCII'!$A$1:$A$53</definedName>
    <definedName name="ev" localSheetId="1">#REF!</definedName>
    <definedName name="ev" localSheetId="2">#REF!</definedName>
    <definedName name="ev">#REF!</definedName>
    <definedName name="hd" localSheetId="1">#REF!</definedName>
    <definedName name="hd" localSheetId="2">#REF!</definedName>
    <definedName name="hd">#REF!</definedName>
    <definedName name="HQ" localSheetId="1">#REF!</definedName>
    <definedName name="HQ" localSheetId="2">#REF!</definedName>
    <definedName name="HQ">#REF!</definedName>
    <definedName name="HR" localSheetId="1">#REF!</definedName>
    <definedName name="HR" localSheetId="2">#REF!</definedName>
    <definedName name="HR">#REF!</definedName>
    <definedName name="it" localSheetId="1">#REF!</definedName>
    <definedName name="it" localSheetId="2">#REF!</definedName>
    <definedName name="it">#REF!</definedName>
    <definedName name="JA" localSheetId="1">#REF!</definedName>
    <definedName name="JA" localSheetId="2">#REF!</definedName>
    <definedName name="JA">#REF!</definedName>
    <definedName name="jk" localSheetId="1">#REF!</definedName>
    <definedName name="jk" localSheetId="2">#REF!</definedName>
    <definedName name="jk">#REF!</definedName>
    <definedName name="JS" localSheetId="1">#REF!</definedName>
    <definedName name="JS" localSheetId="2">#REF!</definedName>
    <definedName name="JS">#REF!</definedName>
    <definedName name="nm" localSheetId="1">#REF!</definedName>
    <definedName name="nm" localSheetId="2">#REF!</definedName>
    <definedName name="nm">#REF!</definedName>
    <definedName name="PK">#REF!</definedName>
    <definedName name="PL" localSheetId="1">#REF!</definedName>
    <definedName name="PL" localSheetId="2">#REF!</definedName>
    <definedName name="PL">#REF!</definedName>
    <definedName name="po" localSheetId="1">#REF!</definedName>
    <definedName name="po" localSheetId="2">#REF!</definedName>
    <definedName name="po">#REF!</definedName>
    <definedName name="qw" localSheetId="1">#REF!</definedName>
    <definedName name="qw" localSheetId="2">#REF!</definedName>
    <definedName name="qw">#REF!</definedName>
    <definedName name="re" localSheetId="1">#REF!</definedName>
    <definedName name="re" localSheetId="2">#REF!</definedName>
    <definedName name="re">#REF!</definedName>
    <definedName name="RT" localSheetId="1">#REF!</definedName>
    <definedName name="RT" localSheetId="2">#REF!</definedName>
    <definedName name="RT">#REF!</definedName>
    <definedName name="sd" localSheetId="1">#REF!</definedName>
    <definedName name="sd" localSheetId="2">#REF!</definedName>
    <definedName name="sd">#REF!</definedName>
    <definedName name="sf" localSheetId="1">#REF!</definedName>
    <definedName name="sf" localSheetId="2">#REF!</definedName>
    <definedName name="sf">#REF!</definedName>
    <definedName name="ST">#REF!</definedName>
    <definedName name="SX" localSheetId="1">#REF!</definedName>
    <definedName name="SX" localSheetId="2">#REF!</definedName>
    <definedName name="SX">#REF!</definedName>
    <definedName name="TR" localSheetId="1">#REF!</definedName>
    <definedName name="TR" localSheetId="2">#REF!</definedName>
    <definedName name="TR">#REF!</definedName>
    <definedName name="TU" localSheetId="1">#REF!</definedName>
    <definedName name="TU" localSheetId="2">#REF!</definedName>
    <definedName name="TU">#REF!</definedName>
    <definedName name="TY" localSheetId="2">'[2]PLAN EDCII'!#REF!</definedName>
    <definedName name="TY">#REF!</definedName>
    <definedName name="WD">#REF!</definedName>
    <definedName name="WE" localSheetId="1">#REF!</definedName>
    <definedName name="WE" localSheetId="2">#REF!</definedName>
    <definedName name="WE">#REF!</definedName>
    <definedName name="xc">'[2]PLAN EDCII'!$A$1:$A$38</definedName>
    <definedName name="xz" localSheetId="1">#REF!</definedName>
    <definedName name="xz" localSheetId="2">#REF!</definedName>
    <definedName name="xz">#REF!</definedName>
    <definedName name="za" localSheetId="1">#REF!</definedName>
    <definedName name="za" localSheetId="2">#REF!</definedName>
    <definedName name="za">#REF!</definedName>
    <definedName name="zk" localSheetId="1">#REF!</definedName>
    <definedName name="zk" localSheetId="2">#REF!</definedName>
    <definedName name="zk">#REF!</definedName>
    <definedName name="ZM" localSheetId="1">#REF!</definedName>
    <definedName name="ZM" localSheetId="2">#REF!</definedName>
    <definedName name="ZM">#REF!</definedName>
    <definedName name="zs" localSheetId="1">#REF!</definedName>
    <definedName name="zs" localSheetId="2">#REF!</definedName>
    <definedName name="zs">#REF!</definedName>
    <definedName name="zx" localSheetId="1">#REF!</definedName>
    <definedName name="zx" localSheetId="2">#REF!</definedName>
    <definedName name="zx">#REF!</definedName>
  </definedNames>
  <calcPr calcId="152511"/>
</workbook>
</file>

<file path=xl/calcChain.xml><?xml version="1.0" encoding="utf-8"?>
<calcChain xmlns="http://schemas.openxmlformats.org/spreadsheetml/2006/main">
  <c r="G37" i="92" l="1"/>
  <c r="G38" i="92"/>
  <c r="G39" i="92"/>
  <c r="G40" i="92"/>
  <c r="G41" i="92"/>
  <c r="G42" i="92"/>
  <c r="E37" i="92"/>
  <c r="F37" i="92" s="1"/>
  <c r="E38" i="92"/>
  <c r="F38" i="92" s="1"/>
  <c r="E39" i="92"/>
  <c r="F39" i="92" s="1"/>
  <c r="E40" i="92"/>
  <c r="F40" i="92" s="1"/>
  <c r="E41" i="92"/>
  <c r="F41" i="92" s="1"/>
  <c r="E42" i="92"/>
  <c r="F42" i="92" s="1"/>
  <c r="E43" i="92"/>
  <c r="F43" i="92" s="1"/>
  <c r="G43" i="92" s="1"/>
  <c r="E44" i="92"/>
  <c r="F44" i="92" s="1"/>
  <c r="G44" i="92" s="1"/>
  <c r="E45" i="92"/>
  <c r="F45" i="92" s="1"/>
  <c r="G45" i="92" s="1"/>
  <c r="E46" i="92"/>
  <c r="F46" i="92" s="1"/>
  <c r="G46" i="92" s="1"/>
  <c r="E47" i="92"/>
  <c r="F47" i="92" s="1"/>
  <c r="G47" i="92" s="1"/>
  <c r="E48" i="92"/>
  <c r="F48" i="92" s="1"/>
  <c r="G48" i="92" s="1"/>
  <c r="E49" i="92"/>
  <c r="F49" i="92" s="1"/>
  <c r="G49" i="92" s="1"/>
  <c r="E36" i="92"/>
  <c r="F36" i="92" s="1"/>
  <c r="G36" i="92" s="1"/>
  <c r="B32" i="92"/>
  <c r="Q31" i="92"/>
  <c r="P31" i="92"/>
  <c r="O31" i="92"/>
  <c r="N31" i="92"/>
  <c r="M31" i="92"/>
  <c r="L31" i="92"/>
  <c r="K31" i="92"/>
  <c r="J31" i="92"/>
  <c r="I31" i="92"/>
  <c r="H31" i="92"/>
  <c r="G31" i="92"/>
  <c r="F31" i="92"/>
  <c r="U30" i="92"/>
  <c r="T30" i="92"/>
  <c r="S30" i="92"/>
  <c r="R30" i="92"/>
  <c r="U29" i="92"/>
  <c r="T29" i="92"/>
  <c r="S29" i="92"/>
  <c r="R29" i="92"/>
  <c r="U28" i="92"/>
  <c r="T28" i="92"/>
  <c r="S28" i="92"/>
  <c r="R28" i="92"/>
  <c r="U27" i="92"/>
  <c r="T27" i="92"/>
  <c r="S27" i="92"/>
  <c r="R27" i="92"/>
  <c r="U26" i="92"/>
  <c r="U31" i="92" s="1"/>
  <c r="D26" i="92" s="1"/>
  <c r="T26" i="92"/>
  <c r="T31" i="92" s="1"/>
  <c r="C26" i="92" s="1"/>
  <c r="S26" i="92"/>
  <c r="S31" i="92" s="1"/>
  <c r="R26" i="92"/>
  <c r="R31" i="92" s="1"/>
  <c r="Q25" i="92"/>
  <c r="P25" i="92"/>
  <c r="O25" i="92"/>
  <c r="N25" i="92"/>
  <c r="M25" i="92"/>
  <c r="L25" i="92"/>
  <c r="K25" i="92"/>
  <c r="J25" i="92"/>
  <c r="I25" i="92"/>
  <c r="H25" i="92"/>
  <c r="G25" i="92"/>
  <c r="F25" i="92"/>
  <c r="U24" i="92"/>
  <c r="T24" i="92"/>
  <c r="S24" i="92"/>
  <c r="R24" i="92"/>
  <c r="U23" i="92"/>
  <c r="T23" i="92"/>
  <c r="S23" i="92"/>
  <c r="R23" i="92"/>
  <c r="U22" i="92"/>
  <c r="T22" i="92"/>
  <c r="S22" i="92"/>
  <c r="R22" i="92"/>
  <c r="U21" i="92"/>
  <c r="T21" i="92"/>
  <c r="S21" i="92"/>
  <c r="R21" i="92"/>
  <c r="U20" i="92"/>
  <c r="U25" i="92" s="1"/>
  <c r="D20" i="92" s="1"/>
  <c r="T20" i="92"/>
  <c r="T25" i="92" s="1"/>
  <c r="C20" i="92" s="1"/>
  <c r="S20" i="92"/>
  <c r="S25" i="92" s="1"/>
  <c r="R20" i="92"/>
  <c r="R25" i="92" s="1"/>
  <c r="Q19" i="92"/>
  <c r="P19" i="92"/>
  <c r="O19" i="92"/>
  <c r="N19" i="92"/>
  <c r="M19" i="92"/>
  <c r="L19" i="92"/>
  <c r="K19" i="92"/>
  <c r="J19" i="92"/>
  <c r="I19" i="92"/>
  <c r="H19" i="92"/>
  <c r="G19" i="92"/>
  <c r="F19" i="92"/>
  <c r="U18" i="92"/>
  <c r="T18" i="92"/>
  <c r="S18" i="92"/>
  <c r="R18" i="92"/>
  <c r="U17" i="92"/>
  <c r="T17" i="92"/>
  <c r="S17" i="92"/>
  <c r="R17" i="92"/>
  <c r="U16" i="92"/>
  <c r="T16" i="92"/>
  <c r="S16" i="92"/>
  <c r="R16" i="92"/>
  <c r="U15" i="92"/>
  <c r="T15" i="92"/>
  <c r="S15" i="92"/>
  <c r="R15" i="92"/>
  <c r="U14" i="92"/>
  <c r="T14" i="92"/>
  <c r="T19" i="92" s="1"/>
  <c r="C14" i="92" s="1"/>
  <c r="S14" i="92"/>
  <c r="R14" i="92"/>
  <c r="Q13" i="92"/>
  <c r="P13" i="92"/>
  <c r="O13" i="92"/>
  <c r="N13" i="92"/>
  <c r="M13" i="92"/>
  <c r="L13" i="92"/>
  <c r="K13" i="92"/>
  <c r="J13" i="92"/>
  <c r="I13" i="92"/>
  <c r="H13" i="92"/>
  <c r="G13" i="92"/>
  <c r="F13" i="92"/>
  <c r="U12" i="92"/>
  <c r="T12" i="92"/>
  <c r="S12" i="92"/>
  <c r="R12" i="92"/>
  <c r="U11" i="92"/>
  <c r="T11" i="92"/>
  <c r="S11" i="92"/>
  <c r="R11" i="92"/>
  <c r="U10" i="92"/>
  <c r="T10" i="92"/>
  <c r="S10" i="92"/>
  <c r="R10" i="92"/>
  <c r="U9" i="92"/>
  <c r="T9" i="92"/>
  <c r="S9" i="92"/>
  <c r="R9" i="92"/>
  <c r="U8" i="92"/>
  <c r="U13" i="92" s="1"/>
  <c r="D8" i="92" s="1"/>
  <c r="T8" i="92"/>
  <c r="T13" i="92" s="1"/>
  <c r="C8" i="92" s="1"/>
  <c r="S8" i="92"/>
  <c r="S13" i="92" s="1"/>
  <c r="R8" i="92"/>
  <c r="R13" i="92" s="1"/>
  <c r="Q7" i="92"/>
  <c r="P7" i="92"/>
  <c r="P32" i="92" s="1"/>
  <c r="O7" i="92"/>
  <c r="O32" i="92" s="1"/>
  <c r="N7" i="92"/>
  <c r="M7" i="92"/>
  <c r="L7" i="92"/>
  <c r="L32" i="92" s="1"/>
  <c r="K7" i="92"/>
  <c r="K32" i="92" s="1"/>
  <c r="J7" i="92"/>
  <c r="I7" i="92"/>
  <c r="H7" i="92"/>
  <c r="H32" i="92" s="1"/>
  <c r="G7" i="92"/>
  <c r="G32" i="92" s="1"/>
  <c r="F7" i="92"/>
  <c r="U6" i="92"/>
  <c r="T6" i="92"/>
  <c r="S6" i="92"/>
  <c r="R6" i="92"/>
  <c r="U5" i="92"/>
  <c r="T5" i="92"/>
  <c r="S5" i="92"/>
  <c r="R5" i="92"/>
  <c r="U4" i="92"/>
  <c r="T4" i="92"/>
  <c r="S4" i="92"/>
  <c r="R4" i="92"/>
  <c r="U3" i="92"/>
  <c r="T3" i="92"/>
  <c r="S3" i="92"/>
  <c r="R3" i="92"/>
  <c r="U2" i="92"/>
  <c r="T2" i="92"/>
  <c r="S2" i="92"/>
  <c r="S7" i="92" s="1"/>
  <c r="R2" i="92"/>
  <c r="R7" i="92" s="1"/>
  <c r="R19" i="92" l="1"/>
  <c r="U19" i="92"/>
  <c r="D14" i="92" s="1"/>
  <c r="S19" i="92"/>
  <c r="T7" i="92"/>
  <c r="C2" i="92" s="1"/>
  <c r="C32" i="92" s="1"/>
  <c r="I32" i="92"/>
  <c r="J32" i="92"/>
  <c r="N32" i="92"/>
  <c r="M32" i="92"/>
  <c r="Q32" i="92"/>
  <c r="U7" i="92"/>
  <c r="D2" i="92" s="1"/>
  <c r="D32" i="92" l="1"/>
  <c r="E38" i="90" l="1"/>
  <c r="F38" i="90" s="1"/>
  <c r="E39" i="90"/>
  <c r="E40" i="90"/>
  <c r="E41" i="90"/>
  <c r="F41" i="90" s="1"/>
  <c r="E42" i="90"/>
  <c r="F42" i="90" s="1"/>
  <c r="E43" i="90"/>
  <c r="F43" i="90" s="1"/>
  <c r="E44" i="90"/>
  <c r="E45" i="90"/>
  <c r="F45" i="90" s="1"/>
  <c r="E46" i="90"/>
  <c r="F46" i="90" s="1"/>
  <c r="E47" i="90"/>
  <c r="E48" i="90"/>
  <c r="F48" i="90" s="1"/>
  <c r="E49" i="90"/>
  <c r="F49" i="90" s="1"/>
  <c r="E37" i="90"/>
  <c r="F37" i="90" s="1"/>
  <c r="E36" i="90"/>
  <c r="F36" i="90" s="1"/>
  <c r="F39" i="90"/>
  <c r="F40" i="90"/>
  <c r="F44" i="90"/>
  <c r="F47" i="90"/>
  <c r="B32" i="90"/>
  <c r="Q31" i="90"/>
  <c r="P31" i="90"/>
  <c r="O31" i="90"/>
  <c r="N31" i="90"/>
  <c r="M31" i="90"/>
  <c r="L31" i="90"/>
  <c r="K31" i="90"/>
  <c r="J31" i="90"/>
  <c r="I31" i="90"/>
  <c r="H31" i="90"/>
  <c r="G31" i="90"/>
  <c r="F31" i="90"/>
  <c r="U30" i="90"/>
  <c r="T30" i="90"/>
  <c r="S30" i="90"/>
  <c r="R30" i="90"/>
  <c r="U29" i="90"/>
  <c r="T29" i="90"/>
  <c r="S29" i="90"/>
  <c r="R29" i="90"/>
  <c r="U28" i="90"/>
  <c r="T28" i="90"/>
  <c r="S28" i="90"/>
  <c r="R28" i="90"/>
  <c r="U27" i="90"/>
  <c r="T27" i="90"/>
  <c r="S27" i="90"/>
  <c r="R27" i="90"/>
  <c r="U26" i="90"/>
  <c r="T26" i="90"/>
  <c r="T31" i="90" s="1"/>
  <c r="C26" i="90" s="1"/>
  <c r="S26" i="90"/>
  <c r="S31" i="90" s="1"/>
  <c r="R26" i="90"/>
  <c r="R31" i="90" s="1"/>
  <c r="Q25" i="90"/>
  <c r="P25" i="90"/>
  <c r="O25" i="90"/>
  <c r="N25" i="90"/>
  <c r="M25" i="90"/>
  <c r="L25" i="90"/>
  <c r="K25" i="90"/>
  <c r="J25" i="90"/>
  <c r="I25" i="90"/>
  <c r="H25" i="90"/>
  <c r="G25" i="90"/>
  <c r="F25" i="90"/>
  <c r="U24" i="90"/>
  <c r="T24" i="90"/>
  <c r="S24" i="90"/>
  <c r="R24" i="90"/>
  <c r="U23" i="90"/>
  <c r="T23" i="90"/>
  <c r="S23" i="90"/>
  <c r="R23" i="90"/>
  <c r="U22" i="90"/>
  <c r="T22" i="90"/>
  <c r="S22" i="90"/>
  <c r="R22" i="90"/>
  <c r="U21" i="90"/>
  <c r="T21" i="90"/>
  <c r="S21" i="90"/>
  <c r="R21" i="90"/>
  <c r="U20" i="90"/>
  <c r="T20" i="90"/>
  <c r="T25" i="90" s="1"/>
  <c r="C20" i="90" s="1"/>
  <c r="S20" i="90"/>
  <c r="S25" i="90" s="1"/>
  <c r="R20" i="90"/>
  <c r="Q19" i="90"/>
  <c r="P19" i="90"/>
  <c r="O19" i="90"/>
  <c r="N19" i="90"/>
  <c r="M19" i="90"/>
  <c r="L19" i="90"/>
  <c r="K19" i="90"/>
  <c r="J19" i="90"/>
  <c r="I19" i="90"/>
  <c r="H19" i="90"/>
  <c r="G19" i="90"/>
  <c r="F19" i="90"/>
  <c r="U18" i="90"/>
  <c r="T18" i="90"/>
  <c r="S18" i="90"/>
  <c r="R18" i="90"/>
  <c r="U17" i="90"/>
  <c r="T17" i="90"/>
  <c r="S17" i="90"/>
  <c r="R17" i="90"/>
  <c r="U16" i="90"/>
  <c r="T16" i="90"/>
  <c r="S16" i="90"/>
  <c r="R16" i="90"/>
  <c r="U15" i="90"/>
  <c r="T15" i="90"/>
  <c r="S15" i="90"/>
  <c r="R15" i="90"/>
  <c r="U14" i="90"/>
  <c r="U19" i="90" s="1"/>
  <c r="D14" i="90" s="1"/>
  <c r="T14" i="90"/>
  <c r="S14" i="90"/>
  <c r="S19" i="90" s="1"/>
  <c r="R14" i="90"/>
  <c r="Q13" i="90"/>
  <c r="P13" i="90"/>
  <c r="O13" i="90"/>
  <c r="N13" i="90"/>
  <c r="M13" i="90"/>
  <c r="L13" i="90"/>
  <c r="K13" i="90"/>
  <c r="J13" i="90"/>
  <c r="I13" i="90"/>
  <c r="H13" i="90"/>
  <c r="G13" i="90"/>
  <c r="F13" i="90"/>
  <c r="U12" i="90"/>
  <c r="T12" i="90"/>
  <c r="S12" i="90"/>
  <c r="R12" i="90"/>
  <c r="U11" i="90"/>
  <c r="T11" i="90"/>
  <c r="S11" i="90"/>
  <c r="R11" i="90"/>
  <c r="U10" i="90"/>
  <c r="T10" i="90"/>
  <c r="S10" i="90"/>
  <c r="R10" i="90"/>
  <c r="U9" i="90"/>
  <c r="T9" i="90"/>
  <c r="S9" i="90"/>
  <c r="R9" i="90"/>
  <c r="U8" i="90"/>
  <c r="T8" i="90"/>
  <c r="S8" i="90"/>
  <c r="S13" i="90" s="1"/>
  <c r="R8" i="90"/>
  <c r="Q7" i="90"/>
  <c r="P7" i="90"/>
  <c r="P32" i="90" s="1"/>
  <c r="O7" i="90"/>
  <c r="O32" i="90" s="1"/>
  <c r="N7" i="90"/>
  <c r="M7" i="90"/>
  <c r="L7" i="90"/>
  <c r="L32" i="90" s="1"/>
  <c r="K7" i="90"/>
  <c r="K32" i="90" s="1"/>
  <c r="J7" i="90"/>
  <c r="I7" i="90"/>
  <c r="H7" i="90"/>
  <c r="H32" i="90" s="1"/>
  <c r="G7" i="90"/>
  <c r="G32" i="90" s="1"/>
  <c r="F7" i="90"/>
  <c r="U6" i="90"/>
  <c r="T6" i="90"/>
  <c r="S6" i="90"/>
  <c r="R6" i="90"/>
  <c r="U5" i="90"/>
  <c r="T5" i="90"/>
  <c r="S5" i="90"/>
  <c r="R5" i="90"/>
  <c r="U4" i="90"/>
  <c r="T4" i="90"/>
  <c r="S4" i="90"/>
  <c r="R4" i="90"/>
  <c r="U3" i="90"/>
  <c r="T3" i="90"/>
  <c r="S3" i="90"/>
  <c r="R3" i="90"/>
  <c r="U2" i="90"/>
  <c r="U7" i="90" s="1"/>
  <c r="D2" i="90" s="1"/>
  <c r="T2" i="90"/>
  <c r="T7" i="90" s="1"/>
  <c r="C2" i="90" s="1"/>
  <c r="S2" i="90"/>
  <c r="S7" i="90" s="1"/>
  <c r="R2" i="90"/>
  <c r="R7" i="90" s="1"/>
  <c r="U31" i="90" l="1"/>
  <c r="D26" i="90" s="1"/>
  <c r="R25" i="90"/>
  <c r="R19" i="90"/>
  <c r="T19" i="90"/>
  <c r="C14" i="90" s="1"/>
  <c r="J32" i="90"/>
  <c r="N32" i="90"/>
  <c r="I32" i="90"/>
  <c r="M32" i="90"/>
  <c r="Q32" i="90"/>
  <c r="U25" i="90"/>
  <c r="D20" i="90" s="1"/>
  <c r="R13" i="90"/>
  <c r="T13" i="90"/>
  <c r="C8" i="90" s="1"/>
  <c r="U13" i="90"/>
  <c r="D8" i="90" s="1"/>
  <c r="B32" i="85"/>
  <c r="Q31" i="85"/>
  <c r="P31" i="85"/>
  <c r="O31" i="85"/>
  <c r="N31" i="85"/>
  <c r="M31" i="85"/>
  <c r="L31" i="85"/>
  <c r="K31" i="85"/>
  <c r="J31" i="85"/>
  <c r="I31" i="85"/>
  <c r="H31" i="85"/>
  <c r="G31" i="85"/>
  <c r="F31" i="85"/>
  <c r="U30" i="85"/>
  <c r="T30" i="85"/>
  <c r="S30" i="85"/>
  <c r="R30" i="85"/>
  <c r="U29" i="85"/>
  <c r="T29" i="85"/>
  <c r="S29" i="85"/>
  <c r="R29" i="85"/>
  <c r="U28" i="85"/>
  <c r="T28" i="85"/>
  <c r="S28" i="85"/>
  <c r="R28" i="85"/>
  <c r="U27" i="85"/>
  <c r="T27" i="85"/>
  <c r="S27" i="85"/>
  <c r="R27" i="85"/>
  <c r="U26" i="85"/>
  <c r="U31" i="85" s="1"/>
  <c r="D26" i="85" s="1"/>
  <c r="T26" i="85"/>
  <c r="S26" i="85"/>
  <c r="S31" i="85" s="1"/>
  <c r="R26" i="85"/>
  <c r="R31" i="85" s="1"/>
  <c r="Q25" i="85"/>
  <c r="P25" i="85"/>
  <c r="O25" i="85"/>
  <c r="N25" i="85"/>
  <c r="M25" i="85"/>
  <c r="L25" i="85"/>
  <c r="K25" i="85"/>
  <c r="J25" i="85"/>
  <c r="I25" i="85"/>
  <c r="H25" i="85"/>
  <c r="G25" i="85"/>
  <c r="F25" i="85"/>
  <c r="U24" i="85"/>
  <c r="T24" i="85"/>
  <c r="S24" i="85"/>
  <c r="R24" i="85"/>
  <c r="U23" i="85"/>
  <c r="T23" i="85"/>
  <c r="S23" i="85"/>
  <c r="R23" i="85"/>
  <c r="U22" i="85"/>
  <c r="T22" i="85"/>
  <c r="S22" i="85"/>
  <c r="R22" i="85"/>
  <c r="U21" i="85"/>
  <c r="T21" i="85"/>
  <c r="S21" i="85"/>
  <c r="R21" i="85"/>
  <c r="U20" i="85"/>
  <c r="U25" i="85" s="1"/>
  <c r="D20" i="85" s="1"/>
  <c r="T20" i="85"/>
  <c r="T25" i="85" s="1"/>
  <c r="C20" i="85" s="1"/>
  <c r="S20" i="85"/>
  <c r="S25" i="85" s="1"/>
  <c r="R20" i="85"/>
  <c r="Q19" i="85"/>
  <c r="P19" i="85"/>
  <c r="O19" i="85"/>
  <c r="N19" i="85"/>
  <c r="M19" i="85"/>
  <c r="L19" i="85"/>
  <c r="K19" i="85"/>
  <c r="J19" i="85"/>
  <c r="I19" i="85"/>
  <c r="H19" i="85"/>
  <c r="G19" i="85"/>
  <c r="F19" i="85"/>
  <c r="U18" i="85"/>
  <c r="T18" i="85"/>
  <c r="S18" i="85"/>
  <c r="R18" i="85"/>
  <c r="U17" i="85"/>
  <c r="T17" i="85"/>
  <c r="S17" i="85"/>
  <c r="R17" i="85"/>
  <c r="U16" i="85"/>
  <c r="T16" i="85"/>
  <c r="S16" i="85"/>
  <c r="R16" i="85"/>
  <c r="U15" i="85"/>
  <c r="T15" i="85"/>
  <c r="S15" i="85"/>
  <c r="R15" i="85"/>
  <c r="U14" i="85"/>
  <c r="T14" i="85"/>
  <c r="S14" i="85"/>
  <c r="S19" i="85" s="1"/>
  <c r="R14" i="85"/>
  <c r="Q13" i="85"/>
  <c r="P13" i="85"/>
  <c r="O13" i="85"/>
  <c r="N13" i="85"/>
  <c r="M13" i="85"/>
  <c r="L13" i="85"/>
  <c r="K13" i="85"/>
  <c r="J13" i="85"/>
  <c r="I13" i="85"/>
  <c r="H13" i="85"/>
  <c r="G13" i="85"/>
  <c r="F13" i="85"/>
  <c r="U12" i="85"/>
  <c r="T12" i="85"/>
  <c r="S12" i="85"/>
  <c r="R12" i="85"/>
  <c r="U11" i="85"/>
  <c r="T11" i="85"/>
  <c r="S11" i="85"/>
  <c r="R11" i="85"/>
  <c r="U10" i="85"/>
  <c r="T10" i="85"/>
  <c r="S10" i="85"/>
  <c r="R10" i="85"/>
  <c r="U9" i="85"/>
  <c r="T9" i="85"/>
  <c r="S9" i="85"/>
  <c r="R9" i="85"/>
  <c r="U8" i="85"/>
  <c r="T8" i="85"/>
  <c r="S8" i="85"/>
  <c r="S13" i="85" s="1"/>
  <c r="R8" i="85"/>
  <c r="Q7" i="85"/>
  <c r="Q32" i="85" s="1"/>
  <c r="P7" i="85"/>
  <c r="P32" i="85" s="1"/>
  <c r="O7" i="85"/>
  <c r="O32" i="85" s="1"/>
  <c r="N7" i="85"/>
  <c r="N32" i="85" s="1"/>
  <c r="M7" i="85"/>
  <c r="M32" i="85" s="1"/>
  <c r="L7" i="85"/>
  <c r="L32" i="85" s="1"/>
  <c r="K7" i="85"/>
  <c r="K32" i="85" s="1"/>
  <c r="J7" i="85"/>
  <c r="J32" i="85" s="1"/>
  <c r="I7" i="85"/>
  <c r="I32" i="85" s="1"/>
  <c r="H7" i="85"/>
  <c r="H32" i="85" s="1"/>
  <c r="G7" i="85"/>
  <c r="G32" i="85" s="1"/>
  <c r="F7" i="85"/>
  <c r="U6" i="85"/>
  <c r="T6" i="85"/>
  <c r="S6" i="85"/>
  <c r="R6" i="85"/>
  <c r="U5" i="85"/>
  <c r="T5" i="85"/>
  <c r="S5" i="85"/>
  <c r="R5" i="85"/>
  <c r="U4" i="85"/>
  <c r="T4" i="85"/>
  <c r="S4" i="85"/>
  <c r="R4" i="85"/>
  <c r="U3" i="85"/>
  <c r="T3" i="85"/>
  <c r="S3" i="85"/>
  <c r="R3" i="85"/>
  <c r="U2" i="85"/>
  <c r="U7" i="85" s="1"/>
  <c r="D2" i="85" s="1"/>
  <c r="T2" i="85"/>
  <c r="T7" i="85" s="1"/>
  <c r="C2" i="85" s="1"/>
  <c r="S2" i="85"/>
  <c r="S7" i="85" s="1"/>
  <c r="R2" i="85"/>
  <c r="C32" i="90" l="1"/>
  <c r="D32" i="90"/>
  <c r="R25" i="85"/>
  <c r="T31" i="85"/>
  <c r="C26" i="85" s="1"/>
  <c r="U13" i="85"/>
  <c r="D8" i="85" s="1"/>
  <c r="R13" i="85"/>
  <c r="T13" i="85"/>
  <c r="C8" i="85" s="1"/>
  <c r="T19" i="85"/>
  <c r="C14" i="85" s="1"/>
  <c r="U19" i="85"/>
  <c r="D14" i="85" s="1"/>
  <c r="D32" i="85" s="1"/>
  <c r="R19" i="85"/>
  <c r="R7" i="85"/>
  <c r="C32" i="85" l="1"/>
</calcChain>
</file>

<file path=xl/sharedStrings.xml><?xml version="1.0" encoding="utf-8"?>
<sst xmlns="http://schemas.openxmlformats.org/spreadsheetml/2006/main" count="213" uniqueCount="48">
  <si>
    <t>Pilar</t>
  </si>
  <si>
    <t>Administración</t>
  </si>
  <si>
    <t>Ejecución</t>
  </si>
  <si>
    <t>Infraestructura</t>
  </si>
  <si>
    <t>Nivel</t>
  </si>
  <si>
    <t>Básico</t>
  </si>
  <si>
    <t>Transitorio</t>
  </si>
  <si>
    <t>Sobresaliente</t>
  </si>
  <si>
    <t>Intermedio</t>
  </si>
  <si>
    <t>Planeacion</t>
  </si>
  <si>
    <t>Avanzado</t>
  </si>
  <si>
    <t>Profes</t>
  </si>
  <si>
    <t>Total</t>
  </si>
  <si>
    <t>Activas</t>
  </si>
  <si>
    <t>Productos y Servicios</t>
  </si>
  <si>
    <t>Pond x
Nivel</t>
  </si>
  <si>
    <t>Objetivo</t>
  </si>
  <si>
    <t>Pond x 
Pilar</t>
  </si>
  <si>
    <t>Completadas 
en 
Auditoria</t>
  </si>
  <si>
    <t>Completadas 
por DC</t>
  </si>
  <si>
    <t>Programadas</t>
  </si>
  <si>
    <t>Por 
Hacer</t>
  </si>
  <si>
    <t>Total 
(Eval)</t>
  </si>
  <si>
    <t>Realizadas 
(Eval)</t>
  </si>
  <si>
    <t>Activas 
(Eval)</t>
  </si>
  <si>
    <t>Programadas 
(Eval)</t>
  </si>
  <si>
    <t>Por Hacer 
(Eval)</t>
  </si>
  <si>
    <t>Avance
Auditoria</t>
  </si>
  <si>
    <t>Avance
DC</t>
  </si>
  <si>
    <t>Avance
Total</t>
  </si>
  <si>
    <t>nivel-pilar</t>
  </si>
  <si>
    <t xml:space="preserve">Ponderacion </t>
  </si>
  <si>
    <t>Básico Administración</t>
  </si>
  <si>
    <t>Básico Ejecución</t>
  </si>
  <si>
    <t>Básico Infraestructura</t>
  </si>
  <si>
    <t>Básico Planeacion</t>
  </si>
  <si>
    <t>Transitorio Administración</t>
  </si>
  <si>
    <t>Transitorio Ejecución</t>
  </si>
  <si>
    <t>Transitorio Infraestructura</t>
  </si>
  <si>
    <t>Transitorio Planeacion</t>
  </si>
  <si>
    <t>Intermedio Administración</t>
  </si>
  <si>
    <t>Intermedio Ejecución</t>
  </si>
  <si>
    <t>Intermedio Planeacion</t>
  </si>
  <si>
    <t>Avanzado Ejecución</t>
  </si>
  <si>
    <t>Avanzado Planeacion</t>
  </si>
  <si>
    <t>Sobresaliente Administración</t>
  </si>
  <si>
    <t>Juntos</t>
  </si>
  <si>
    <t>Ponderación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</si>
</sst>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7" formatCode="0.000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2"/>
      <name val="Arial"/>
      <family val="2"/>
    </font>
    <font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Segoe UI Semilight"/>
      <family val="2"/>
    </font>
    <font>
      <sz val="11"/>
      <color theme="0"/>
      <name val="Segoe UI Light"/>
      <family val="2"/>
    </font>
    <font>
      <sz val="10"/>
      <color theme="1"/>
      <name val="Segoe UI Light"/>
      <family val="2"/>
    </font>
    <font>
      <b/>
      <sz val="10"/>
      <color theme="1"/>
      <name val="Segoe UI Light"/>
      <family val="2"/>
    </font>
    <font>
      <b/>
      <sz val="11"/>
      <color indexed="8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37">
    <xf numFmtId="0" fontId="0" fillId="0" borderId="0"/>
    <xf numFmtId="0" fontId="1" fillId="0" borderId="0">
      <alignment wrapText="1"/>
    </xf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6" fillId="2" borderId="1" applyNumberFormat="0" applyAlignment="0" applyProtection="0"/>
    <xf numFmtId="0" fontId="6" fillId="2" borderId="1" applyNumberFormat="0" applyAlignment="0" applyProtection="0"/>
    <xf numFmtId="0" fontId="7" fillId="23" borderId="2" applyNumberFormat="0" applyAlignment="0" applyProtection="0"/>
    <xf numFmtId="0" fontId="7" fillId="23" borderId="2" applyNumberFormat="0" applyAlignment="0" applyProtection="0"/>
    <xf numFmtId="43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1" applyNumberFormat="0" applyAlignment="0" applyProtection="0"/>
    <xf numFmtId="0" fontId="13" fillId="4" borderId="1" applyNumberFormat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6" borderId="7" applyNumberFormat="0" applyFont="0" applyAlignment="0" applyProtection="0"/>
    <xf numFmtId="0" fontId="3" fillId="6" borderId="7" applyNumberFormat="0" applyFont="0" applyAlignment="0" applyProtection="0"/>
    <xf numFmtId="0" fontId="16" fillId="2" borderId="8" applyNumberFormat="0" applyAlignment="0" applyProtection="0"/>
    <xf numFmtId="0" fontId="16" fillId="2" borderId="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3" fillId="0" borderId="0"/>
    <xf numFmtId="9" fontId="24" fillId="0" borderId="0" applyFont="0" applyFill="0" applyBorder="0" applyAlignment="0" applyProtection="0"/>
  </cellStyleXfs>
  <cellXfs count="32">
    <xf numFmtId="0" fontId="0" fillId="0" borderId="0" xfId="0"/>
    <xf numFmtId="0" fontId="25" fillId="26" borderId="0" xfId="0" applyFont="1" applyFill="1" applyAlignment="1">
      <alignment horizontal="center"/>
    </xf>
    <xf numFmtId="0" fontId="25" fillId="26" borderId="0" xfId="0" applyFont="1" applyFill="1" applyAlignment="1">
      <alignment horizontal="center" wrapText="1"/>
    </xf>
    <xf numFmtId="0" fontId="26" fillId="27" borderId="0" xfId="0" applyFont="1" applyFill="1" applyAlignment="1">
      <alignment horizontal="center" wrapText="1"/>
    </xf>
    <xf numFmtId="0" fontId="26" fillId="27" borderId="0" xfId="0" applyFont="1" applyFill="1" applyAlignment="1">
      <alignment horizontal="center"/>
    </xf>
    <xf numFmtId="0" fontId="27" fillId="28" borderId="0" xfId="0" applyFont="1" applyFill="1"/>
    <xf numFmtId="0" fontId="28" fillId="28" borderId="0" xfId="0" applyFont="1" applyFill="1"/>
    <xf numFmtId="9" fontId="28" fillId="28" borderId="0" xfId="236" applyFont="1" applyFill="1"/>
    <xf numFmtId="10" fontId="28" fillId="28" borderId="0" xfId="236" applyNumberFormat="1" applyFont="1" applyFill="1"/>
    <xf numFmtId="9" fontId="27" fillId="28" borderId="0" xfId="236" applyFont="1" applyFill="1"/>
    <xf numFmtId="10" fontId="27" fillId="29" borderId="0" xfId="236" applyNumberFormat="1" applyFont="1" applyFill="1"/>
    <xf numFmtId="0" fontId="27" fillId="25" borderId="0" xfId="0" applyFont="1" applyFill="1"/>
    <xf numFmtId="9" fontId="27" fillId="25" borderId="0" xfId="236" applyFont="1" applyFill="1"/>
    <xf numFmtId="10" fontId="27" fillId="25" borderId="0" xfId="236" applyNumberFormat="1" applyFont="1" applyFill="1"/>
    <xf numFmtId="0" fontId="26" fillId="30" borderId="0" xfId="0" applyFont="1" applyFill="1"/>
    <xf numFmtId="10" fontId="26" fillId="30" borderId="0" xfId="0" applyNumberFormat="1" applyFont="1" applyFill="1"/>
    <xf numFmtId="10" fontId="26" fillId="30" borderId="0" xfId="236" applyNumberFormat="1" applyFont="1" applyFill="1"/>
    <xf numFmtId="9" fontId="27" fillId="28" borderId="0" xfId="0" applyNumberFormat="1" applyFont="1" applyFill="1"/>
    <xf numFmtId="167" fontId="27" fillId="28" borderId="0" xfId="0" applyNumberFormat="1" applyFont="1" applyFill="1"/>
    <xf numFmtId="2" fontId="27" fillId="28" borderId="0" xfId="0" applyNumberFormat="1" applyFont="1" applyFill="1"/>
    <xf numFmtId="10" fontId="27" fillId="28" borderId="0" xfId="0" applyNumberFormat="1" applyFont="1" applyFill="1"/>
    <xf numFmtId="0" fontId="29" fillId="0" borderId="0" xfId="0" applyFont="1" applyAlignment="1">
      <alignment horizontal="center"/>
    </xf>
    <xf numFmtId="0" fontId="1" fillId="0" borderId="0" xfId="1" applyAlignment="1"/>
    <xf numFmtId="0" fontId="1" fillId="28" borderId="0" xfId="1" applyFill="1" applyAlignment="1"/>
    <xf numFmtId="0" fontId="28" fillId="28" borderId="0" xfId="0" applyFont="1" applyFill="1" applyAlignment="1">
      <alignment horizontal="center"/>
    </xf>
    <xf numFmtId="1" fontId="28" fillId="28" borderId="0" xfId="0" applyNumberFormat="1" applyFont="1" applyFill="1" applyAlignment="1">
      <alignment horizontal="center"/>
    </xf>
    <xf numFmtId="2" fontId="27" fillId="28" borderId="0" xfId="0" applyNumberFormat="1" applyFont="1" applyFill="1" applyAlignment="1">
      <alignment horizontal="center"/>
    </xf>
    <xf numFmtId="2" fontId="22" fillId="0" borderId="0" xfId="0" applyNumberFormat="1" applyFont="1" applyFill="1" applyAlignment="1">
      <alignment horizontal="center"/>
    </xf>
    <xf numFmtId="0" fontId="28" fillId="0" borderId="0" xfId="0" applyFont="1" applyFill="1" applyAlignment="1">
      <alignment horizontal="center"/>
    </xf>
    <xf numFmtId="2" fontId="27" fillId="24" borderId="0" xfId="0" applyNumberFormat="1" applyFont="1" applyFill="1" applyAlignment="1">
      <alignment horizontal="center"/>
    </xf>
    <xf numFmtId="2" fontId="27" fillId="31" borderId="0" xfId="0" applyNumberFormat="1" applyFont="1" applyFill="1" applyAlignment="1">
      <alignment horizontal="center"/>
    </xf>
    <xf numFmtId="2" fontId="27" fillId="31" borderId="0" xfId="0" applyNumberFormat="1" applyFont="1" applyFill="1"/>
  </cellXfs>
  <cellStyles count="237">
    <cellStyle name="20% - Accent1 2" xfId="2"/>
    <cellStyle name="20% - Accent1 3" xfId="3"/>
    <cellStyle name="20% - Accent2 2" xfId="4"/>
    <cellStyle name="20% - Accent2 3" xfId="5"/>
    <cellStyle name="20% - Accent3 2" xfId="6"/>
    <cellStyle name="20% - Accent3 3" xfId="7"/>
    <cellStyle name="20% - Accent4 2" xfId="8"/>
    <cellStyle name="20% - Accent4 3" xfId="9"/>
    <cellStyle name="20% - Accent5 2" xfId="10"/>
    <cellStyle name="20% - Accent5 3" xfId="11"/>
    <cellStyle name="20% - Accent6 2" xfId="12"/>
    <cellStyle name="20% - Accent6 3" xfId="13"/>
    <cellStyle name="40% - Accent1 2" xfId="14"/>
    <cellStyle name="40% - Accent1 3" xfId="15"/>
    <cellStyle name="40% - Accent2 2" xfId="16"/>
    <cellStyle name="40% - Accent2 3" xfId="17"/>
    <cellStyle name="40% - Accent3 2 2" xfId="18"/>
    <cellStyle name="40% - Accent3 3" xfId="19"/>
    <cellStyle name="40% - Accent4 2" xfId="20"/>
    <cellStyle name="40% - Accent4 3" xfId="21"/>
    <cellStyle name="40% - Accent5 2" xfId="22"/>
    <cellStyle name="40% - Accent5 3" xfId="23"/>
    <cellStyle name="40% - Accent6 2" xfId="24"/>
    <cellStyle name="40% - Accent6 3" xfId="25"/>
    <cellStyle name="60% - Accent1 2" xfId="26"/>
    <cellStyle name="60% - Accent1 3" xfId="27"/>
    <cellStyle name="60% - Accent2 2" xfId="28"/>
    <cellStyle name="60% - Accent2 3" xfId="29"/>
    <cellStyle name="60% - Accent3 2 2" xfId="30"/>
    <cellStyle name="60% - Accent3 3" xfId="31"/>
    <cellStyle name="60% - Accent4 2" xfId="32"/>
    <cellStyle name="60% - Accent4 3" xfId="33"/>
    <cellStyle name="60% - Accent5 2" xfId="34"/>
    <cellStyle name="60% - Accent5 3" xfId="35"/>
    <cellStyle name="60% - Accent6 2" xfId="36"/>
    <cellStyle name="60% - Accent6 3" xfId="37"/>
    <cellStyle name="Accent1 2" xfId="38"/>
    <cellStyle name="Accent1 3" xfId="39"/>
    <cellStyle name="Accent2 2" xfId="40"/>
    <cellStyle name="Accent2 3" xfId="41"/>
    <cellStyle name="Accent3 2 2" xfId="42"/>
    <cellStyle name="Accent3 3" xfId="43"/>
    <cellStyle name="Accent4 2 2" xfId="44"/>
    <cellStyle name="Accent4 3" xfId="45"/>
    <cellStyle name="Accent5 2" xfId="46"/>
    <cellStyle name="Accent5 3" xfId="47"/>
    <cellStyle name="Accent6 2" xfId="48"/>
    <cellStyle name="Accent6 3" xfId="49"/>
    <cellStyle name="Bad 2" xfId="50"/>
    <cellStyle name="Bad 3" xfId="51"/>
    <cellStyle name="Calculation 2" xfId="52"/>
    <cellStyle name="Calculation 3" xfId="53"/>
    <cellStyle name="Check Cell 2 2" xfId="54"/>
    <cellStyle name="Check Cell 3" xfId="55"/>
    <cellStyle name="Comma 6" xfId="56"/>
    <cellStyle name="Explanatory Text 2" xfId="57"/>
    <cellStyle name="Explanatory Text 3" xfId="58"/>
    <cellStyle name="Good 2" xfId="59"/>
    <cellStyle name="Good 3" xfId="60"/>
    <cellStyle name="Heading 1 2" xfId="61"/>
    <cellStyle name="Heading 1 3" xfId="62"/>
    <cellStyle name="Heading 2 2" xfId="63"/>
    <cellStyle name="Heading 2 3" xfId="64"/>
    <cellStyle name="Heading 3 2" xfId="65"/>
    <cellStyle name="Heading 3 3" xfId="66"/>
    <cellStyle name="Heading 4 2" xfId="67"/>
    <cellStyle name="Heading 4 3" xfId="68"/>
    <cellStyle name="Input 2" xfId="69"/>
    <cellStyle name="Input 3" xfId="70"/>
    <cellStyle name="Linked Cell 2" xfId="71"/>
    <cellStyle name="Linked Cell 3" xfId="72"/>
    <cellStyle name="Neutral 2" xfId="73"/>
    <cellStyle name="Neutral 3" xfId="74"/>
    <cellStyle name="Normal" xfId="0" builtinId="0"/>
    <cellStyle name="Normal 11" xfId="75"/>
    <cellStyle name="Normal 11 2" xfId="190"/>
    <cellStyle name="Normal 11 3" xfId="205"/>
    <cellStyle name="Normal 12" xfId="76"/>
    <cellStyle name="Normal 12 2" xfId="189"/>
    <cellStyle name="Normal 12 3" xfId="206"/>
    <cellStyle name="Normal 13" xfId="77"/>
    <cellStyle name="Normal 13 2" xfId="188"/>
    <cellStyle name="Normal 13 3" xfId="207"/>
    <cellStyle name="Normal 14" xfId="78"/>
    <cellStyle name="Normal 14 2" xfId="187"/>
    <cellStyle name="Normal 14 3" xfId="208"/>
    <cellStyle name="Normal 15" xfId="79"/>
    <cellStyle name="Normal 15 2" xfId="186"/>
    <cellStyle name="Normal 15 3" xfId="209"/>
    <cellStyle name="Normal 16" xfId="80"/>
    <cellStyle name="Normal 16 2" xfId="185"/>
    <cellStyle name="Normal 16 3" xfId="210"/>
    <cellStyle name="Normal 17" xfId="81"/>
    <cellStyle name="Normal 17 2" xfId="184"/>
    <cellStyle name="Normal 17 3" xfId="211"/>
    <cellStyle name="Normal 18" xfId="82"/>
    <cellStyle name="Normal 18 2" xfId="183"/>
    <cellStyle name="Normal 18 3" xfId="212"/>
    <cellStyle name="Normal 2" xfId="235"/>
    <cellStyle name="Normal 2 2" xfId="83"/>
    <cellStyle name="Normal 2 2 2" xfId="197"/>
    <cellStyle name="Normal 2 3" xfId="198"/>
    <cellStyle name="Normal 20" xfId="84"/>
    <cellStyle name="Normal 20 2" xfId="182"/>
    <cellStyle name="Normal 20 3" xfId="213"/>
    <cellStyle name="Normal 21" xfId="85"/>
    <cellStyle name="Normal 21 2" xfId="181"/>
    <cellStyle name="Normal 21 3" xfId="214"/>
    <cellStyle name="Normal 23" xfId="86"/>
    <cellStyle name="Normal 23 2" xfId="180"/>
    <cellStyle name="Normal 23 3" xfId="215"/>
    <cellStyle name="Normal 24" xfId="87"/>
    <cellStyle name="Normal 24 2" xfId="179"/>
    <cellStyle name="Normal 24 3" xfId="216"/>
    <cellStyle name="Normal 27" xfId="88"/>
    <cellStyle name="Normal 27 2" xfId="178"/>
    <cellStyle name="Normal 27 3" xfId="217"/>
    <cellStyle name="Normal 28" xfId="89"/>
    <cellStyle name="Normal 28 2" xfId="177"/>
    <cellStyle name="Normal 28 3" xfId="218"/>
    <cellStyle name="Normal 29" xfId="90"/>
    <cellStyle name="Normal 29 2" xfId="176"/>
    <cellStyle name="Normal 29 3" xfId="219"/>
    <cellStyle name="Normal 3" xfId="1"/>
    <cellStyle name="Normal 3 2" xfId="91"/>
    <cellStyle name="Normal 31" xfId="92"/>
    <cellStyle name="Normal 31 2" xfId="175"/>
    <cellStyle name="Normal 31 3" xfId="220"/>
    <cellStyle name="Normal 32" xfId="93"/>
    <cellStyle name="Normal 32 2" xfId="174"/>
    <cellStyle name="Normal 32 3" xfId="221"/>
    <cellStyle name="Normal 33" xfId="94"/>
    <cellStyle name="Normal 33 2" xfId="173"/>
    <cellStyle name="Normal 33 3" xfId="222"/>
    <cellStyle name="Normal 34" xfId="95"/>
    <cellStyle name="Normal 34 2" xfId="172"/>
    <cellStyle name="Normal 34 3" xfId="223"/>
    <cellStyle name="Normal 35" xfId="96"/>
    <cellStyle name="Normal 35 2" xfId="171"/>
    <cellStyle name="Normal 35 3" xfId="224"/>
    <cellStyle name="Normal 36" xfId="97"/>
    <cellStyle name="Normal 36 2" xfId="170"/>
    <cellStyle name="Normal 36 3" xfId="225"/>
    <cellStyle name="Normal 37" xfId="98"/>
    <cellStyle name="Normal 37 2" xfId="169"/>
    <cellStyle name="Normal 37 3" xfId="226"/>
    <cellStyle name="Normal 38" xfId="99"/>
    <cellStyle name="Normal 38 2" xfId="168"/>
    <cellStyle name="Normal 38 3" xfId="227"/>
    <cellStyle name="Normal 39" xfId="100"/>
    <cellStyle name="Normal 39 2" xfId="167"/>
    <cellStyle name="Normal 39 3" xfId="228"/>
    <cellStyle name="Normal 4 2" xfId="101"/>
    <cellStyle name="Normal 4 2 2" xfId="196"/>
    <cellStyle name="Normal 4 3" xfId="199"/>
    <cellStyle name="Normal 40" xfId="102"/>
    <cellStyle name="Normal 40 2" xfId="166"/>
    <cellStyle name="Normal 40 3" xfId="229"/>
    <cellStyle name="Normal 41" xfId="103"/>
    <cellStyle name="Normal 41 2" xfId="165"/>
    <cellStyle name="Normal 41 3" xfId="230"/>
    <cellStyle name="Normal 42" xfId="104"/>
    <cellStyle name="Normal 42 2" xfId="164"/>
    <cellStyle name="Normal 42 3" xfId="231"/>
    <cellStyle name="Normal 5" xfId="105"/>
    <cellStyle name="Normal 5 2" xfId="195"/>
    <cellStyle name="Normal 5 3" xfId="200"/>
    <cellStyle name="Normal 6" xfId="106"/>
    <cellStyle name="Normal 6 2" xfId="194"/>
    <cellStyle name="Normal 6 3" xfId="201"/>
    <cellStyle name="Normal 7" xfId="107"/>
    <cellStyle name="Normal 7 2" xfId="193"/>
    <cellStyle name="Normal 7 3" xfId="202"/>
    <cellStyle name="Normal 79" xfId="108"/>
    <cellStyle name="Normal 79 2" xfId="162"/>
    <cellStyle name="Normal 79 3" xfId="233"/>
    <cellStyle name="Normal 8" xfId="109"/>
    <cellStyle name="Normal 8 2" xfId="192"/>
    <cellStyle name="Normal 8 3" xfId="203"/>
    <cellStyle name="Normal 80" xfId="110"/>
    <cellStyle name="Normal 80 2" xfId="163"/>
    <cellStyle name="Normal 80 3" xfId="232"/>
    <cellStyle name="Normal 86" xfId="111"/>
    <cellStyle name="Normal 86 2" xfId="161"/>
    <cellStyle name="Normal 86 3" xfId="234"/>
    <cellStyle name="Normal 9" xfId="112"/>
    <cellStyle name="Normal 9 2" xfId="191"/>
    <cellStyle name="Normal 9 3" xfId="204"/>
    <cellStyle name="Note 2" xfId="113"/>
    <cellStyle name="Note 3" xfId="114"/>
    <cellStyle name="Output 2" xfId="115"/>
    <cellStyle name="Output 3" xfId="116"/>
    <cellStyle name="Percent" xfId="236" builtinId="5"/>
    <cellStyle name="Percent 43" xfId="117"/>
    <cellStyle name="Percent 44" xfId="118"/>
    <cellStyle name="Percent 45" xfId="119"/>
    <cellStyle name="Percent 46" xfId="120"/>
    <cellStyle name="Percent 47" xfId="121"/>
    <cellStyle name="Percent 48" xfId="122"/>
    <cellStyle name="Percent 49" xfId="123"/>
    <cellStyle name="Percent 50" xfId="124"/>
    <cellStyle name="Percent 51" xfId="125"/>
    <cellStyle name="Percent 52" xfId="126"/>
    <cellStyle name="Percent 53" xfId="127"/>
    <cellStyle name="Percent 54" xfId="128"/>
    <cellStyle name="Percent 55" xfId="129"/>
    <cellStyle name="Percent 57" xfId="130"/>
    <cellStyle name="Percent 58" xfId="131"/>
    <cellStyle name="Percent 59" xfId="132"/>
    <cellStyle name="Percent 60" xfId="133"/>
    <cellStyle name="Percent 61" xfId="134"/>
    <cellStyle name="Percent 62" xfId="135"/>
    <cellStyle name="Percent 63" xfId="136"/>
    <cellStyle name="Percent 64" xfId="137"/>
    <cellStyle name="Percent 65" xfId="138"/>
    <cellStyle name="Percent 66" xfId="139"/>
    <cellStyle name="Percent 67" xfId="140"/>
    <cellStyle name="Percent 68" xfId="141"/>
    <cellStyle name="Percent 69" xfId="142"/>
    <cellStyle name="Percent 70" xfId="143"/>
    <cellStyle name="Percent 71" xfId="144"/>
    <cellStyle name="Percent 72" xfId="145"/>
    <cellStyle name="Percent 73" xfId="146"/>
    <cellStyle name="Percent 74" xfId="147"/>
    <cellStyle name="Percent 75" xfId="148"/>
    <cellStyle name="Percent 76" xfId="149"/>
    <cellStyle name="Percent 77" xfId="150"/>
    <cellStyle name="Percent 84" xfId="151"/>
    <cellStyle name="Percent 86" xfId="152"/>
    <cellStyle name="Style 1" xfId="153"/>
    <cellStyle name="Style 1 2" xfId="154"/>
    <cellStyle name="Title 2" xfId="155"/>
    <cellStyle name="Title 3" xfId="156"/>
    <cellStyle name="Total 2" xfId="157"/>
    <cellStyle name="Total 3" xfId="158"/>
    <cellStyle name="Warning Text 2" xfId="159"/>
    <cellStyle name="Warning Text 3" xfId="16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jci.com/personal/bsierral_jci_com/Documents/Desktop/PUNTOS%20AUDITORIA%20HOLD/27%20JUNIO/PRUEBAS%20A/Puntos%20Administraci&#243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sierral\OneDrive%20for%20Business\Desktop\EDC%20II\AUDITORIA%20EDCII\RE-INGENIERIA%20EDCII\PUNTOS%20AUDITORIA%20HOLD\27%20JUNIO\PRUEBAS%20B\PRUEBA%203%20HOLD%20(Auditoria%20B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jci.com/personal/bsierral_jci_com/Documents/Desktop/EDC%20II/AUDITORIA%20EDCII/RE-INGENIERIA%20EDCII/PUNTOS%20AUDITORIA%20HOLD/27%20JUNIO/PRUEBAS%20B/Puntos%20Administra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bsite_data_20160613"/>
      <sheetName val="HOLD"/>
      <sheetName val="Auditoria 213"/>
      <sheetName val="AUD EDCII"/>
      <sheetName val="EDCII JOSUE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Punto</v>
          </cell>
        </row>
        <row r="2">
          <cell r="A2" t="str">
            <v>Cuenta con bloqueo automático de venta a clientes definidos con cartera crítica, en su caso que la persona que autorice la venta sea el Gerente Administrativo o el Dueño</v>
          </cell>
        </row>
        <row r="3">
          <cell r="A3" t="str">
            <v>Cuenta con política de crédito donde se especifican como otorgar límites de crédito y qué clientes deben garantizar su crédito</v>
          </cell>
        </row>
        <row r="4">
          <cell r="A4" t="str">
            <v>En el momento de la cobranza muestra estado de cuenta a cliente y comunica su saldo</v>
          </cell>
        </row>
        <row r="5">
          <cell r="A5" t="str">
            <v>Los documentos de venta Facturas, Notas de embarque, Notas de Cargo, Notas de crédito, entradas, etc son controlados por una numeración consecutiva.</v>
          </cell>
        </row>
        <row r="6">
          <cell r="A6" t="str">
            <v>Revisar se cuente con limites de crédito autorizados en sistema para cada uno de los clientes y revisar el que no se puedan modificar sin autorización previa.</v>
          </cell>
        </row>
        <row r="7">
          <cell r="A7" t="str">
            <v>Revisar se cuente con política de qué deben contener los expedientes y con base en esta revisarlos . Si no se cuenta con polìtica, mìnimo que cuenten con: Solicitud de crédito, nombre de razón social, calculo de límite de crédito, pagaré para clientes con saldos mayores a $X según política, Documentación Soporte.</v>
          </cell>
        </row>
        <row r="8">
          <cell r="A8" t="str">
            <v>Solicitar arqueos de cartera, deberá cubrirse al 100% Minimo 1 vez por año. Se debera dejar documentación soporte con VoBo por parte de gerente o personal que revisa.</v>
          </cell>
        </row>
        <row r="9">
          <cell r="A9" t="str">
            <v>Solicitar reporte de antigüedad de cartera en donde se tengan identificados los saldos por su antigüedad y revisar se tengan planes de acción especificos para cobranza con antigüedad mayor a 21 días de vencimiento. Firmados por el vendedor y cliente.</v>
          </cell>
        </row>
        <row r="10">
          <cell r="A10" t="str">
            <v>Validar el Resguardo adecuado de la documentación soporte de la Cartera de Cuentas por Cobrar Caja Fuerte o Archivero Con Llave ( Relación de Cobranza, Cheques Post Fechados, Facturas originales recientes, Pagares, Convenios de negociación)</v>
          </cell>
        </row>
        <row r="11">
          <cell r="A11" t="str">
            <v>Verificar la evidencia de que se efectúen confirmaciones aleatorias a los saldos pendientes de cobro de los clientes, este proceso se debe aplicar por personal ajeno a la cobranza y aplicación de saldos (mínimo una vez por año).</v>
          </cell>
        </row>
        <row r="12">
          <cell r="A12" t="str">
            <v>Verificar que las cuentas de dudosa cobrabilidad se encuentran gestionadas mediante la vía legal o en su caso sean canceladas de cartera con autorización de Gerencia Administrativa o el Dueño.</v>
          </cell>
        </row>
        <row r="13">
          <cell r="A13" t="str">
            <v>Sistema de Compensación atractivo para la fuerza de ventas que incentive el cumplir con los objetivos financieros y de posiicion de mercado en las distintas lineas de producto. (Por utilidad, captación de nuevos clientes, recolecacción usados, venta y cartera)</v>
          </cell>
        </row>
        <row r="14">
          <cell r="A14" t="str">
            <v>Sistema de Compensación impactado por evaluación de ejecución</v>
          </cell>
        </row>
        <row r="15">
          <cell r="A15" t="str">
            <v>Sistema de compensación impactada por utilidad midiendo a cada vendedor como unidad de negocio</v>
          </cell>
        </row>
        <row r="16">
          <cell r="A16" t="str">
            <v>Sistema de compensación impactado por nuevos clientes</v>
          </cell>
        </row>
        <row r="17">
          <cell r="A17" t="str">
            <v>Sistema de compensación impactado por venta y cartera</v>
          </cell>
        </row>
        <row r="18">
          <cell r="A18" t="str">
            <v>Los activos fijos son identificados por medio de etiquetas numeradas o algún otro control</v>
          </cell>
        </row>
        <row r="19">
          <cell r="A19" t="str">
            <v>Se cuenta con un registro de inventario de activo fijo el cual involucra su costo de adquisición de acuerdo a la fecha, así como el costo actualizado según el metodo de depreciación lineal.</v>
          </cell>
        </row>
        <row r="20">
          <cell r="A20" t="str">
            <v>Se verifica periodicamente la existencia del activo fijo según registro del mismo. (Inventario ciclico o completo)</v>
          </cell>
        </row>
        <row r="21">
          <cell r="A21" t="str">
            <v>Los egresos mayores a $10,000 pesos así como los pagos por transferencia bancaria son aprobadas por dos personas, excepto dueños</v>
          </cell>
        </row>
        <row r="22">
          <cell r="A22" t="str">
            <v>Registran en sistema depósitos de consumidores por préstamo de baterías</v>
          </cell>
        </row>
        <row r="23">
          <cell r="A23" t="str">
            <v>Revisar que se cuente con una metodología de trabajo para el control del manejo de cheques posfechados</v>
          </cell>
        </row>
        <row r="24">
          <cell r="A24" t="str">
            <v>Revisar se cuente con una polítca de caja chica y la misma se este llevando acabo. (realizar arqueo muestra)</v>
          </cell>
        </row>
        <row r="25">
          <cell r="A25" t="str">
            <v>Se cuenta con herramientas administrativas que ayuden a dismunir el uso de efectivo como parte de la cobranza: Terminales punto de Venta, Banca Electronica, Acceso a Cheques.</v>
          </cell>
        </row>
        <row r="26">
          <cell r="A26" t="str">
            <v>Se cuenta con un procedimiento por escrito, auditable, para realizar el cierre diario de operaciones así como los puntos que se deben verificar del mismo.</v>
          </cell>
        </row>
        <row r="27">
          <cell r="A27" t="str">
            <v>Validar la correcta aplicación a la cobranza recibida, con una antigüedad no mayor a 8 días para vendedor foreneo y 1 dia para ventas locales, quedando registrado en el mes que corresponda.</v>
          </cell>
        </row>
        <row r="28">
          <cell r="A28" t="str">
            <v>Validar las conciliaciones bancarias, resumiendo partidas mayores a 3 meses y en su caso dando seguimiento a los valores y montos.</v>
          </cell>
        </row>
        <row r="29">
          <cell r="A29" t="str">
            <v>Verificar que todos los cheques recibidos estén a nombre de la empresa con las leyendas "NO NEGOCIABLE" y/o "SOLO PARA ABONO A CUENTA DEL BENEFICIARIO".</v>
          </cell>
        </row>
        <row r="30">
          <cell r="A30" t="str">
            <v>El almacenamiento de los materiales (identificación con nomenclatura) facilita su ubicación y conteo de acuerdo a un lugar definido para cada producto</v>
          </cell>
        </row>
        <row r="31">
          <cell r="A31" t="str">
            <v>El material POP se encuentra dado de alta en sistema de inventarios y revisar el control (ubicación) que tienen de estos materiales</v>
          </cell>
        </row>
        <row r="32">
          <cell r="A32" t="str">
            <v>El producto en exhibición del DC está dado de alta en inventario de Centro de Servicio</v>
          </cell>
        </row>
        <row r="33">
          <cell r="A33" t="str">
            <v>Realizar inventario físico de baterias (nuevos, usados, ajustes y garantias) al 100%; filtros y lubricantes % determinado por el auditor; material POP al 100%. En caso de existir diferencias se les dará seguimiento, no se dará ningún punto si las diferencias no son aclaradas.</v>
          </cell>
        </row>
        <row r="34">
          <cell r="A34" t="str">
            <v>Revisar que todo movimiento de entrada o salida de almacenes cuente con un documento soporte así como su registro en sistema.</v>
          </cell>
        </row>
        <row r="35">
          <cell r="A35" t="str">
            <v>Todo ajuste al registro de inventarios como consecuencia de la toma física deben ser revisados, documentados y autorizados por la gerencia.</v>
          </cell>
        </row>
        <row r="36">
          <cell r="A36" t="str">
            <v>Todo los productos recibidos son dados de alta en sistema al momento de entrar a almacen general</v>
          </cell>
        </row>
        <row r="37">
          <cell r="A37" t="str">
            <v>Validar el control utilizado para las baterias en diagnóstico y/o revisión como parte de las existencias del inventario del centro de servicio.</v>
          </cell>
        </row>
        <row r="38">
          <cell r="A38" t="str">
            <v>Validar la correcta aplicación de conteos físicos de inventario de manera periódica, aclarando cualquier diferencia con los registros. (Se debe tener evidencia de estos conteos.)</v>
          </cell>
        </row>
        <row r="39">
          <cell r="A39" t="str">
            <v>Validar la evidencia de que se realizan inventarios físicos por parte del Área de Ventas a materiales en consignación y aquellos que se hayan consumido sean facturados inmediatamente</v>
          </cell>
        </row>
        <row r="40">
          <cell r="A40" t="str">
            <v>Verificar que se cuente con un Instructivo oficial emitido por el departamento de Administración del DC para la toma física de los inventarios.</v>
          </cell>
        </row>
        <row r="41">
          <cell r="A41" t="str">
            <v>Verificar se pueda identificar un Lay out de cada uno de los almacenes incluyendo usados, ajustes y garantías, baterías de préstamo en centros de servicio, almacen general.</v>
          </cell>
        </row>
        <row r="42">
          <cell r="A42" t="str">
            <v>Verificar el pago correspondiente de impuestos (ISR, IETU, IVA, IMSS, Sar, Infonavit, etc.) del ultimo trimestre dentro del período otorgado por SAT. ( hasta el 17 de cada mes ó siguiente día habil)</v>
          </cell>
        </row>
        <row r="43">
          <cell r="A43" t="str">
            <v>Verificar la generación de archivo consecutivo para facturas, incluyendo las canceladas,como parte de las disposiciones del SAT.</v>
          </cell>
        </row>
        <row r="44">
          <cell r="A44" t="str">
            <v>Verificar que todo el personal este registrado en el IMSS, que las altas se hayan efectuado el día de ingreso o un día antes y las bajas se hayan efectuado con fecha posterior a su fecha de salida.</v>
          </cell>
        </row>
        <row r="45">
          <cell r="A45" t="str">
            <v>Los acumuladores almacenados no tienen más de 4 estibas (camas)</v>
          </cell>
        </row>
        <row r="46">
          <cell r="A46" t="str">
            <v>Los usados almacenados se encuentran palletizados de la forma correcta conforme lo marca el procedimiento y cuentan con la etiqueta de residuos peligrosos</v>
          </cell>
        </row>
        <row r="47">
          <cell r="A47" t="str">
            <v>Los usados se encuentran almacenados dentro del área definida (dentro de canaletas)</v>
          </cell>
        </row>
        <row r="48">
          <cell r="A48" t="str">
            <v>No hay producto con más de 4 meses de caducidad, si se tiene de 0% a 95% de producto caduco no se dan puntos, de 96% a 98% se da el 50% de los puntos y arriba de 99% el 100% de los puntos</v>
          </cell>
        </row>
        <row r="49">
          <cell r="A49" t="str">
            <v>Todos los acumuladores almacenados cuentan con Honeycomb entre camas, las baterias planas no requieren honeycomb</v>
          </cell>
        </row>
        <row r="50">
          <cell r="A50" t="str">
            <v>La bitácora de entradas y salidas de usados está completa y al día (debe contar con todos los registros de entradas y salidas al día que se está auditando con todos los datos requeridos de todos los movimientos)</v>
          </cell>
        </row>
        <row r="51">
          <cell r="A51" t="str">
            <v>Cuentan con plan para mejorar los aspectos críticos del clima organizacional y el cumplimiento del plan de acción con responsables y fechas compromiso</v>
          </cell>
        </row>
        <row r="52">
          <cell r="A52" t="str">
            <v>Realiza exámenes psicométricos y análisis vs. perfiles deseados para la contratación de su personal</v>
          </cell>
        </row>
        <row r="53">
          <cell r="A53" t="str">
            <v>Revisar que se tenga especificado la definición de funciones de cada puesto.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ditoria B"/>
      <sheetName val="Sheet2"/>
      <sheetName val="PLAN EDCII"/>
      <sheetName val="Resultados"/>
      <sheetName val="R HOLD"/>
      <sheetName val="PLAN HOLD"/>
    </sheetNames>
    <sheetDataSet>
      <sheetData sheetId="0" refreshError="1"/>
      <sheetData sheetId="1" refreshError="1"/>
      <sheetData sheetId="2">
        <row r="1">
          <cell r="A1" t="str">
            <v>Código</v>
          </cell>
        </row>
        <row r="2">
          <cell r="A2" t="str">
            <v>Act-001</v>
          </cell>
        </row>
        <row r="3">
          <cell r="A3" t="str">
            <v>Act-003</v>
          </cell>
        </row>
        <row r="4">
          <cell r="A4" t="str">
            <v>Act-004</v>
          </cell>
        </row>
        <row r="5">
          <cell r="A5" t="str">
            <v>Act-045</v>
          </cell>
        </row>
        <row r="6">
          <cell r="A6" t="str">
            <v>Act-079</v>
          </cell>
        </row>
        <row r="7">
          <cell r="A7" t="str">
            <v>Act-099</v>
          </cell>
        </row>
        <row r="8">
          <cell r="A8" t="str">
            <v>Act-110</v>
          </cell>
        </row>
        <row r="9">
          <cell r="A9" t="str">
            <v>Act-121</v>
          </cell>
        </row>
        <row r="10">
          <cell r="A10" t="str">
            <v>Act-139</v>
          </cell>
        </row>
        <row r="11">
          <cell r="A11" t="str">
            <v>Act-150</v>
          </cell>
        </row>
        <row r="12">
          <cell r="A12" t="str">
            <v>Act-236</v>
          </cell>
        </row>
        <row r="13">
          <cell r="A13" t="str">
            <v>Act-245</v>
          </cell>
        </row>
        <row r="14">
          <cell r="A14" t="str">
            <v>Act-251</v>
          </cell>
        </row>
        <row r="15">
          <cell r="A15" t="str">
            <v>Act-254</v>
          </cell>
        </row>
        <row r="16">
          <cell r="A16" t="str">
            <v>Act-261</v>
          </cell>
        </row>
        <row r="17">
          <cell r="A17" t="str">
            <v>Act-085</v>
          </cell>
        </row>
        <row r="18">
          <cell r="A18" t="str">
            <v>Act-087</v>
          </cell>
        </row>
        <row r="19">
          <cell r="A19" t="str">
            <v>Act-116</v>
          </cell>
        </row>
        <row r="20">
          <cell r="A20" t="str">
            <v>Act-194</v>
          </cell>
        </row>
        <row r="21">
          <cell r="A21" t="str">
            <v>Act-060</v>
          </cell>
        </row>
        <row r="22">
          <cell r="A22" t="str">
            <v>Act-101</v>
          </cell>
        </row>
        <row r="23">
          <cell r="A23" t="str">
            <v>Act-106</v>
          </cell>
        </row>
        <row r="24">
          <cell r="A24" t="str">
            <v>Act-246</v>
          </cell>
        </row>
        <row r="25">
          <cell r="A25" t="str">
            <v>Act-278</v>
          </cell>
        </row>
        <row r="26">
          <cell r="A26" t="str">
            <v>Act-028</v>
          </cell>
        </row>
        <row r="27">
          <cell r="A27" t="str">
            <v>Act-039</v>
          </cell>
        </row>
        <row r="28">
          <cell r="A28" t="str">
            <v>Act-080</v>
          </cell>
        </row>
        <row r="29">
          <cell r="A29" t="str">
            <v>Act-097</v>
          </cell>
        </row>
        <row r="30">
          <cell r="A30" t="str">
            <v>Act-120</v>
          </cell>
        </row>
        <row r="31">
          <cell r="A31" t="str">
            <v>Act-151</v>
          </cell>
        </row>
        <row r="32">
          <cell r="A32" t="str">
            <v>Act-154</v>
          </cell>
        </row>
        <row r="33">
          <cell r="A33" t="str">
            <v>Act-167</v>
          </cell>
        </row>
        <row r="34">
          <cell r="A34" t="str">
            <v>Act-234</v>
          </cell>
        </row>
        <row r="35">
          <cell r="A35" t="str">
            <v>Act-266</v>
          </cell>
        </row>
        <row r="36">
          <cell r="A36" t="str">
            <v>Act-274</v>
          </cell>
        </row>
        <row r="37">
          <cell r="A37" t="str">
            <v>Act-279</v>
          </cell>
        </row>
        <row r="38">
          <cell r="A38" t="str">
            <v>Act-137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bsite_data_20160613"/>
      <sheetName val="HOLD"/>
      <sheetName val="Auditoria 213"/>
      <sheetName val="AUD EDCII"/>
      <sheetName val="EDCII JOSUE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Punto</v>
          </cell>
        </row>
        <row r="2">
          <cell r="A2" t="str">
            <v>Cuenta con bloqueo automático de venta a clientes definidos con cartera crítica, en su caso que la persona que autorice la venta sea el Gerente Administrativo o el Dueño</v>
          </cell>
        </row>
        <row r="3">
          <cell r="A3" t="str">
            <v>Cuenta con política de crédito donde se especifican como otorgar límites de crédito y qué clientes deben garantizar su crédito</v>
          </cell>
        </row>
        <row r="4">
          <cell r="A4" t="str">
            <v>En el momento de la cobranza muestra estado de cuenta a cliente y comunica su saldo</v>
          </cell>
        </row>
        <row r="5">
          <cell r="A5" t="str">
            <v>Los documentos de venta Facturas, Notas de embarque, Notas de Cargo, Notas de crédito, entradas, etc son controlados por una numeración consecutiva.</v>
          </cell>
        </row>
        <row r="6">
          <cell r="A6" t="str">
            <v>Revisar se cuente con limites de crédito autorizados en sistema para cada uno de los clientes y revisar el que no se puedan modificar sin autorización previa.</v>
          </cell>
        </row>
        <row r="7">
          <cell r="A7" t="str">
            <v>Revisar se cuente con política de qué deben contener los expedientes y con base en esta revisarlos . Si no se cuenta con polìtica, mìnimo que cuenten con: Solicitud de crédito, nombre de razón social, calculo de límite de crédito, pagaré para clientes con saldos mayores a $X según política, Documentación Soporte.</v>
          </cell>
        </row>
        <row r="8">
          <cell r="A8" t="str">
            <v>Solicitar arqueos de cartera, deberá cubrirse al 100% Minimo 1 vez por año. Se debera dejar documentación soporte con VoBo por parte de gerente o personal que revisa.</v>
          </cell>
        </row>
        <row r="9">
          <cell r="A9" t="str">
            <v>Solicitar reporte de antigüedad de cartera en donde se tengan identificados los saldos por su antigüedad y revisar se tengan planes de acción especificos para cobranza con antigüedad mayor a 21 días de vencimiento. Firmados por el vendedor y cliente.</v>
          </cell>
        </row>
        <row r="10">
          <cell r="A10" t="str">
            <v>Validar el Resguardo adecuado de la documentación soporte de la Cartera de Cuentas por Cobrar Caja Fuerte o Archivero Con Llave ( Relación de Cobranza, Cheques Post Fechados, Facturas originales recientes, Pagares, Convenios de negociación)</v>
          </cell>
        </row>
        <row r="11">
          <cell r="A11" t="str">
            <v>Verificar la evidencia de que se efectúen confirmaciones aleatorias a los saldos pendientes de cobro de los clientes, este proceso se debe aplicar por personal ajeno a la cobranza y aplicación de saldos (mínimo una vez por año).</v>
          </cell>
        </row>
        <row r="12">
          <cell r="A12" t="str">
            <v>Verificar que las cuentas de dudosa cobrabilidad se encuentran gestionadas mediante la vía legal o en su caso sean canceladas de cartera con autorización de Gerencia Administrativa o el Dueño.</v>
          </cell>
        </row>
        <row r="13">
          <cell r="A13" t="str">
            <v>Sistema de Compensación atractivo para la fuerza de ventas que incentive el cumplir con los objetivos financieros y de posiicion de mercado en las distintas lineas de producto. (Por utilidad, captación de nuevos clientes, recolecacción usados, venta y cartera)</v>
          </cell>
        </row>
        <row r="14">
          <cell r="A14" t="str">
            <v>Sistema de Compensación impactado por evaluación de ejecución</v>
          </cell>
        </row>
        <row r="15">
          <cell r="A15" t="str">
            <v>Sistema de compensación impactada por utilidad midiendo a cada vendedor como unidad de negocio</v>
          </cell>
        </row>
        <row r="16">
          <cell r="A16" t="str">
            <v>Sistema de compensación impactado por nuevos clientes</v>
          </cell>
        </row>
        <row r="17">
          <cell r="A17" t="str">
            <v>Sistema de compensación impactado por venta y cartera</v>
          </cell>
        </row>
        <row r="18">
          <cell r="A18" t="str">
            <v>Los activos fijos son identificados por medio de etiquetas numeradas o algún otro control</v>
          </cell>
        </row>
        <row r="19">
          <cell r="A19" t="str">
            <v>Se cuenta con un registro de inventario de activo fijo el cual involucra su costo de adquisición de acuerdo a la fecha, así como el costo actualizado según el metodo de depreciación lineal.</v>
          </cell>
        </row>
        <row r="20">
          <cell r="A20" t="str">
            <v>Se verifica periodicamente la existencia del activo fijo según registro del mismo. (Inventario ciclico o completo)</v>
          </cell>
        </row>
        <row r="21">
          <cell r="A21" t="str">
            <v>Los egresos mayores a $10,000 pesos así como los pagos por transferencia bancaria son aprobadas por dos personas, excepto dueños</v>
          </cell>
        </row>
        <row r="22">
          <cell r="A22" t="str">
            <v>Registran en sistema depósitos de consumidores por préstamo de baterías</v>
          </cell>
        </row>
        <row r="23">
          <cell r="A23" t="str">
            <v>Revisar que se cuente con una metodología de trabajo para el control del manejo de cheques posfechados</v>
          </cell>
        </row>
        <row r="24">
          <cell r="A24" t="str">
            <v>Revisar se cuente con una polítca de caja chica y la misma se este llevando acabo. (realizar arqueo muestra)</v>
          </cell>
        </row>
        <row r="25">
          <cell r="A25" t="str">
            <v>Se cuenta con herramientas administrativas que ayuden a dismunir el uso de efectivo como parte de la cobranza: Terminales punto de Venta, Banca Electronica, Acceso a Cheques.</v>
          </cell>
        </row>
        <row r="26">
          <cell r="A26" t="str">
            <v>Se cuenta con un procedimiento por escrito, auditable, para realizar el cierre diario de operaciones así como los puntos que se deben verificar del mismo.</v>
          </cell>
        </row>
        <row r="27">
          <cell r="A27" t="str">
            <v>Validar la correcta aplicación a la cobranza recibida, con una antigüedad no mayor a 8 días para vendedor foreneo y 1 dia para ventas locales, quedando registrado en el mes que corresponda.</v>
          </cell>
        </row>
        <row r="28">
          <cell r="A28" t="str">
            <v>Validar las conciliaciones bancarias, resumiendo partidas mayores a 3 meses y en su caso dando seguimiento a los valores y montos.</v>
          </cell>
        </row>
        <row r="29">
          <cell r="A29" t="str">
            <v>Verificar que todos los cheques recibidos estén a nombre de la empresa con las leyendas "NO NEGOCIABLE" y/o "SOLO PARA ABONO A CUENTA DEL BENEFICIARIO".</v>
          </cell>
        </row>
        <row r="30">
          <cell r="A30" t="str">
            <v>El almacenamiento de los materiales (identificación con nomenclatura) facilita su ubicación y conteo de acuerdo a un lugar definido para cada producto</v>
          </cell>
        </row>
        <row r="31">
          <cell r="A31" t="str">
            <v>El material POP se encuentra dado de alta en sistema de inventarios y revisar el control (ubicación) que tienen de estos materiales</v>
          </cell>
        </row>
        <row r="32">
          <cell r="A32" t="str">
            <v>El producto en exhibición del DC está dado de alta en inventario de Centro de Servicio</v>
          </cell>
        </row>
        <row r="33">
          <cell r="A33" t="str">
            <v>Realizar inventario físico de baterias (nuevos, usados, ajustes y garantias) al 100%; filtros y lubricantes % determinado por el auditor; material POP al 100%. En caso de existir diferencias se les dará seguimiento, no se dará ningún punto si las diferencias no son aclaradas.</v>
          </cell>
        </row>
        <row r="34">
          <cell r="A34" t="str">
            <v>Revisar que todo movimiento de entrada o salida de almacenes cuente con un documento soporte así como su registro en sistema.</v>
          </cell>
        </row>
        <row r="35">
          <cell r="A35" t="str">
            <v>Todo ajuste al registro de inventarios como consecuencia de la toma física deben ser revisados, documentados y autorizados por la gerencia.</v>
          </cell>
        </row>
        <row r="36">
          <cell r="A36" t="str">
            <v>Todo los productos recibidos son dados de alta en sistema al momento de entrar a almacen general</v>
          </cell>
        </row>
        <row r="37">
          <cell r="A37" t="str">
            <v>Validar el control utilizado para las baterias en diagnóstico y/o revisión como parte de las existencias del inventario del centro de servicio.</v>
          </cell>
        </row>
        <row r="38">
          <cell r="A38" t="str">
            <v>Validar la correcta aplicación de conteos físicos de inventario de manera periódica, aclarando cualquier diferencia con los registros. (Se debe tener evidencia de estos conteos.)</v>
          </cell>
        </row>
        <row r="39">
          <cell r="A39" t="str">
            <v>Validar la evidencia de que se realizan inventarios físicos por parte del Área de Ventas a materiales en consignación y aquellos que se hayan consumido sean facturados inmediatamente</v>
          </cell>
        </row>
        <row r="40">
          <cell r="A40" t="str">
            <v>Verificar que se cuente con un Instructivo oficial emitido por el departamento de Administración del DC para la toma física de los inventarios.</v>
          </cell>
        </row>
        <row r="41">
          <cell r="A41" t="str">
            <v>Verificar se pueda identificar un Lay out de cada uno de los almacenes incluyendo usados, ajustes y garantías, baterías de préstamo en centros de servicio, almacen general.</v>
          </cell>
        </row>
        <row r="42">
          <cell r="A42" t="str">
            <v>Verificar el pago correspondiente de impuestos (ISR, IETU, IVA, IMSS, Sar, Infonavit, etc.) del ultimo trimestre dentro del período otorgado por SAT. ( hasta el 17 de cada mes ó siguiente día habil)</v>
          </cell>
        </row>
        <row r="43">
          <cell r="A43" t="str">
            <v>Verificar la generación de archivo consecutivo para facturas, incluyendo las canceladas,como parte de las disposiciones del SAT.</v>
          </cell>
        </row>
        <row r="44">
          <cell r="A44" t="str">
            <v>Verificar que todo el personal este registrado en el IMSS, que las altas se hayan efectuado el día de ingreso o un día antes y las bajas se hayan efectuado con fecha posterior a su fecha de salida.</v>
          </cell>
        </row>
        <row r="45">
          <cell r="A45" t="str">
            <v>Los acumuladores almacenados no tienen más de 4 estibas (camas)</v>
          </cell>
        </row>
        <row r="46">
          <cell r="A46" t="str">
            <v>Los usados almacenados se encuentran palletizados de la forma correcta conforme lo marca el procedimiento y cuentan con la etiqueta de residuos peligrosos</v>
          </cell>
        </row>
        <row r="47">
          <cell r="A47" t="str">
            <v>Los usados se encuentran almacenados dentro del área definida (dentro de canaletas)</v>
          </cell>
        </row>
        <row r="48">
          <cell r="A48" t="str">
            <v>No hay producto con más de 4 meses de caducidad, si se tiene de 0% a 95% de producto caduco no se dan puntos, de 96% a 98% se da el 50% de los puntos y arriba de 99% el 100% de los puntos</v>
          </cell>
        </row>
        <row r="49">
          <cell r="A49" t="str">
            <v>Todos los acumuladores almacenados cuentan con Honeycomb entre camas, las baterias planas no requieren honeycomb</v>
          </cell>
        </row>
        <row r="50">
          <cell r="A50" t="str">
            <v>La bitácora de entradas y salidas de usados está completa y al día (debe contar con todos los registros de entradas y salidas al día que se está auditando con todos los datos requeridos de todos los movimientos)</v>
          </cell>
        </row>
        <row r="51">
          <cell r="A51" t="str">
            <v>Cuentan con plan para mejorar los aspectos críticos del clima organizacional y el cumplimiento del plan de acción con responsables y fechas compromiso</v>
          </cell>
        </row>
        <row r="52">
          <cell r="A52" t="str">
            <v>Realiza exámenes psicométricos y análisis vs. perfiles deseados para la contratación de su personal</v>
          </cell>
        </row>
        <row r="53">
          <cell r="A53" t="str">
            <v>Revisar que se tenga especificado la definición de funciones de cada puesto.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zoomScale="90" zoomScaleNormal="90" workbookViewId="0">
      <selection activeCell="Y32" sqref="Y32"/>
    </sheetView>
  </sheetViews>
  <sheetFormatPr defaultRowHeight="14.25" x14ac:dyDescent="0.25"/>
  <cols>
    <col min="1" max="1" width="16" style="5" bestFit="1" customWidth="1"/>
    <col min="2" max="2" width="9.5703125" style="5" bestFit="1" customWidth="1"/>
    <col min="3" max="3" width="8.85546875" style="5" bestFit="1" customWidth="1"/>
    <col min="4" max="4" width="10" style="5" hidden="1" customWidth="1"/>
    <col min="5" max="5" width="17.7109375" style="5" bestFit="1" customWidth="1"/>
    <col min="6" max="6" width="7" style="5" bestFit="1" customWidth="1"/>
    <col min="7" max="7" width="5.28515625" style="5" bestFit="1" customWidth="1"/>
    <col min="8" max="8" width="15" style="5" customWidth="1"/>
    <col min="9" max="9" width="13.7109375" style="5" customWidth="1"/>
    <col min="10" max="10" width="7.5703125" style="5" bestFit="1" customWidth="1"/>
    <col min="11" max="11" width="12.5703125" style="5" hidden="1" customWidth="1"/>
    <col min="12" max="12" width="6.7109375" style="5" hidden="1" customWidth="1"/>
    <col min="13" max="13" width="6.140625" style="5" hidden="1" customWidth="1"/>
    <col min="14" max="14" width="10.85546875" style="5" hidden="1" customWidth="1"/>
    <col min="15" max="15" width="7.85546875" style="5" hidden="1" customWidth="1"/>
    <col min="16" max="16" width="13.85546875" style="5" hidden="1" customWidth="1"/>
    <col min="17" max="17" width="10.140625" style="5" hidden="1" customWidth="1"/>
    <col min="18" max="18" width="9.42578125" style="5" customWidth="1"/>
    <col min="19" max="19" width="9.140625" style="5"/>
    <col min="20" max="20" width="8.85546875" style="5" bestFit="1" customWidth="1"/>
    <col min="21" max="21" width="7.85546875" style="5" hidden="1" customWidth="1"/>
    <col min="22" max="16384" width="9.140625" style="5"/>
  </cols>
  <sheetData>
    <row r="1" spans="1:28" ht="50.25" customHeight="1" x14ac:dyDescent="0.3">
      <c r="A1" s="1" t="s">
        <v>4</v>
      </c>
      <c r="B1" s="2" t="s">
        <v>15</v>
      </c>
      <c r="C1" s="2" t="s">
        <v>11</v>
      </c>
      <c r="D1" s="2" t="s">
        <v>16</v>
      </c>
      <c r="E1" s="1" t="s">
        <v>0</v>
      </c>
      <c r="F1" s="2" t="s">
        <v>17</v>
      </c>
      <c r="G1" s="1" t="s">
        <v>12</v>
      </c>
      <c r="H1" s="2" t="s">
        <v>18</v>
      </c>
      <c r="I1" s="2" t="s">
        <v>19</v>
      </c>
      <c r="J1" s="1" t="s">
        <v>13</v>
      </c>
      <c r="K1" s="1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3" t="s">
        <v>27</v>
      </c>
      <c r="S1" s="3" t="s">
        <v>28</v>
      </c>
      <c r="T1" s="3" t="s">
        <v>29</v>
      </c>
      <c r="U1" s="4" t="s">
        <v>16</v>
      </c>
    </row>
    <row r="2" spans="1:28" x14ac:dyDescent="0.25">
      <c r="A2" s="6" t="s">
        <v>5</v>
      </c>
      <c r="B2" s="7">
        <v>0.44</v>
      </c>
      <c r="C2" s="8">
        <f>T7*B2</f>
        <v>0.44</v>
      </c>
      <c r="D2" s="8">
        <f>ROUND(U7*B2, 4)</f>
        <v>0.44</v>
      </c>
      <c r="E2" s="5" t="s">
        <v>3</v>
      </c>
      <c r="F2" s="9">
        <v>0.1</v>
      </c>
      <c r="G2" s="5">
        <v>30</v>
      </c>
      <c r="H2" s="5">
        <v>30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10">
        <f t="shared" ref="R2:R6" si="0">IF(G2 = 0, F2, H2/G2 * F2)</f>
        <v>0.1</v>
      </c>
      <c r="S2" s="10">
        <f>IF(G2 = 0, 0, I2/G2 * F2)</f>
        <v>0</v>
      </c>
      <c r="T2" s="10">
        <f t="shared" ref="T2:T6" si="1">IF(G2 = 0, F2, ((H2 + I2)/G2) * F2)</f>
        <v>0.1</v>
      </c>
      <c r="U2" s="10">
        <f t="shared" ref="U2:U6" si="2">IF(G2 = 0, F2, ((H2 + K2)/G2) * F2)</f>
        <v>0.1</v>
      </c>
    </row>
    <row r="3" spans="1:28" x14ac:dyDescent="0.25">
      <c r="E3" s="5" t="s">
        <v>1</v>
      </c>
      <c r="F3" s="9">
        <v>0.2</v>
      </c>
      <c r="G3" s="5">
        <v>24</v>
      </c>
      <c r="H3" s="5">
        <v>24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10">
        <f t="shared" si="0"/>
        <v>0.2</v>
      </c>
      <c r="S3" s="10">
        <f t="shared" ref="S3:S6" si="3">IF(G3 = 0, 0, I3/G3 * F3)</f>
        <v>0</v>
      </c>
      <c r="T3" s="10">
        <f t="shared" si="1"/>
        <v>0.2</v>
      </c>
      <c r="U3" s="10">
        <f t="shared" si="2"/>
        <v>0.2</v>
      </c>
      <c r="W3" s="17"/>
      <c r="X3" s="20"/>
      <c r="Y3" s="17"/>
      <c r="AA3" s="20"/>
    </row>
    <row r="4" spans="1:28" x14ac:dyDescent="0.25">
      <c r="E4" s="5" t="s">
        <v>14</v>
      </c>
      <c r="F4" s="9">
        <v>0.1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10">
        <f t="shared" si="0"/>
        <v>0.1</v>
      </c>
      <c r="S4" s="10">
        <f t="shared" si="3"/>
        <v>0</v>
      </c>
      <c r="T4" s="10">
        <f t="shared" si="1"/>
        <v>0.1</v>
      </c>
      <c r="U4" s="10">
        <f t="shared" si="2"/>
        <v>0.1</v>
      </c>
    </row>
    <row r="5" spans="1:28" x14ac:dyDescent="0.25">
      <c r="E5" s="5" t="s">
        <v>2</v>
      </c>
      <c r="F5" s="9">
        <v>0.4</v>
      </c>
      <c r="G5" s="5">
        <v>15</v>
      </c>
      <c r="H5" s="5">
        <v>15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10">
        <f t="shared" si="0"/>
        <v>0.4</v>
      </c>
      <c r="S5" s="10">
        <f t="shared" si="3"/>
        <v>0</v>
      </c>
      <c r="T5" s="10">
        <f t="shared" si="1"/>
        <v>0.4</v>
      </c>
      <c r="U5" s="10">
        <f t="shared" si="2"/>
        <v>0.4</v>
      </c>
      <c r="Z5" s="18"/>
      <c r="AB5" s="17"/>
    </row>
    <row r="6" spans="1:28" x14ac:dyDescent="0.25">
      <c r="E6" s="5" t="s">
        <v>9</v>
      </c>
      <c r="F6" s="9">
        <v>0.2</v>
      </c>
      <c r="G6" s="5">
        <v>9</v>
      </c>
      <c r="H6" s="5">
        <v>9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10">
        <f t="shared" si="0"/>
        <v>0.2</v>
      </c>
      <c r="S6" s="10">
        <f t="shared" si="3"/>
        <v>0</v>
      </c>
      <c r="T6" s="10">
        <f t="shared" si="1"/>
        <v>0.2</v>
      </c>
      <c r="U6" s="10">
        <f t="shared" si="2"/>
        <v>0.2</v>
      </c>
    </row>
    <row r="7" spans="1:28" x14ac:dyDescent="0.25">
      <c r="A7" s="11"/>
      <c r="B7" s="11"/>
      <c r="C7" s="11"/>
      <c r="D7" s="11"/>
      <c r="E7" s="11"/>
      <c r="F7" s="12">
        <f t="shared" ref="F7:Q7" si="4">SUM(F2:F6)</f>
        <v>1</v>
      </c>
      <c r="G7" s="11">
        <f t="shared" si="4"/>
        <v>78</v>
      </c>
      <c r="H7" s="11">
        <f t="shared" si="4"/>
        <v>78</v>
      </c>
      <c r="I7" s="11">
        <f t="shared" si="4"/>
        <v>0</v>
      </c>
      <c r="J7" s="11">
        <f t="shared" si="4"/>
        <v>0</v>
      </c>
      <c r="K7" s="11">
        <f t="shared" si="4"/>
        <v>0</v>
      </c>
      <c r="L7" s="11">
        <f t="shared" si="4"/>
        <v>0</v>
      </c>
      <c r="M7" s="11">
        <f t="shared" si="4"/>
        <v>0</v>
      </c>
      <c r="N7" s="11">
        <f t="shared" si="4"/>
        <v>0</v>
      </c>
      <c r="O7" s="11">
        <f t="shared" si="4"/>
        <v>0</v>
      </c>
      <c r="P7" s="11">
        <f t="shared" si="4"/>
        <v>0</v>
      </c>
      <c r="Q7" s="11">
        <f t="shared" si="4"/>
        <v>0</v>
      </c>
      <c r="R7" s="13">
        <f t="shared" ref="R7:S7" si="5">SUM(R2:R6)</f>
        <v>1</v>
      </c>
      <c r="S7" s="13">
        <f t="shared" si="5"/>
        <v>0</v>
      </c>
      <c r="T7" s="13">
        <f>SUM(T2:T6)</f>
        <v>1</v>
      </c>
      <c r="U7" s="13">
        <f>SUM(U2:U6)</f>
        <v>1</v>
      </c>
    </row>
    <row r="8" spans="1:28" x14ac:dyDescent="0.25">
      <c r="A8" s="6" t="s">
        <v>6</v>
      </c>
      <c r="B8" s="7">
        <v>0.2</v>
      </c>
      <c r="C8" s="8">
        <f>ROUND(T13*B8, 4)</f>
        <v>0.2</v>
      </c>
      <c r="D8" s="8">
        <f>ROUND(U13*B8, 4)</f>
        <v>0.2</v>
      </c>
      <c r="E8" s="5" t="s">
        <v>3</v>
      </c>
      <c r="F8" s="9">
        <v>0.1</v>
      </c>
      <c r="G8" s="5">
        <v>15</v>
      </c>
      <c r="H8" s="5">
        <v>15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10">
        <f t="shared" ref="R8:R12" si="6">IF(G8 = 0, F8, H8/G8 * F8)</f>
        <v>0.1</v>
      </c>
      <c r="S8" s="10">
        <f t="shared" ref="S8:S12" si="7">IF(G8 = 0, 0, I8/G8 * F8)</f>
        <v>0</v>
      </c>
      <c r="T8" s="10">
        <f t="shared" ref="T8:T12" si="8">IF(G8 = 0, F8, ((H8 + I8)/G8) * F8)</f>
        <v>0.1</v>
      </c>
      <c r="U8" s="10">
        <f t="shared" ref="U8:U12" si="9">IF(G8 = 0, F8, ((H8 + K8)/G8) * F8)</f>
        <v>0.1</v>
      </c>
    </row>
    <row r="9" spans="1:28" x14ac:dyDescent="0.25">
      <c r="E9" s="5" t="s">
        <v>1</v>
      </c>
      <c r="F9" s="9">
        <v>0.2</v>
      </c>
      <c r="G9" s="5">
        <v>3</v>
      </c>
      <c r="H9" s="5">
        <v>3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10">
        <f t="shared" si="6"/>
        <v>0.2</v>
      </c>
      <c r="S9" s="10">
        <f t="shared" si="7"/>
        <v>0</v>
      </c>
      <c r="T9" s="10">
        <f t="shared" si="8"/>
        <v>0.2</v>
      </c>
      <c r="U9" s="10">
        <f t="shared" si="9"/>
        <v>0.2</v>
      </c>
    </row>
    <row r="10" spans="1:28" x14ac:dyDescent="0.25">
      <c r="E10" s="5" t="s">
        <v>14</v>
      </c>
      <c r="F10" s="9">
        <v>0.1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10">
        <f t="shared" si="6"/>
        <v>0.1</v>
      </c>
      <c r="S10" s="10">
        <f t="shared" si="7"/>
        <v>0</v>
      </c>
      <c r="T10" s="10">
        <f t="shared" si="8"/>
        <v>0.1</v>
      </c>
      <c r="U10" s="10">
        <f t="shared" si="9"/>
        <v>0.1</v>
      </c>
    </row>
    <row r="11" spans="1:28" x14ac:dyDescent="0.25">
      <c r="E11" s="5" t="s">
        <v>2</v>
      </c>
      <c r="F11" s="9">
        <v>0.4</v>
      </c>
      <c r="G11" s="5">
        <v>9</v>
      </c>
      <c r="H11" s="5">
        <v>9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10">
        <f t="shared" si="6"/>
        <v>0.4</v>
      </c>
      <c r="S11" s="10">
        <f t="shared" si="7"/>
        <v>0</v>
      </c>
      <c r="T11" s="10">
        <f t="shared" si="8"/>
        <v>0.4</v>
      </c>
      <c r="U11" s="10">
        <f t="shared" si="9"/>
        <v>0.4</v>
      </c>
    </row>
    <row r="12" spans="1:28" x14ac:dyDescent="0.25">
      <c r="E12" s="5" t="s">
        <v>9</v>
      </c>
      <c r="F12" s="9">
        <v>0.2</v>
      </c>
      <c r="G12" s="5">
        <v>9</v>
      </c>
      <c r="H12" s="5">
        <v>9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10">
        <f t="shared" si="6"/>
        <v>0.2</v>
      </c>
      <c r="S12" s="10">
        <f t="shared" si="7"/>
        <v>0</v>
      </c>
      <c r="T12" s="10">
        <f t="shared" si="8"/>
        <v>0.2</v>
      </c>
      <c r="U12" s="10">
        <f t="shared" si="9"/>
        <v>0.2</v>
      </c>
    </row>
    <row r="13" spans="1:28" x14ac:dyDescent="0.25">
      <c r="A13" s="11"/>
      <c r="B13" s="11"/>
      <c r="C13" s="11"/>
      <c r="D13" s="11"/>
      <c r="E13" s="11"/>
      <c r="F13" s="12">
        <f t="shared" ref="F13" si="10">SUM(F8:F12)</f>
        <v>1</v>
      </c>
      <c r="G13" s="11">
        <f t="shared" ref="G13:S13" si="11">SUM(G8:G12)</f>
        <v>36</v>
      </c>
      <c r="H13" s="11">
        <f t="shared" si="11"/>
        <v>36</v>
      </c>
      <c r="I13" s="11">
        <f t="shared" si="11"/>
        <v>0</v>
      </c>
      <c r="J13" s="11">
        <f t="shared" si="11"/>
        <v>0</v>
      </c>
      <c r="K13" s="11">
        <f t="shared" si="11"/>
        <v>0</v>
      </c>
      <c r="L13" s="11">
        <f t="shared" si="11"/>
        <v>0</v>
      </c>
      <c r="M13" s="11">
        <f t="shared" si="11"/>
        <v>0</v>
      </c>
      <c r="N13" s="11">
        <f t="shared" si="11"/>
        <v>0</v>
      </c>
      <c r="O13" s="11">
        <f t="shared" si="11"/>
        <v>0</v>
      </c>
      <c r="P13" s="11">
        <f t="shared" si="11"/>
        <v>0</v>
      </c>
      <c r="Q13" s="11">
        <f t="shared" si="11"/>
        <v>0</v>
      </c>
      <c r="R13" s="13">
        <f t="shared" si="11"/>
        <v>1</v>
      </c>
      <c r="S13" s="13">
        <f t="shared" si="11"/>
        <v>0</v>
      </c>
      <c r="T13" s="13">
        <f>SUM(T8:T12)</f>
        <v>1</v>
      </c>
      <c r="U13" s="13">
        <f>SUM(U8:U12)</f>
        <v>1</v>
      </c>
    </row>
    <row r="14" spans="1:28" x14ac:dyDescent="0.25">
      <c r="A14" s="6" t="s">
        <v>8</v>
      </c>
      <c r="B14" s="7">
        <v>0.16</v>
      </c>
      <c r="C14" s="8">
        <f>ROUND(T19*B14, 4)</f>
        <v>0.16</v>
      </c>
      <c r="D14" s="8">
        <f>ROUND(U19*B14, 4)</f>
        <v>0.16</v>
      </c>
      <c r="E14" s="5" t="s">
        <v>3</v>
      </c>
      <c r="F14" s="9">
        <v>0.1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10">
        <f t="shared" ref="R14:R18" si="12">IF(G14 = 0, F14, H14/G14 * F14)</f>
        <v>0.1</v>
      </c>
      <c r="S14" s="10">
        <f t="shared" ref="S14:S18" si="13">IF(G14 = 0, 0, I14/G14 * F14)</f>
        <v>0</v>
      </c>
      <c r="T14" s="10">
        <f t="shared" ref="T14:T18" si="14">IF(G14 = 0, F14, ((H14 + I14)/G14) * F14)</f>
        <v>0.1</v>
      </c>
      <c r="U14" s="10">
        <f t="shared" ref="U14:U18" si="15">IF(G14 = 0, F14, ((H14 + K14)/G14) * F14)</f>
        <v>0.1</v>
      </c>
    </row>
    <row r="15" spans="1:28" x14ac:dyDescent="0.25">
      <c r="E15" s="5" t="s">
        <v>1</v>
      </c>
      <c r="F15" s="9">
        <v>0.2</v>
      </c>
      <c r="G15" s="5">
        <v>22</v>
      </c>
      <c r="H15" s="5">
        <v>22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10">
        <f t="shared" si="12"/>
        <v>0.2</v>
      </c>
      <c r="S15" s="10">
        <f t="shared" si="13"/>
        <v>0</v>
      </c>
      <c r="T15" s="10">
        <f t="shared" si="14"/>
        <v>0.2</v>
      </c>
      <c r="U15" s="10">
        <f t="shared" si="15"/>
        <v>0.2</v>
      </c>
    </row>
    <row r="16" spans="1:28" x14ac:dyDescent="0.25">
      <c r="E16" s="5" t="s">
        <v>14</v>
      </c>
      <c r="F16" s="9">
        <v>0.1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10">
        <f t="shared" si="12"/>
        <v>0.1</v>
      </c>
      <c r="S16" s="10">
        <f t="shared" si="13"/>
        <v>0</v>
      </c>
      <c r="T16" s="10">
        <f t="shared" si="14"/>
        <v>0.1</v>
      </c>
      <c r="U16" s="10">
        <f t="shared" si="15"/>
        <v>0.1</v>
      </c>
    </row>
    <row r="17" spans="1:21" x14ac:dyDescent="0.25">
      <c r="E17" s="5" t="s">
        <v>2</v>
      </c>
      <c r="F17" s="9">
        <v>0.4</v>
      </c>
      <c r="G17" s="5">
        <v>3</v>
      </c>
      <c r="H17" s="5">
        <v>3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10">
        <f t="shared" si="12"/>
        <v>0.4</v>
      </c>
      <c r="S17" s="10">
        <f t="shared" si="13"/>
        <v>0</v>
      </c>
      <c r="T17" s="10">
        <f t="shared" si="14"/>
        <v>0.4</v>
      </c>
      <c r="U17" s="10">
        <f t="shared" si="15"/>
        <v>0.4</v>
      </c>
    </row>
    <row r="18" spans="1:21" x14ac:dyDescent="0.25">
      <c r="E18" s="5" t="s">
        <v>9</v>
      </c>
      <c r="F18" s="9">
        <v>0.2</v>
      </c>
      <c r="G18" s="5">
        <v>18</v>
      </c>
      <c r="H18" s="5">
        <v>18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10">
        <f t="shared" si="12"/>
        <v>0.2</v>
      </c>
      <c r="S18" s="10">
        <f t="shared" si="13"/>
        <v>0</v>
      </c>
      <c r="T18" s="10">
        <f t="shared" si="14"/>
        <v>0.2</v>
      </c>
      <c r="U18" s="10">
        <f t="shared" si="15"/>
        <v>0.2</v>
      </c>
    </row>
    <row r="19" spans="1:21" x14ac:dyDescent="0.25">
      <c r="A19" s="11"/>
      <c r="B19" s="11"/>
      <c r="C19" s="11"/>
      <c r="D19" s="11"/>
      <c r="E19" s="11"/>
      <c r="F19" s="12">
        <f t="shared" ref="F19" si="16">SUM(F14:F18)</f>
        <v>1</v>
      </c>
      <c r="G19" s="11">
        <f t="shared" ref="G19:S19" si="17">SUM(G14:G18)</f>
        <v>43</v>
      </c>
      <c r="H19" s="11">
        <f t="shared" si="17"/>
        <v>43</v>
      </c>
      <c r="I19" s="11">
        <f t="shared" si="17"/>
        <v>0</v>
      </c>
      <c r="J19" s="11">
        <f t="shared" si="17"/>
        <v>0</v>
      </c>
      <c r="K19" s="11">
        <f t="shared" si="17"/>
        <v>0</v>
      </c>
      <c r="L19" s="11">
        <f t="shared" si="17"/>
        <v>0</v>
      </c>
      <c r="M19" s="11">
        <f t="shared" si="17"/>
        <v>0</v>
      </c>
      <c r="N19" s="11">
        <f t="shared" si="17"/>
        <v>0</v>
      </c>
      <c r="O19" s="11">
        <f t="shared" si="17"/>
        <v>0</v>
      </c>
      <c r="P19" s="11">
        <f t="shared" si="17"/>
        <v>0</v>
      </c>
      <c r="Q19" s="11">
        <f t="shared" si="17"/>
        <v>0</v>
      </c>
      <c r="R19" s="13">
        <f t="shared" si="17"/>
        <v>1</v>
      </c>
      <c r="S19" s="13">
        <f t="shared" si="17"/>
        <v>0</v>
      </c>
      <c r="T19" s="13">
        <f>SUM(T14:T18)</f>
        <v>1</v>
      </c>
      <c r="U19" s="13">
        <f>SUM(U14:U18)</f>
        <v>1</v>
      </c>
    </row>
    <row r="20" spans="1:21" x14ac:dyDescent="0.25">
      <c r="A20" s="6" t="s">
        <v>10</v>
      </c>
      <c r="B20" s="7">
        <v>0.14000000000000001</v>
      </c>
      <c r="C20" s="8">
        <f>ROUND(T25*B20, 4)</f>
        <v>0.14000000000000001</v>
      </c>
      <c r="D20" s="8">
        <f>ROUND(U25*B20, 4)</f>
        <v>0.14000000000000001</v>
      </c>
      <c r="E20" s="5" t="s">
        <v>3</v>
      </c>
      <c r="F20" s="9">
        <v>0.1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10">
        <f t="shared" ref="R20:R24" si="18">IF(G20 = 0, F20, H20/G20 * F20)</f>
        <v>0.1</v>
      </c>
      <c r="S20" s="10">
        <f t="shared" ref="S20:S24" si="19">IF(G20 = 0, 0, I20/G20 * F20)</f>
        <v>0</v>
      </c>
      <c r="T20" s="10">
        <f t="shared" ref="T20:T24" si="20">IF(G20 = 0, F20, ((H20 + I20)/G20) * F20)</f>
        <v>0.1</v>
      </c>
      <c r="U20" s="10">
        <f t="shared" ref="U20:U30" si="21">IF(G20 = 0, F20, ((H20 + K20)/G20) * F20)</f>
        <v>0.1</v>
      </c>
    </row>
    <row r="21" spans="1:21" x14ac:dyDescent="0.25">
      <c r="E21" s="5" t="s">
        <v>1</v>
      </c>
      <c r="F21" s="9">
        <v>0.2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10">
        <f t="shared" si="18"/>
        <v>0.2</v>
      </c>
      <c r="S21" s="10">
        <f t="shared" si="19"/>
        <v>0</v>
      </c>
      <c r="T21" s="10">
        <f t="shared" si="20"/>
        <v>0.2</v>
      </c>
      <c r="U21" s="10">
        <f t="shared" si="21"/>
        <v>0.2</v>
      </c>
    </row>
    <row r="22" spans="1:21" x14ac:dyDescent="0.25">
      <c r="E22" s="5" t="s">
        <v>14</v>
      </c>
      <c r="F22" s="9">
        <v>0.1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10">
        <f t="shared" si="18"/>
        <v>0.1</v>
      </c>
      <c r="S22" s="10">
        <f t="shared" si="19"/>
        <v>0</v>
      </c>
      <c r="T22" s="10">
        <f t="shared" si="20"/>
        <v>0.1</v>
      </c>
      <c r="U22" s="10">
        <f t="shared" si="21"/>
        <v>0.1</v>
      </c>
    </row>
    <row r="23" spans="1:21" x14ac:dyDescent="0.25">
      <c r="E23" s="5" t="s">
        <v>2</v>
      </c>
      <c r="F23" s="9">
        <v>0.4</v>
      </c>
      <c r="G23" s="5">
        <v>8</v>
      </c>
      <c r="H23" s="5">
        <v>8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10">
        <f t="shared" si="18"/>
        <v>0.4</v>
      </c>
      <c r="S23" s="10">
        <f t="shared" si="19"/>
        <v>0</v>
      </c>
      <c r="T23" s="10">
        <f t="shared" si="20"/>
        <v>0.4</v>
      </c>
      <c r="U23" s="10">
        <f t="shared" si="21"/>
        <v>0.4</v>
      </c>
    </row>
    <row r="24" spans="1:21" x14ac:dyDescent="0.25">
      <c r="E24" s="5" t="s">
        <v>9</v>
      </c>
      <c r="F24" s="9">
        <v>0.2</v>
      </c>
      <c r="G24" s="5">
        <v>30</v>
      </c>
      <c r="H24" s="5">
        <v>30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10">
        <f t="shared" si="18"/>
        <v>0.2</v>
      </c>
      <c r="S24" s="10">
        <f t="shared" si="19"/>
        <v>0</v>
      </c>
      <c r="T24" s="10">
        <f t="shared" si="20"/>
        <v>0.2</v>
      </c>
      <c r="U24" s="10">
        <f t="shared" si="21"/>
        <v>0.2</v>
      </c>
    </row>
    <row r="25" spans="1:21" x14ac:dyDescent="0.25">
      <c r="A25" s="11"/>
      <c r="B25" s="11"/>
      <c r="C25" s="11"/>
      <c r="D25" s="11"/>
      <c r="E25" s="11"/>
      <c r="F25" s="12">
        <f t="shared" ref="F25" si="22">SUM(F20:F24)</f>
        <v>1</v>
      </c>
      <c r="G25" s="11">
        <f t="shared" ref="G25:S25" si="23">SUM(G20:G24)</f>
        <v>38</v>
      </c>
      <c r="H25" s="11">
        <f t="shared" si="23"/>
        <v>38</v>
      </c>
      <c r="I25" s="11">
        <f t="shared" si="23"/>
        <v>0</v>
      </c>
      <c r="J25" s="11">
        <f t="shared" si="23"/>
        <v>0</v>
      </c>
      <c r="K25" s="11">
        <f t="shared" si="23"/>
        <v>0</v>
      </c>
      <c r="L25" s="11">
        <f t="shared" si="23"/>
        <v>0</v>
      </c>
      <c r="M25" s="11">
        <f t="shared" si="23"/>
        <v>0</v>
      </c>
      <c r="N25" s="11">
        <f t="shared" si="23"/>
        <v>0</v>
      </c>
      <c r="O25" s="11">
        <f t="shared" si="23"/>
        <v>0</v>
      </c>
      <c r="P25" s="11">
        <f t="shared" si="23"/>
        <v>0</v>
      </c>
      <c r="Q25" s="11">
        <f t="shared" si="23"/>
        <v>0</v>
      </c>
      <c r="R25" s="13">
        <f t="shared" si="23"/>
        <v>1</v>
      </c>
      <c r="S25" s="13">
        <f t="shared" si="23"/>
        <v>0</v>
      </c>
      <c r="T25" s="13">
        <f>SUM(T20:T24)</f>
        <v>1</v>
      </c>
      <c r="U25" s="13">
        <f>SUM(U20:U24)</f>
        <v>1</v>
      </c>
    </row>
    <row r="26" spans="1:21" x14ac:dyDescent="0.25">
      <c r="A26" s="6" t="s">
        <v>7</v>
      </c>
      <c r="B26" s="7">
        <v>0.06</v>
      </c>
      <c r="C26" s="8">
        <f>ROUND(T31*B26, 4)</f>
        <v>0.06</v>
      </c>
      <c r="D26" s="8">
        <f>ROUND(U31*B26, 4)</f>
        <v>0.06</v>
      </c>
      <c r="E26" s="5" t="s">
        <v>3</v>
      </c>
      <c r="F26" s="9">
        <v>0.1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10">
        <f>IF(G26 = 0, F26, H26/G26 * F26)</f>
        <v>0.1</v>
      </c>
      <c r="S26" s="10">
        <f t="shared" ref="S26:S30" si="24">IF(G26 = 0, 0, I26/G26 * F26)</f>
        <v>0</v>
      </c>
      <c r="T26" s="10">
        <f>IF(G26 = 0, F26, ((H26 + I26)/G26) * F26)</f>
        <v>0.1</v>
      </c>
      <c r="U26" s="10">
        <f t="shared" si="21"/>
        <v>0.1</v>
      </c>
    </row>
    <row r="27" spans="1:21" x14ac:dyDescent="0.25">
      <c r="E27" s="5" t="s">
        <v>1</v>
      </c>
      <c r="F27" s="9">
        <v>0.2</v>
      </c>
      <c r="G27" s="5">
        <v>2</v>
      </c>
      <c r="H27" s="5">
        <v>2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10">
        <f t="shared" ref="R27:R30" si="25">IF(G27 = 0, F27, H27/G27 * F27)</f>
        <v>0.2</v>
      </c>
      <c r="S27" s="10">
        <f t="shared" si="24"/>
        <v>0</v>
      </c>
      <c r="T27" s="10">
        <f t="shared" ref="T27:T30" si="26">IF(G27 = 0, F27, ((H27 + I27)/G27) * F27)</f>
        <v>0.2</v>
      </c>
      <c r="U27" s="10">
        <f t="shared" si="21"/>
        <v>0.2</v>
      </c>
    </row>
    <row r="28" spans="1:21" x14ac:dyDescent="0.25">
      <c r="E28" s="5" t="s">
        <v>14</v>
      </c>
      <c r="F28" s="9">
        <v>0.1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10">
        <f t="shared" si="25"/>
        <v>0.1</v>
      </c>
      <c r="S28" s="10">
        <f t="shared" si="24"/>
        <v>0</v>
      </c>
      <c r="T28" s="10">
        <f t="shared" si="26"/>
        <v>0.1</v>
      </c>
      <c r="U28" s="10">
        <f t="shared" si="21"/>
        <v>0.1</v>
      </c>
    </row>
    <row r="29" spans="1:21" x14ac:dyDescent="0.25">
      <c r="E29" s="5" t="s">
        <v>2</v>
      </c>
      <c r="F29" s="9">
        <v>0.4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10">
        <f t="shared" si="25"/>
        <v>0.4</v>
      </c>
      <c r="S29" s="10">
        <f t="shared" si="24"/>
        <v>0</v>
      </c>
      <c r="T29" s="10">
        <f t="shared" si="26"/>
        <v>0.4</v>
      </c>
      <c r="U29" s="10">
        <f t="shared" si="21"/>
        <v>0.4</v>
      </c>
    </row>
    <row r="30" spans="1:21" x14ac:dyDescent="0.25">
      <c r="E30" s="5" t="s">
        <v>9</v>
      </c>
      <c r="F30" s="9">
        <v>0.2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10">
        <f t="shared" si="25"/>
        <v>0.2</v>
      </c>
      <c r="S30" s="10">
        <f t="shared" si="24"/>
        <v>0</v>
      </c>
      <c r="T30" s="10">
        <f t="shared" si="26"/>
        <v>0.2</v>
      </c>
      <c r="U30" s="10">
        <f t="shared" si="21"/>
        <v>0.2</v>
      </c>
    </row>
    <row r="31" spans="1:21" x14ac:dyDescent="0.25">
      <c r="A31" s="11"/>
      <c r="B31" s="11"/>
      <c r="C31" s="11"/>
      <c r="D31" s="11"/>
      <c r="E31" s="11"/>
      <c r="F31" s="12">
        <f t="shared" ref="F31" si="27">SUM(F26:F30)</f>
        <v>1</v>
      </c>
      <c r="G31" s="11">
        <f t="shared" ref="G31:S31" si="28">SUM(G26:G30)</f>
        <v>2</v>
      </c>
      <c r="H31" s="11">
        <f t="shared" si="28"/>
        <v>2</v>
      </c>
      <c r="I31" s="11">
        <f t="shared" si="28"/>
        <v>0</v>
      </c>
      <c r="J31" s="11">
        <f t="shared" si="28"/>
        <v>0</v>
      </c>
      <c r="K31" s="11">
        <f t="shared" si="28"/>
        <v>0</v>
      </c>
      <c r="L31" s="11">
        <f t="shared" si="28"/>
        <v>0</v>
      </c>
      <c r="M31" s="11">
        <f t="shared" si="28"/>
        <v>0</v>
      </c>
      <c r="N31" s="11">
        <f t="shared" si="28"/>
        <v>0</v>
      </c>
      <c r="O31" s="11">
        <f t="shared" si="28"/>
        <v>0</v>
      </c>
      <c r="P31" s="11">
        <f t="shared" si="28"/>
        <v>0</v>
      </c>
      <c r="Q31" s="11">
        <f t="shared" si="28"/>
        <v>0</v>
      </c>
      <c r="R31" s="13">
        <f t="shared" si="28"/>
        <v>1</v>
      </c>
      <c r="S31" s="13">
        <f t="shared" si="28"/>
        <v>0</v>
      </c>
      <c r="T31" s="13">
        <f>SUM(T26:T30)</f>
        <v>1</v>
      </c>
      <c r="U31" s="13">
        <f>SUM(U26:U30)</f>
        <v>1</v>
      </c>
    </row>
    <row r="32" spans="1:21" ht="16.5" x14ac:dyDescent="0.3">
      <c r="A32" s="14"/>
      <c r="B32" s="15">
        <f>SUM(B2, B8, B14, B20, B26)</f>
        <v>1</v>
      </c>
      <c r="C32" s="15">
        <f>SUM(C2, C8, C14, C20, C26)</f>
        <v>1</v>
      </c>
      <c r="D32" s="15">
        <f>SUM(D2, D8, D14, D20, D26)</f>
        <v>1</v>
      </c>
      <c r="E32" s="14"/>
      <c r="F32" s="14"/>
      <c r="G32" s="14">
        <f t="shared" ref="G32:Q32" si="29">SUM(G7, G13, G19, G25, G31)</f>
        <v>197</v>
      </c>
      <c r="H32" s="14">
        <f t="shared" si="29"/>
        <v>197</v>
      </c>
      <c r="I32" s="14">
        <f t="shared" si="29"/>
        <v>0</v>
      </c>
      <c r="J32" s="14">
        <f t="shared" si="29"/>
        <v>0</v>
      </c>
      <c r="K32" s="14">
        <f t="shared" si="29"/>
        <v>0</v>
      </c>
      <c r="L32" s="14">
        <f t="shared" si="29"/>
        <v>0</v>
      </c>
      <c r="M32" s="14">
        <f t="shared" si="29"/>
        <v>0</v>
      </c>
      <c r="N32" s="14">
        <f t="shared" si="29"/>
        <v>0</v>
      </c>
      <c r="O32" s="14">
        <f t="shared" si="29"/>
        <v>0</v>
      </c>
      <c r="P32" s="14">
        <f t="shared" si="29"/>
        <v>0</v>
      </c>
      <c r="Q32" s="14">
        <f t="shared" si="29"/>
        <v>0</v>
      </c>
      <c r="R32" s="16"/>
      <c r="S32" s="16"/>
      <c r="T32" s="16"/>
      <c r="U32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topLeftCell="A21" zoomScale="90" zoomScaleNormal="90" workbookViewId="0">
      <selection activeCell="A36" sqref="A36:XFD49"/>
    </sheetView>
  </sheetViews>
  <sheetFormatPr defaultRowHeight="14.25" x14ac:dyDescent="0.25"/>
  <cols>
    <col min="1" max="2" width="27.28515625" style="5" bestFit="1" customWidth="1"/>
    <col min="3" max="3" width="12.5703125" style="5" bestFit="1" customWidth="1"/>
    <col min="4" max="4" width="0.42578125" style="5" customWidth="1"/>
    <col min="5" max="5" width="17.7109375" style="5" bestFit="1" customWidth="1"/>
    <col min="6" max="6" width="7" style="5" bestFit="1" customWidth="1"/>
    <col min="7" max="7" width="5.28515625" style="5" bestFit="1" customWidth="1"/>
    <col min="8" max="8" width="15" style="5" customWidth="1"/>
    <col min="9" max="9" width="13.7109375" style="5" customWidth="1"/>
    <col min="10" max="10" width="7.5703125" style="5" bestFit="1" customWidth="1"/>
    <col min="11" max="11" width="12.5703125" style="5" hidden="1" customWidth="1"/>
    <col min="12" max="12" width="6.7109375" style="5" hidden="1" customWidth="1"/>
    <col min="13" max="13" width="6.140625" style="5" hidden="1" customWidth="1"/>
    <col min="14" max="14" width="10.85546875" style="5" hidden="1" customWidth="1"/>
    <col min="15" max="15" width="7.85546875" style="5" hidden="1" customWidth="1"/>
    <col min="16" max="16" width="13.85546875" style="5" hidden="1" customWidth="1"/>
    <col min="17" max="17" width="10.140625" style="5" hidden="1" customWidth="1"/>
    <col min="18" max="18" width="9.42578125" style="5" customWidth="1"/>
    <col min="19" max="19" width="9.140625" style="5"/>
    <col min="20" max="20" width="8.85546875" style="5" bestFit="1" customWidth="1"/>
    <col min="21" max="21" width="7.85546875" style="5" hidden="1" customWidth="1"/>
    <col min="22" max="16384" width="9.140625" style="5"/>
  </cols>
  <sheetData>
    <row r="1" spans="1:28" ht="50.25" customHeight="1" x14ac:dyDescent="0.3">
      <c r="A1" s="1" t="s">
        <v>4</v>
      </c>
      <c r="B1" s="2" t="s">
        <v>15</v>
      </c>
      <c r="C1" s="2" t="s">
        <v>11</v>
      </c>
      <c r="D1" s="2" t="s">
        <v>16</v>
      </c>
      <c r="E1" s="1" t="s">
        <v>0</v>
      </c>
      <c r="F1" s="2" t="s">
        <v>17</v>
      </c>
      <c r="G1" s="1" t="s">
        <v>12</v>
      </c>
      <c r="H1" s="2" t="s">
        <v>18</v>
      </c>
      <c r="I1" s="2" t="s">
        <v>19</v>
      </c>
      <c r="J1" s="1" t="s">
        <v>13</v>
      </c>
      <c r="K1" s="1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3" t="s">
        <v>27</v>
      </c>
      <c r="S1" s="3" t="s">
        <v>28</v>
      </c>
      <c r="T1" s="3" t="s">
        <v>29</v>
      </c>
      <c r="U1" s="4" t="s">
        <v>16</v>
      </c>
    </row>
    <row r="2" spans="1:28" x14ac:dyDescent="0.25">
      <c r="A2" s="6" t="s">
        <v>5</v>
      </c>
      <c r="B2" s="7">
        <v>0.44</v>
      </c>
      <c r="C2" s="8">
        <f>T7*B2</f>
        <v>4.4000000000000004E-2</v>
      </c>
      <c r="D2" s="8">
        <f>ROUND(U7*B2, 4)</f>
        <v>4.3999999999999997E-2</v>
      </c>
      <c r="E2" s="5" t="s">
        <v>3</v>
      </c>
      <c r="F2" s="9">
        <v>0.1</v>
      </c>
      <c r="G2" s="5">
        <v>30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10">
        <f t="shared" ref="R2:R6" si="0">IF(G2 = 0, F2, H2/G2 * F2)</f>
        <v>0</v>
      </c>
      <c r="S2" s="10">
        <f>IF(G2 = 0, 0, I2/G2 * F2)</f>
        <v>0</v>
      </c>
      <c r="T2" s="10">
        <f t="shared" ref="T2:T6" si="1">IF(G2 = 0, F2, ((H2 + I2)/G2) * F2)</f>
        <v>0</v>
      </c>
      <c r="U2" s="10">
        <f t="shared" ref="U2:U6" si="2">IF(G2 = 0, F2, ((H2 + K2)/G2) * F2)</f>
        <v>0</v>
      </c>
    </row>
    <row r="3" spans="1:28" x14ac:dyDescent="0.25">
      <c r="E3" s="5" t="s">
        <v>1</v>
      </c>
      <c r="F3" s="9">
        <v>0.2</v>
      </c>
      <c r="G3" s="5">
        <v>24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10">
        <f t="shared" si="0"/>
        <v>0</v>
      </c>
      <c r="S3" s="10">
        <f t="shared" ref="S3:S6" si="3">IF(G3 = 0, 0, I3/G3 * F3)</f>
        <v>0</v>
      </c>
      <c r="T3" s="10">
        <f t="shared" si="1"/>
        <v>0</v>
      </c>
      <c r="U3" s="10">
        <f t="shared" si="2"/>
        <v>0</v>
      </c>
      <c r="W3" s="17"/>
      <c r="X3" s="20"/>
      <c r="Y3" s="17"/>
      <c r="AA3" s="20"/>
    </row>
    <row r="4" spans="1:28" x14ac:dyDescent="0.25">
      <c r="E4" s="5" t="s">
        <v>14</v>
      </c>
      <c r="F4" s="9">
        <v>0.1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10">
        <f t="shared" si="0"/>
        <v>0.1</v>
      </c>
      <c r="S4" s="10">
        <f t="shared" si="3"/>
        <v>0</v>
      </c>
      <c r="T4" s="10">
        <f t="shared" si="1"/>
        <v>0.1</v>
      </c>
      <c r="U4" s="10">
        <f t="shared" si="2"/>
        <v>0.1</v>
      </c>
    </row>
    <row r="5" spans="1:28" x14ac:dyDescent="0.25">
      <c r="E5" s="5" t="s">
        <v>2</v>
      </c>
      <c r="F5" s="9">
        <v>0.4</v>
      </c>
      <c r="G5" s="5">
        <v>15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10">
        <f t="shared" si="0"/>
        <v>0</v>
      </c>
      <c r="S5" s="10">
        <f t="shared" si="3"/>
        <v>0</v>
      </c>
      <c r="T5" s="10">
        <f t="shared" si="1"/>
        <v>0</v>
      </c>
      <c r="U5" s="10">
        <f t="shared" si="2"/>
        <v>0</v>
      </c>
      <c r="Z5" s="18"/>
      <c r="AB5" s="17"/>
    </row>
    <row r="6" spans="1:28" x14ac:dyDescent="0.25">
      <c r="E6" s="5" t="s">
        <v>9</v>
      </c>
      <c r="F6" s="9">
        <v>0.2</v>
      </c>
      <c r="G6" s="5">
        <v>9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10">
        <f t="shared" si="0"/>
        <v>0</v>
      </c>
      <c r="S6" s="10">
        <f t="shared" si="3"/>
        <v>0</v>
      </c>
      <c r="T6" s="10">
        <f t="shared" si="1"/>
        <v>0</v>
      </c>
      <c r="U6" s="10">
        <f t="shared" si="2"/>
        <v>0</v>
      </c>
    </row>
    <row r="7" spans="1:28" x14ac:dyDescent="0.25">
      <c r="A7" s="11"/>
      <c r="B7" s="11"/>
      <c r="C7" s="11"/>
      <c r="D7" s="11"/>
      <c r="E7" s="11"/>
      <c r="F7" s="12">
        <f t="shared" ref="F7:Q7" si="4">SUM(F2:F6)</f>
        <v>1</v>
      </c>
      <c r="G7" s="11">
        <f t="shared" si="4"/>
        <v>78</v>
      </c>
      <c r="H7" s="11">
        <f t="shared" si="4"/>
        <v>0</v>
      </c>
      <c r="I7" s="11">
        <f t="shared" si="4"/>
        <v>0</v>
      </c>
      <c r="J7" s="11">
        <f t="shared" si="4"/>
        <v>0</v>
      </c>
      <c r="K7" s="11">
        <f t="shared" si="4"/>
        <v>0</v>
      </c>
      <c r="L7" s="11">
        <f t="shared" si="4"/>
        <v>0</v>
      </c>
      <c r="M7" s="11">
        <f t="shared" si="4"/>
        <v>0</v>
      </c>
      <c r="N7" s="11">
        <f t="shared" si="4"/>
        <v>0</v>
      </c>
      <c r="O7" s="11">
        <f t="shared" si="4"/>
        <v>0</v>
      </c>
      <c r="P7" s="11">
        <f t="shared" si="4"/>
        <v>0</v>
      </c>
      <c r="Q7" s="11">
        <f t="shared" si="4"/>
        <v>0</v>
      </c>
      <c r="R7" s="13">
        <f t="shared" ref="R7:S7" si="5">SUM(R2:R6)</f>
        <v>0.1</v>
      </c>
      <c r="S7" s="13">
        <f t="shared" si="5"/>
        <v>0</v>
      </c>
      <c r="T7" s="13">
        <f>SUM(T2:T6)</f>
        <v>0.1</v>
      </c>
      <c r="U7" s="13">
        <f>SUM(U2:U6)</f>
        <v>0.1</v>
      </c>
    </row>
    <row r="8" spans="1:28" x14ac:dyDescent="0.25">
      <c r="A8" s="6" t="s">
        <v>6</v>
      </c>
      <c r="B8" s="7">
        <v>0.2</v>
      </c>
      <c r="C8" s="8">
        <f>ROUND(T13*B8, 4)</f>
        <v>0.02</v>
      </c>
      <c r="D8" s="8">
        <f>ROUND(U13*B8, 4)</f>
        <v>0.02</v>
      </c>
      <c r="E8" s="5" t="s">
        <v>3</v>
      </c>
      <c r="F8" s="9">
        <v>0.1</v>
      </c>
      <c r="G8" s="5">
        <v>15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10">
        <f t="shared" ref="R8:R12" si="6">IF(G8 = 0, F8, H8/G8 * F8)</f>
        <v>0</v>
      </c>
      <c r="S8" s="10">
        <f t="shared" ref="S8:S12" si="7">IF(G8 = 0, 0, I8/G8 * F8)</f>
        <v>0</v>
      </c>
      <c r="T8" s="10">
        <f t="shared" ref="T8:T12" si="8">IF(G8 = 0, F8, ((H8 + I8)/G8) * F8)</f>
        <v>0</v>
      </c>
      <c r="U8" s="10">
        <f t="shared" ref="U8:U12" si="9">IF(G8 = 0, F8, ((H8 + K8)/G8) * F8)</f>
        <v>0</v>
      </c>
    </row>
    <row r="9" spans="1:28" x14ac:dyDescent="0.25">
      <c r="E9" s="5" t="s">
        <v>1</v>
      </c>
      <c r="F9" s="9">
        <v>0.2</v>
      </c>
      <c r="G9" s="5">
        <v>3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10">
        <f t="shared" si="6"/>
        <v>0</v>
      </c>
      <c r="S9" s="10">
        <f t="shared" si="7"/>
        <v>0</v>
      </c>
      <c r="T9" s="10">
        <f t="shared" si="8"/>
        <v>0</v>
      </c>
      <c r="U9" s="10">
        <f t="shared" si="9"/>
        <v>0</v>
      </c>
    </row>
    <row r="10" spans="1:28" x14ac:dyDescent="0.25">
      <c r="E10" s="5" t="s">
        <v>14</v>
      </c>
      <c r="F10" s="9">
        <v>0.1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10">
        <f t="shared" si="6"/>
        <v>0.1</v>
      </c>
      <c r="S10" s="10">
        <f t="shared" si="7"/>
        <v>0</v>
      </c>
      <c r="T10" s="10">
        <f t="shared" si="8"/>
        <v>0.1</v>
      </c>
      <c r="U10" s="10">
        <f t="shared" si="9"/>
        <v>0.1</v>
      </c>
    </row>
    <row r="11" spans="1:28" x14ac:dyDescent="0.25">
      <c r="E11" s="5" t="s">
        <v>2</v>
      </c>
      <c r="F11" s="9">
        <v>0.4</v>
      </c>
      <c r="G11" s="5">
        <v>9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10">
        <f t="shared" si="6"/>
        <v>0</v>
      </c>
      <c r="S11" s="10">
        <f t="shared" si="7"/>
        <v>0</v>
      </c>
      <c r="T11" s="10">
        <f t="shared" si="8"/>
        <v>0</v>
      </c>
      <c r="U11" s="10">
        <f t="shared" si="9"/>
        <v>0</v>
      </c>
    </row>
    <row r="12" spans="1:28" x14ac:dyDescent="0.25">
      <c r="E12" s="5" t="s">
        <v>9</v>
      </c>
      <c r="F12" s="9">
        <v>0.2</v>
      </c>
      <c r="G12" s="5">
        <v>9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10">
        <f t="shared" si="6"/>
        <v>0</v>
      </c>
      <c r="S12" s="10">
        <f t="shared" si="7"/>
        <v>0</v>
      </c>
      <c r="T12" s="10">
        <f t="shared" si="8"/>
        <v>0</v>
      </c>
      <c r="U12" s="10">
        <f t="shared" si="9"/>
        <v>0</v>
      </c>
    </row>
    <row r="13" spans="1:28" x14ac:dyDescent="0.25">
      <c r="A13" s="11"/>
      <c r="B13" s="11"/>
      <c r="C13" s="11"/>
      <c r="D13" s="11"/>
      <c r="E13" s="11"/>
      <c r="F13" s="12">
        <f t="shared" ref="F13" si="10">SUM(F8:F12)</f>
        <v>1</v>
      </c>
      <c r="G13" s="11">
        <f t="shared" ref="G13:S13" si="11">SUM(G8:G12)</f>
        <v>36</v>
      </c>
      <c r="H13" s="11">
        <f t="shared" si="11"/>
        <v>0</v>
      </c>
      <c r="I13" s="11">
        <f t="shared" si="11"/>
        <v>0</v>
      </c>
      <c r="J13" s="11">
        <f t="shared" si="11"/>
        <v>0</v>
      </c>
      <c r="K13" s="11">
        <f t="shared" si="11"/>
        <v>0</v>
      </c>
      <c r="L13" s="11">
        <f t="shared" si="11"/>
        <v>0</v>
      </c>
      <c r="M13" s="11">
        <f t="shared" si="11"/>
        <v>0</v>
      </c>
      <c r="N13" s="11">
        <f t="shared" si="11"/>
        <v>0</v>
      </c>
      <c r="O13" s="11">
        <f t="shared" si="11"/>
        <v>0</v>
      </c>
      <c r="P13" s="11">
        <f t="shared" si="11"/>
        <v>0</v>
      </c>
      <c r="Q13" s="11">
        <f t="shared" si="11"/>
        <v>0</v>
      </c>
      <c r="R13" s="13">
        <f t="shared" si="11"/>
        <v>0.1</v>
      </c>
      <c r="S13" s="13">
        <f t="shared" si="11"/>
        <v>0</v>
      </c>
      <c r="T13" s="13">
        <f>SUM(T8:T12)</f>
        <v>0.1</v>
      </c>
      <c r="U13" s="13">
        <f>SUM(U8:U12)</f>
        <v>0.1</v>
      </c>
    </row>
    <row r="14" spans="1:28" x14ac:dyDescent="0.25">
      <c r="A14" s="6" t="s">
        <v>8</v>
      </c>
      <c r="B14" s="7">
        <v>0.16</v>
      </c>
      <c r="C14" s="8">
        <f>ROUND(T19*B14, 4)</f>
        <v>9.6000000000000002E-2</v>
      </c>
      <c r="D14" s="8">
        <f>ROUND(U19*B14, 4)</f>
        <v>9.6000000000000002E-2</v>
      </c>
      <c r="E14" s="5" t="s">
        <v>3</v>
      </c>
      <c r="F14" s="9">
        <v>0.1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10">
        <f t="shared" ref="R14:R18" si="12">IF(G14 = 0, F14, H14/G14 * F14)</f>
        <v>0.1</v>
      </c>
      <c r="S14" s="10">
        <f t="shared" ref="S14:S18" si="13">IF(G14 = 0, 0, I14/G14 * F14)</f>
        <v>0</v>
      </c>
      <c r="T14" s="10">
        <f t="shared" ref="T14:T18" si="14">IF(G14 = 0, F14, ((H14 + I14)/G14) * F14)</f>
        <v>0.1</v>
      </c>
      <c r="U14" s="10">
        <f t="shared" ref="U14:U18" si="15">IF(G14 = 0, F14, ((H14 + K14)/G14) * F14)</f>
        <v>0.1</v>
      </c>
    </row>
    <row r="15" spans="1:28" x14ac:dyDescent="0.25">
      <c r="E15" s="5" t="s">
        <v>1</v>
      </c>
      <c r="F15" s="9">
        <v>0.2</v>
      </c>
      <c r="G15" s="5">
        <v>22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10">
        <f t="shared" si="12"/>
        <v>0</v>
      </c>
      <c r="S15" s="10">
        <f t="shared" si="13"/>
        <v>0</v>
      </c>
      <c r="T15" s="10">
        <f t="shared" si="14"/>
        <v>0</v>
      </c>
      <c r="U15" s="10">
        <f t="shared" si="15"/>
        <v>0</v>
      </c>
    </row>
    <row r="16" spans="1:28" x14ac:dyDescent="0.25">
      <c r="E16" s="5" t="s">
        <v>14</v>
      </c>
      <c r="F16" s="9">
        <v>0.1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10">
        <f t="shared" si="12"/>
        <v>0.1</v>
      </c>
      <c r="S16" s="10">
        <f t="shared" si="13"/>
        <v>0</v>
      </c>
      <c r="T16" s="10">
        <f t="shared" si="14"/>
        <v>0.1</v>
      </c>
      <c r="U16" s="10">
        <f t="shared" si="15"/>
        <v>0.1</v>
      </c>
    </row>
    <row r="17" spans="1:21" x14ac:dyDescent="0.25">
      <c r="E17" s="5" t="s">
        <v>2</v>
      </c>
      <c r="F17" s="9">
        <v>0.4</v>
      </c>
      <c r="G17" s="5">
        <v>3</v>
      </c>
      <c r="H17" s="5">
        <v>3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10">
        <f t="shared" si="12"/>
        <v>0.4</v>
      </c>
      <c r="S17" s="10">
        <f t="shared" si="13"/>
        <v>0</v>
      </c>
      <c r="T17" s="10">
        <f t="shared" si="14"/>
        <v>0.4</v>
      </c>
      <c r="U17" s="10">
        <f t="shared" si="15"/>
        <v>0.4</v>
      </c>
    </row>
    <row r="18" spans="1:21" x14ac:dyDescent="0.25">
      <c r="E18" s="5" t="s">
        <v>9</v>
      </c>
      <c r="F18" s="9">
        <v>0.2</v>
      </c>
      <c r="G18" s="5">
        <v>18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10">
        <f t="shared" si="12"/>
        <v>0</v>
      </c>
      <c r="S18" s="10">
        <f t="shared" si="13"/>
        <v>0</v>
      </c>
      <c r="T18" s="10">
        <f t="shared" si="14"/>
        <v>0</v>
      </c>
      <c r="U18" s="10">
        <f t="shared" si="15"/>
        <v>0</v>
      </c>
    </row>
    <row r="19" spans="1:21" x14ac:dyDescent="0.25">
      <c r="A19" s="11"/>
      <c r="B19" s="11"/>
      <c r="C19" s="11"/>
      <c r="D19" s="11"/>
      <c r="E19" s="11"/>
      <c r="F19" s="12">
        <f t="shared" ref="F19" si="16">SUM(F14:F18)</f>
        <v>1</v>
      </c>
      <c r="G19" s="11">
        <f t="shared" ref="G19:S19" si="17">SUM(G14:G18)</f>
        <v>43</v>
      </c>
      <c r="H19" s="11">
        <f t="shared" si="17"/>
        <v>3</v>
      </c>
      <c r="I19" s="11">
        <f t="shared" si="17"/>
        <v>0</v>
      </c>
      <c r="J19" s="11">
        <f t="shared" si="17"/>
        <v>0</v>
      </c>
      <c r="K19" s="11">
        <f t="shared" si="17"/>
        <v>0</v>
      </c>
      <c r="L19" s="11">
        <f t="shared" si="17"/>
        <v>0</v>
      </c>
      <c r="M19" s="11">
        <f t="shared" si="17"/>
        <v>0</v>
      </c>
      <c r="N19" s="11">
        <f t="shared" si="17"/>
        <v>0</v>
      </c>
      <c r="O19" s="11">
        <f t="shared" si="17"/>
        <v>0</v>
      </c>
      <c r="P19" s="11">
        <f t="shared" si="17"/>
        <v>0</v>
      </c>
      <c r="Q19" s="11">
        <f t="shared" si="17"/>
        <v>0</v>
      </c>
      <c r="R19" s="13">
        <f t="shared" si="17"/>
        <v>0.60000000000000009</v>
      </c>
      <c r="S19" s="13">
        <f t="shared" si="17"/>
        <v>0</v>
      </c>
      <c r="T19" s="13">
        <f>SUM(T14:T18)</f>
        <v>0.60000000000000009</v>
      </c>
      <c r="U19" s="13">
        <f>SUM(U14:U18)</f>
        <v>0.60000000000000009</v>
      </c>
    </row>
    <row r="20" spans="1:21" x14ac:dyDescent="0.25">
      <c r="A20" s="6" t="s">
        <v>10</v>
      </c>
      <c r="B20" s="7">
        <v>0.14000000000000001</v>
      </c>
      <c r="C20" s="8">
        <f>ROUND(T25*B20, 4)</f>
        <v>5.6000000000000001E-2</v>
      </c>
      <c r="D20" s="8">
        <f>ROUND(U25*B20, 4)</f>
        <v>5.6000000000000001E-2</v>
      </c>
      <c r="E20" s="5" t="s">
        <v>3</v>
      </c>
      <c r="F20" s="9">
        <v>0.1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10">
        <f t="shared" ref="R20:R24" si="18">IF(G20 = 0, F20, H20/G20 * F20)</f>
        <v>0.1</v>
      </c>
      <c r="S20" s="10">
        <f t="shared" ref="S20:S24" si="19">IF(G20 = 0, 0, I20/G20 * F20)</f>
        <v>0</v>
      </c>
      <c r="T20" s="10">
        <f t="shared" ref="T20:T24" si="20">IF(G20 = 0, F20, ((H20 + I20)/G20) * F20)</f>
        <v>0.1</v>
      </c>
      <c r="U20" s="10">
        <f t="shared" ref="U20:U30" si="21">IF(G20 = 0, F20, ((H20 + K20)/G20) * F20)</f>
        <v>0.1</v>
      </c>
    </row>
    <row r="21" spans="1:21" x14ac:dyDescent="0.25">
      <c r="E21" s="5" t="s">
        <v>1</v>
      </c>
      <c r="F21" s="9">
        <v>0.2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10">
        <f t="shared" si="18"/>
        <v>0.2</v>
      </c>
      <c r="S21" s="10">
        <f t="shared" si="19"/>
        <v>0</v>
      </c>
      <c r="T21" s="10">
        <f t="shared" si="20"/>
        <v>0.2</v>
      </c>
      <c r="U21" s="10">
        <f t="shared" si="21"/>
        <v>0.2</v>
      </c>
    </row>
    <row r="22" spans="1:21" x14ac:dyDescent="0.25">
      <c r="E22" s="5" t="s">
        <v>14</v>
      </c>
      <c r="F22" s="9">
        <v>0.1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10">
        <f t="shared" si="18"/>
        <v>0.1</v>
      </c>
      <c r="S22" s="10">
        <f t="shared" si="19"/>
        <v>0</v>
      </c>
      <c r="T22" s="10">
        <f t="shared" si="20"/>
        <v>0.1</v>
      </c>
      <c r="U22" s="10">
        <f t="shared" si="21"/>
        <v>0.1</v>
      </c>
    </row>
    <row r="23" spans="1:21" x14ac:dyDescent="0.25">
      <c r="E23" s="5" t="s">
        <v>2</v>
      </c>
      <c r="F23" s="9">
        <v>0.4</v>
      </c>
      <c r="G23" s="5">
        <v>8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10">
        <f t="shared" si="18"/>
        <v>0</v>
      </c>
      <c r="S23" s="10">
        <f t="shared" si="19"/>
        <v>0</v>
      </c>
      <c r="T23" s="10">
        <f t="shared" si="20"/>
        <v>0</v>
      </c>
      <c r="U23" s="10">
        <f t="shared" si="21"/>
        <v>0</v>
      </c>
    </row>
    <row r="24" spans="1:21" x14ac:dyDescent="0.25">
      <c r="E24" s="5" t="s">
        <v>9</v>
      </c>
      <c r="F24" s="9">
        <v>0.2</v>
      </c>
      <c r="G24" s="5">
        <v>30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10">
        <f t="shared" si="18"/>
        <v>0</v>
      </c>
      <c r="S24" s="10">
        <f t="shared" si="19"/>
        <v>0</v>
      </c>
      <c r="T24" s="10">
        <f t="shared" si="20"/>
        <v>0</v>
      </c>
      <c r="U24" s="10">
        <f t="shared" si="21"/>
        <v>0</v>
      </c>
    </row>
    <row r="25" spans="1:21" x14ac:dyDescent="0.25">
      <c r="A25" s="11"/>
      <c r="B25" s="11"/>
      <c r="C25" s="11"/>
      <c r="D25" s="11"/>
      <c r="E25" s="11"/>
      <c r="F25" s="12">
        <f t="shared" ref="F25" si="22">SUM(F20:F24)</f>
        <v>1</v>
      </c>
      <c r="G25" s="11">
        <f t="shared" ref="G25:S25" si="23">SUM(G20:G24)</f>
        <v>38</v>
      </c>
      <c r="H25" s="11">
        <f t="shared" si="23"/>
        <v>0</v>
      </c>
      <c r="I25" s="11">
        <f t="shared" si="23"/>
        <v>0</v>
      </c>
      <c r="J25" s="11">
        <f t="shared" si="23"/>
        <v>0</v>
      </c>
      <c r="K25" s="11">
        <f t="shared" si="23"/>
        <v>0</v>
      </c>
      <c r="L25" s="11">
        <f t="shared" si="23"/>
        <v>0</v>
      </c>
      <c r="M25" s="11">
        <f t="shared" si="23"/>
        <v>0</v>
      </c>
      <c r="N25" s="11">
        <f t="shared" si="23"/>
        <v>0</v>
      </c>
      <c r="O25" s="11">
        <f t="shared" si="23"/>
        <v>0</v>
      </c>
      <c r="P25" s="11">
        <f t="shared" si="23"/>
        <v>0</v>
      </c>
      <c r="Q25" s="11">
        <f t="shared" si="23"/>
        <v>0</v>
      </c>
      <c r="R25" s="13">
        <f t="shared" si="23"/>
        <v>0.4</v>
      </c>
      <c r="S25" s="13">
        <f t="shared" si="23"/>
        <v>0</v>
      </c>
      <c r="T25" s="13">
        <f>SUM(T20:T24)</f>
        <v>0.4</v>
      </c>
      <c r="U25" s="13">
        <f>SUM(U20:U24)</f>
        <v>0.4</v>
      </c>
    </row>
    <row r="26" spans="1:21" x14ac:dyDescent="0.25">
      <c r="A26" s="6" t="s">
        <v>7</v>
      </c>
      <c r="B26" s="7">
        <v>0.06</v>
      </c>
      <c r="C26" s="8">
        <f>ROUND(T31*B26, 4)</f>
        <v>4.8000000000000001E-2</v>
      </c>
      <c r="D26" s="8">
        <f>ROUND(U31*B26, 4)</f>
        <v>4.8000000000000001E-2</v>
      </c>
      <c r="E26" s="5" t="s">
        <v>3</v>
      </c>
      <c r="F26" s="9">
        <v>0.1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10">
        <f>IF(G26 = 0, F26, H26/G26 * F26)</f>
        <v>0.1</v>
      </c>
      <c r="S26" s="10">
        <f t="shared" ref="S26:S30" si="24">IF(G26 = 0, 0, I26/G26 * F26)</f>
        <v>0</v>
      </c>
      <c r="T26" s="10">
        <f>IF(G26 = 0, F26, ((H26 + I26)/G26) * F26)</f>
        <v>0.1</v>
      </c>
      <c r="U26" s="10">
        <f t="shared" si="21"/>
        <v>0.1</v>
      </c>
    </row>
    <row r="27" spans="1:21" x14ac:dyDescent="0.25">
      <c r="E27" s="5" t="s">
        <v>1</v>
      </c>
      <c r="F27" s="9">
        <v>0.2</v>
      </c>
      <c r="G27" s="5">
        <v>2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10">
        <f t="shared" ref="R27:R30" si="25">IF(G27 = 0, F27, H27/G27 * F27)</f>
        <v>0</v>
      </c>
      <c r="S27" s="10">
        <f t="shared" si="24"/>
        <v>0</v>
      </c>
      <c r="T27" s="10">
        <f t="shared" ref="T27:T30" si="26">IF(G27 = 0, F27, ((H27 + I27)/G27) * F27)</f>
        <v>0</v>
      </c>
      <c r="U27" s="10">
        <f t="shared" si="21"/>
        <v>0</v>
      </c>
    </row>
    <row r="28" spans="1:21" x14ac:dyDescent="0.25">
      <c r="E28" s="5" t="s">
        <v>14</v>
      </c>
      <c r="F28" s="9">
        <v>0.1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10">
        <f t="shared" si="25"/>
        <v>0.1</v>
      </c>
      <c r="S28" s="10">
        <f t="shared" si="24"/>
        <v>0</v>
      </c>
      <c r="T28" s="10">
        <f t="shared" si="26"/>
        <v>0.1</v>
      </c>
      <c r="U28" s="10">
        <f t="shared" si="21"/>
        <v>0.1</v>
      </c>
    </row>
    <row r="29" spans="1:21" x14ac:dyDescent="0.25">
      <c r="E29" s="5" t="s">
        <v>2</v>
      </c>
      <c r="F29" s="9">
        <v>0.4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10">
        <f t="shared" si="25"/>
        <v>0.4</v>
      </c>
      <c r="S29" s="10">
        <f t="shared" si="24"/>
        <v>0</v>
      </c>
      <c r="T29" s="10">
        <f t="shared" si="26"/>
        <v>0.4</v>
      </c>
      <c r="U29" s="10">
        <f t="shared" si="21"/>
        <v>0.4</v>
      </c>
    </row>
    <row r="30" spans="1:21" x14ac:dyDescent="0.25">
      <c r="E30" s="5" t="s">
        <v>9</v>
      </c>
      <c r="F30" s="9">
        <v>0.2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10">
        <f t="shared" si="25"/>
        <v>0.2</v>
      </c>
      <c r="S30" s="10">
        <f t="shared" si="24"/>
        <v>0</v>
      </c>
      <c r="T30" s="10">
        <f t="shared" si="26"/>
        <v>0.2</v>
      </c>
      <c r="U30" s="10">
        <f t="shared" si="21"/>
        <v>0.2</v>
      </c>
    </row>
    <row r="31" spans="1:21" x14ac:dyDescent="0.25">
      <c r="A31" s="11"/>
      <c r="B31" s="11"/>
      <c r="C31" s="11"/>
      <c r="D31" s="11"/>
      <c r="E31" s="11"/>
      <c r="F31" s="12">
        <f t="shared" ref="F31" si="27">SUM(F26:F30)</f>
        <v>1</v>
      </c>
      <c r="G31" s="11">
        <f t="shared" ref="G31:S31" si="28">SUM(G26:G30)</f>
        <v>2</v>
      </c>
      <c r="H31" s="11">
        <f t="shared" si="28"/>
        <v>0</v>
      </c>
      <c r="I31" s="11">
        <f t="shared" si="28"/>
        <v>0</v>
      </c>
      <c r="J31" s="11">
        <f t="shared" si="28"/>
        <v>0</v>
      </c>
      <c r="K31" s="11">
        <f t="shared" si="28"/>
        <v>0</v>
      </c>
      <c r="L31" s="11">
        <f t="shared" si="28"/>
        <v>0</v>
      </c>
      <c r="M31" s="11">
        <f t="shared" si="28"/>
        <v>0</v>
      </c>
      <c r="N31" s="11">
        <f t="shared" si="28"/>
        <v>0</v>
      </c>
      <c r="O31" s="11">
        <f t="shared" si="28"/>
        <v>0</v>
      </c>
      <c r="P31" s="11">
        <f t="shared" si="28"/>
        <v>0</v>
      </c>
      <c r="Q31" s="11">
        <f t="shared" si="28"/>
        <v>0</v>
      </c>
      <c r="R31" s="13">
        <f t="shared" si="28"/>
        <v>0.8</v>
      </c>
      <c r="S31" s="13">
        <f t="shared" si="28"/>
        <v>0</v>
      </c>
      <c r="T31" s="13">
        <f>SUM(T26:T30)</f>
        <v>0.8</v>
      </c>
      <c r="U31" s="13">
        <f>SUM(U26:U30)</f>
        <v>0.8</v>
      </c>
    </row>
    <row r="32" spans="1:21" ht="16.5" x14ac:dyDescent="0.3">
      <c r="A32" s="14"/>
      <c r="B32" s="15">
        <f>SUM(B2, B8, B14, B20, B26)</f>
        <v>1</v>
      </c>
      <c r="C32" s="15">
        <f>SUM(C2, C8, C14, C20, C26)</f>
        <v>0.26400000000000001</v>
      </c>
      <c r="D32" s="15">
        <f>SUM(D2, D8, D14, D20, D26)</f>
        <v>0.26400000000000001</v>
      </c>
      <c r="E32" s="14"/>
      <c r="F32" s="14"/>
      <c r="G32" s="14">
        <f t="shared" ref="G32:Q32" si="29">SUM(G7, G13, G19, G25, G31)</f>
        <v>197</v>
      </c>
      <c r="H32" s="14">
        <f t="shared" si="29"/>
        <v>3</v>
      </c>
      <c r="I32" s="14">
        <f t="shared" si="29"/>
        <v>0</v>
      </c>
      <c r="J32" s="14">
        <f t="shared" si="29"/>
        <v>0</v>
      </c>
      <c r="K32" s="14">
        <f t="shared" si="29"/>
        <v>0</v>
      </c>
      <c r="L32" s="14">
        <f t="shared" si="29"/>
        <v>0</v>
      </c>
      <c r="M32" s="14">
        <f t="shared" si="29"/>
        <v>0</v>
      </c>
      <c r="N32" s="14">
        <f t="shared" si="29"/>
        <v>0</v>
      </c>
      <c r="O32" s="14">
        <f t="shared" si="29"/>
        <v>0</v>
      </c>
      <c r="P32" s="14">
        <f t="shared" si="29"/>
        <v>0</v>
      </c>
      <c r="Q32" s="14">
        <f t="shared" si="29"/>
        <v>0</v>
      </c>
      <c r="R32" s="16"/>
      <c r="S32" s="16"/>
      <c r="T32" s="16"/>
      <c r="U32" s="16"/>
    </row>
    <row r="34" spans="1:6" x14ac:dyDescent="0.25">
      <c r="C34" s="19">
        <v>20</v>
      </c>
      <c r="D34" s="19">
        <v>20</v>
      </c>
    </row>
    <row r="35" spans="1:6" ht="15" x14ac:dyDescent="0.25">
      <c r="B35" s="21"/>
      <c r="C35" s="19"/>
      <c r="F35" s="19"/>
    </row>
    <row r="36" spans="1:6" x14ac:dyDescent="0.25">
      <c r="A36" s="22" t="s">
        <v>34</v>
      </c>
      <c r="B36" s="24">
        <v>30</v>
      </c>
      <c r="C36" s="19">
        <v>24.4</v>
      </c>
      <c r="D36" s="19">
        <v>24.4</v>
      </c>
      <c r="E36" s="26">
        <f>C36-$C$34</f>
        <v>4.3999999999999986</v>
      </c>
      <c r="F36" s="19">
        <f>E36/B36</f>
        <v>0.14666666666666661</v>
      </c>
    </row>
    <row r="37" spans="1:6" x14ac:dyDescent="0.25">
      <c r="A37" s="22" t="s">
        <v>32</v>
      </c>
      <c r="B37" s="24">
        <v>24</v>
      </c>
      <c r="C37" s="19">
        <v>28.8</v>
      </c>
      <c r="E37" s="26">
        <f>C37-$C$34</f>
        <v>8.8000000000000007</v>
      </c>
      <c r="F37" s="19">
        <f t="shared" ref="F37:F49" si="30">E37/B37</f>
        <v>0.3666666666666667</v>
      </c>
    </row>
    <row r="38" spans="1:6" x14ac:dyDescent="0.25">
      <c r="A38" s="22" t="s">
        <v>33</v>
      </c>
      <c r="B38" s="25">
        <v>15</v>
      </c>
      <c r="C38" s="19">
        <v>37.6</v>
      </c>
      <c r="E38" s="26">
        <f t="shared" ref="E38:E49" si="31">C38-$C$34</f>
        <v>17.600000000000001</v>
      </c>
      <c r="F38" s="19">
        <f t="shared" si="30"/>
        <v>1.1733333333333333</v>
      </c>
    </row>
    <row r="39" spans="1:6" x14ac:dyDescent="0.25">
      <c r="A39" s="22" t="s">
        <v>35</v>
      </c>
      <c r="B39" s="25">
        <v>9</v>
      </c>
      <c r="C39" s="19">
        <v>28.8</v>
      </c>
      <c r="E39" s="26">
        <f t="shared" si="31"/>
        <v>8.8000000000000007</v>
      </c>
      <c r="F39" s="19">
        <f t="shared" si="30"/>
        <v>0.97777777777777786</v>
      </c>
    </row>
    <row r="40" spans="1:6" x14ac:dyDescent="0.25">
      <c r="A40" s="22" t="s">
        <v>38</v>
      </c>
      <c r="B40" s="25">
        <v>15</v>
      </c>
      <c r="C40" s="19">
        <v>22</v>
      </c>
      <c r="E40" s="26">
        <f t="shared" si="31"/>
        <v>2</v>
      </c>
      <c r="F40" s="19">
        <f t="shared" si="30"/>
        <v>0.13333333333333333</v>
      </c>
    </row>
    <row r="41" spans="1:6" x14ac:dyDescent="0.25">
      <c r="A41" s="22" t="s">
        <v>36</v>
      </c>
      <c r="B41" s="25">
        <v>3</v>
      </c>
      <c r="C41" s="19">
        <v>24</v>
      </c>
      <c r="E41" s="26">
        <f t="shared" si="31"/>
        <v>4</v>
      </c>
      <c r="F41" s="19">
        <f t="shared" si="30"/>
        <v>1.3333333333333333</v>
      </c>
    </row>
    <row r="42" spans="1:6" x14ac:dyDescent="0.25">
      <c r="A42" s="22" t="s">
        <v>37</v>
      </c>
      <c r="B42" s="25">
        <v>9</v>
      </c>
      <c r="C42" s="19">
        <v>28</v>
      </c>
      <c r="E42" s="26">
        <f t="shared" si="31"/>
        <v>8</v>
      </c>
      <c r="F42" s="19">
        <f t="shared" si="30"/>
        <v>0.88888888888888884</v>
      </c>
    </row>
    <row r="43" spans="1:6" x14ac:dyDescent="0.25">
      <c r="A43" s="22" t="s">
        <v>39</v>
      </c>
      <c r="B43" s="25">
        <v>9</v>
      </c>
      <c r="C43" s="19">
        <v>24</v>
      </c>
      <c r="E43" s="26">
        <f t="shared" si="31"/>
        <v>4</v>
      </c>
      <c r="F43" s="19">
        <f t="shared" si="30"/>
        <v>0.44444444444444442</v>
      </c>
    </row>
    <row r="44" spans="1:6" x14ac:dyDescent="0.25">
      <c r="A44" s="22" t="s">
        <v>40</v>
      </c>
      <c r="B44" s="25">
        <v>22</v>
      </c>
      <c r="C44" s="19">
        <v>23.2</v>
      </c>
      <c r="E44" s="26">
        <f t="shared" si="31"/>
        <v>3.1999999999999993</v>
      </c>
      <c r="F44" s="19">
        <f t="shared" si="30"/>
        <v>0.14545454545454542</v>
      </c>
    </row>
    <row r="45" spans="1:6" x14ac:dyDescent="0.25">
      <c r="A45" s="22" t="s">
        <v>41</v>
      </c>
      <c r="B45" s="25">
        <v>3</v>
      </c>
      <c r="C45" s="19">
        <v>26.4</v>
      </c>
      <c r="E45" s="26">
        <f t="shared" si="31"/>
        <v>6.3999999999999986</v>
      </c>
      <c r="F45" s="19">
        <f t="shared" si="30"/>
        <v>2.1333333333333329</v>
      </c>
    </row>
    <row r="46" spans="1:6" x14ac:dyDescent="0.25">
      <c r="A46" s="22" t="s">
        <v>42</v>
      </c>
      <c r="B46" s="25">
        <v>18</v>
      </c>
      <c r="C46" s="19">
        <v>23.2</v>
      </c>
      <c r="E46" s="26">
        <f t="shared" si="31"/>
        <v>3.1999999999999993</v>
      </c>
      <c r="F46" s="19">
        <f t="shared" si="30"/>
        <v>0.17777777777777773</v>
      </c>
    </row>
    <row r="47" spans="1:6" x14ac:dyDescent="0.25">
      <c r="A47" s="22" t="s">
        <v>43</v>
      </c>
      <c r="B47" s="25">
        <v>8</v>
      </c>
      <c r="C47" s="19">
        <v>25.6</v>
      </c>
      <c r="E47" s="26">
        <f t="shared" si="31"/>
        <v>5.6000000000000014</v>
      </c>
      <c r="F47" s="19">
        <f t="shared" si="30"/>
        <v>0.70000000000000018</v>
      </c>
    </row>
    <row r="48" spans="1:6" x14ac:dyDescent="0.25">
      <c r="A48" s="22" t="s">
        <v>44</v>
      </c>
      <c r="B48" s="25">
        <v>30</v>
      </c>
      <c r="C48" s="19">
        <v>22.8</v>
      </c>
      <c r="E48" s="26">
        <f t="shared" si="31"/>
        <v>2.8000000000000007</v>
      </c>
      <c r="F48" s="19">
        <f t="shared" si="30"/>
        <v>9.3333333333333351E-2</v>
      </c>
    </row>
    <row r="49" spans="1:6" x14ac:dyDescent="0.25">
      <c r="A49" s="22" t="s">
        <v>45</v>
      </c>
      <c r="B49" s="25">
        <v>2</v>
      </c>
      <c r="C49" s="19">
        <v>21.2</v>
      </c>
      <c r="E49" s="26">
        <f t="shared" si="31"/>
        <v>1.1999999999999993</v>
      </c>
      <c r="F49" s="19">
        <f t="shared" si="30"/>
        <v>0.59999999999999964</v>
      </c>
    </row>
    <row r="50" spans="1:6" x14ac:dyDescent="0.25">
      <c r="B50" s="23"/>
    </row>
    <row r="51" spans="1:6" x14ac:dyDescent="0.25">
      <c r="B51" s="23"/>
    </row>
    <row r="52" spans="1:6" ht="15" x14ac:dyDescent="0.25">
      <c r="A52" s="21" t="s">
        <v>30</v>
      </c>
      <c r="B52" s="21" t="s">
        <v>31</v>
      </c>
    </row>
    <row r="53" spans="1:6" ht="15" x14ac:dyDescent="0.25">
      <c r="A53" s="22" t="s">
        <v>34</v>
      </c>
      <c r="B53" s="27">
        <v>0.15</v>
      </c>
    </row>
    <row r="54" spans="1:6" ht="15" x14ac:dyDescent="0.25">
      <c r="A54" s="22" t="s">
        <v>32</v>
      </c>
      <c r="B54" s="27">
        <v>0.37</v>
      </c>
    </row>
    <row r="55" spans="1:6" x14ac:dyDescent="0.25">
      <c r="A55" s="22" t="s">
        <v>33</v>
      </c>
      <c r="B55" s="28">
        <v>1.17</v>
      </c>
    </row>
    <row r="56" spans="1:6" ht="15" x14ac:dyDescent="0.25">
      <c r="A56" s="22" t="s">
        <v>35</v>
      </c>
      <c r="B56" s="27">
        <v>0.98</v>
      </c>
    </row>
    <row r="57" spans="1:6" ht="15" x14ac:dyDescent="0.25">
      <c r="A57" s="22" t="s">
        <v>38</v>
      </c>
      <c r="B57" s="27">
        <v>0.13</v>
      </c>
    </row>
    <row r="58" spans="1:6" x14ac:dyDescent="0.25">
      <c r="A58" s="22" t="s">
        <v>36</v>
      </c>
      <c r="B58" s="28">
        <v>1.33</v>
      </c>
    </row>
    <row r="59" spans="1:6" ht="15" x14ac:dyDescent="0.25">
      <c r="A59" s="22" t="s">
        <v>37</v>
      </c>
      <c r="B59" s="27">
        <v>0.89</v>
      </c>
    </row>
    <row r="60" spans="1:6" ht="15" x14ac:dyDescent="0.25">
      <c r="A60" s="22" t="s">
        <v>39</v>
      </c>
      <c r="B60" s="27">
        <v>0.44</v>
      </c>
    </row>
    <row r="61" spans="1:6" ht="15" x14ac:dyDescent="0.25">
      <c r="A61" s="22" t="s">
        <v>40</v>
      </c>
      <c r="B61" s="27">
        <v>0.15</v>
      </c>
    </row>
    <row r="62" spans="1:6" x14ac:dyDescent="0.25">
      <c r="A62" s="22" t="s">
        <v>41</v>
      </c>
      <c r="B62" s="28">
        <v>2.13</v>
      </c>
    </row>
    <row r="63" spans="1:6" ht="15" x14ac:dyDescent="0.25">
      <c r="A63" s="22" t="s">
        <v>42</v>
      </c>
      <c r="B63" s="27">
        <v>0.18</v>
      </c>
    </row>
    <row r="64" spans="1:6" ht="15" x14ac:dyDescent="0.25">
      <c r="A64" s="22" t="s">
        <v>43</v>
      </c>
      <c r="B64" s="27">
        <v>0.7</v>
      </c>
    </row>
    <row r="65" spans="1:2" ht="15" x14ac:dyDescent="0.25">
      <c r="A65" s="22" t="s">
        <v>44</v>
      </c>
      <c r="B65" s="27">
        <v>0.09</v>
      </c>
    </row>
    <row r="66" spans="1:2" ht="15" x14ac:dyDescent="0.25">
      <c r="A66" s="22" t="s">
        <v>45</v>
      </c>
      <c r="B66" s="27">
        <v>0.6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abSelected="1" topLeftCell="A40" zoomScaleNormal="100" workbookViewId="0">
      <selection activeCell="I57" sqref="I57"/>
    </sheetView>
  </sheetViews>
  <sheetFormatPr defaultRowHeight="14.25" x14ac:dyDescent="0.25"/>
  <cols>
    <col min="1" max="1" width="27.28515625" style="5" bestFit="1" customWidth="1"/>
    <col min="2" max="2" width="11.140625" style="5" bestFit="1" customWidth="1"/>
    <col min="3" max="3" width="8.85546875" style="5" bestFit="1" customWidth="1"/>
    <col min="4" max="4" width="10" style="5" hidden="1" customWidth="1"/>
    <col min="5" max="5" width="17.7109375" style="5" bestFit="1" customWidth="1"/>
    <col min="6" max="6" width="7" style="5" bestFit="1" customWidth="1"/>
    <col min="7" max="7" width="6.140625" style="5" bestFit="1" customWidth="1"/>
    <col min="8" max="8" width="15" style="5" customWidth="1"/>
    <col min="9" max="9" width="13.7109375" style="5" customWidth="1"/>
    <col min="10" max="10" width="7.5703125" style="5" bestFit="1" customWidth="1"/>
    <col min="11" max="11" width="12.5703125" style="5" hidden="1" customWidth="1"/>
    <col min="12" max="12" width="6.7109375" style="5" hidden="1" customWidth="1"/>
    <col min="13" max="13" width="6.140625" style="5" hidden="1" customWidth="1"/>
    <col min="14" max="14" width="10.85546875" style="5" hidden="1" customWidth="1"/>
    <col min="15" max="15" width="7.85546875" style="5" hidden="1" customWidth="1"/>
    <col min="16" max="16" width="13.85546875" style="5" hidden="1" customWidth="1"/>
    <col min="17" max="17" width="10.140625" style="5" hidden="1" customWidth="1"/>
    <col min="18" max="18" width="9.42578125" style="5" customWidth="1"/>
    <col min="19" max="19" width="9.140625" style="5"/>
    <col min="20" max="20" width="8.85546875" style="5" bestFit="1" customWidth="1"/>
    <col min="21" max="21" width="7.85546875" style="5" hidden="1" customWidth="1"/>
    <col min="22" max="16384" width="9.140625" style="5"/>
  </cols>
  <sheetData>
    <row r="1" spans="1:21" ht="50.25" customHeight="1" x14ac:dyDescent="0.3">
      <c r="A1" s="1" t="s">
        <v>4</v>
      </c>
      <c r="B1" s="2" t="s">
        <v>15</v>
      </c>
      <c r="C1" s="2" t="s">
        <v>11</v>
      </c>
      <c r="D1" s="2" t="s">
        <v>16</v>
      </c>
      <c r="E1" s="1" t="s">
        <v>0</v>
      </c>
      <c r="F1" s="2" t="s">
        <v>17</v>
      </c>
      <c r="G1" s="1" t="s">
        <v>12</v>
      </c>
      <c r="H1" s="2" t="s">
        <v>18</v>
      </c>
      <c r="I1" s="2" t="s">
        <v>19</v>
      </c>
      <c r="J1" s="1" t="s">
        <v>13</v>
      </c>
      <c r="K1" s="1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3" t="s">
        <v>27</v>
      </c>
      <c r="S1" s="3" t="s">
        <v>28</v>
      </c>
      <c r="T1" s="3" t="s">
        <v>29</v>
      </c>
      <c r="U1" s="4" t="s">
        <v>16</v>
      </c>
    </row>
    <row r="2" spans="1:21" x14ac:dyDescent="0.25">
      <c r="A2" s="6" t="s">
        <v>5</v>
      </c>
      <c r="B2" s="7">
        <v>0.44</v>
      </c>
      <c r="C2" s="8">
        <f>T7*B2</f>
        <v>4.4000000000000004E-2</v>
      </c>
      <c r="D2" s="8">
        <f>ROUND(U7*B2, 4)</f>
        <v>4.3999999999999997E-2</v>
      </c>
      <c r="E2" s="5" t="s">
        <v>3</v>
      </c>
      <c r="F2" s="9">
        <v>0.1</v>
      </c>
      <c r="G2" s="5">
        <v>37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10">
        <f t="shared" ref="R2:R6" si="0">IF(G2 = 0, F2, H2/G2 * F2)</f>
        <v>0</v>
      </c>
      <c r="S2" s="10">
        <f>IF(G2 = 0, 0, I2/G2 * F2)</f>
        <v>0</v>
      </c>
      <c r="T2" s="10">
        <f t="shared" ref="T2:T6" si="1">IF(G2 = 0, F2, ((H2 + I2)/G2) * F2)</f>
        <v>0</v>
      </c>
      <c r="U2" s="10">
        <f t="shared" ref="U2:U6" si="2">IF(G2 = 0, F2, ((H2 + K2)/G2) * F2)</f>
        <v>0</v>
      </c>
    </row>
    <row r="3" spans="1:21" x14ac:dyDescent="0.25">
      <c r="E3" s="5" t="s">
        <v>1</v>
      </c>
      <c r="F3" s="9">
        <v>0.2</v>
      </c>
      <c r="G3" s="5">
        <v>25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10">
        <f t="shared" si="0"/>
        <v>0</v>
      </c>
      <c r="S3" s="10">
        <f t="shared" ref="S3:S6" si="3">IF(G3 = 0, 0, I3/G3 * F3)</f>
        <v>0</v>
      </c>
      <c r="T3" s="10">
        <f t="shared" si="1"/>
        <v>0</v>
      </c>
      <c r="U3" s="10">
        <f t="shared" si="2"/>
        <v>0</v>
      </c>
    </row>
    <row r="4" spans="1:21" x14ac:dyDescent="0.25">
      <c r="E4" s="5" t="s">
        <v>14</v>
      </c>
      <c r="F4" s="9">
        <v>0.1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10">
        <f t="shared" si="0"/>
        <v>0.1</v>
      </c>
      <c r="S4" s="10">
        <f t="shared" si="3"/>
        <v>0</v>
      </c>
      <c r="T4" s="10">
        <f t="shared" si="1"/>
        <v>0.1</v>
      </c>
      <c r="U4" s="10">
        <f t="shared" si="2"/>
        <v>0.1</v>
      </c>
    </row>
    <row r="5" spans="1:21" x14ac:dyDescent="0.25">
      <c r="E5" s="5" t="s">
        <v>2</v>
      </c>
      <c r="F5" s="9">
        <v>0.4</v>
      </c>
      <c r="G5" s="5">
        <v>27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10">
        <f t="shared" si="0"/>
        <v>0</v>
      </c>
      <c r="S5" s="10">
        <f t="shared" si="3"/>
        <v>0</v>
      </c>
      <c r="T5" s="10">
        <f t="shared" si="1"/>
        <v>0</v>
      </c>
      <c r="U5" s="10">
        <f t="shared" si="2"/>
        <v>0</v>
      </c>
    </row>
    <row r="6" spans="1:21" x14ac:dyDescent="0.25">
      <c r="E6" s="5" t="s">
        <v>9</v>
      </c>
      <c r="F6" s="9">
        <v>0.2</v>
      </c>
      <c r="G6" s="5">
        <v>16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10">
        <f t="shared" si="0"/>
        <v>0</v>
      </c>
      <c r="S6" s="10">
        <f t="shared" si="3"/>
        <v>0</v>
      </c>
      <c r="T6" s="10">
        <f t="shared" si="1"/>
        <v>0</v>
      </c>
      <c r="U6" s="10">
        <f t="shared" si="2"/>
        <v>0</v>
      </c>
    </row>
    <row r="7" spans="1:21" x14ac:dyDescent="0.25">
      <c r="A7" s="11"/>
      <c r="B7" s="11"/>
      <c r="C7" s="11"/>
      <c r="D7" s="11"/>
      <c r="E7" s="11"/>
      <c r="F7" s="12">
        <f t="shared" ref="F7:Q7" si="4">SUM(F2:F6)</f>
        <v>1</v>
      </c>
      <c r="G7" s="11">
        <f t="shared" si="4"/>
        <v>105</v>
      </c>
      <c r="H7" s="11">
        <f t="shared" si="4"/>
        <v>0</v>
      </c>
      <c r="I7" s="11">
        <f t="shared" si="4"/>
        <v>0</v>
      </c>
      <c r="J7" s="11">
        <f t="shared" si="4"/>
        <v>0</v>
      </c>
      <c r="K7" s="11">
        <f t="shared" si="4"/>
        <v>0</v>
      </c>
      <c r="L7" s="11">
        <f t="shared" si="4"/>
        <v>0</v>
      </c>
      <c r="M7" s="11">
        <f t="shared" si="4"/>
        <v>0</v>
      </c>
      <c r="N7" s="11">
        <f t="shared" si="4"/>
        <v>0</v>
      </c>
      <c r="O7" s="11">
        <f t="shared" si="4"/>
        <v>0</v>
      </c>
      <c r="P7" s="11">
        <f t="shared" si="4"/>
        <v>0</v>
      </c>
      <c r="Q7" s="11">
        <f t="shared" si="4"/>
        <v>0</v>
      </c>
      <c r="R7" s="13">
        <f t="shared" ref="R7:S7" si="5">SUM(R2:R6)</f>
        <v>0.1</v>
      </c>
      <c r="S7" s="13">
        <f t="shared" si="5"/>
        <v>0</v>
      </c>
      <c r="T7" s="13">
        <f>SUM(T2:T6)</f>
        <v>0.1</v>
      </c>
      <c r="U7" s="13">
        <f>SUM(U2:U6)</f>
        <v>0.1</v>
      </c>
    </row>
    <row r="8" spans="1:21" x14ac:dyDescent="0.25">
      <c r="A8" s="6" t="s">
        <v>6</v>
      </c>
      <c r="B8" s="7">
        <v>0.2</v>
      </c>
      <c r="C8" s="8">
        <f>ROUND(T13*B8, 4)</f>
        <v>0.02</v>
      </c>
      <c r="D8" s="8">
        <f>ROUND(U13*B8, 4)</f>
        <v>0.02</v>
      </c>
      <c r="E8" s="5" t="s">
        <v>3</v>
      </c>
      <c r="F8" s="9">
        <v>0.1</v>
      </c>
      <c r="G8" s="5">
        <v>21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10">
        <f t="shared" ref="R8:R12" si="6">IF(G8 = 0, F8, H8/G8 * F8)</f>
        <v>0</v>
      </c>
      <c r="S8" s="10">
        <f t="shared" ref="S8:S12" si="7">IF(G8 = 0, 0, I8/G8 * F8)</f>
        <v>0</v>
      </c>
      <c r="T8" s="10">
        <f t="shared" ref="T8:T12" si="8">IF(G8 = 0, F8, ((H8 + I8)/G8) * F8)</f>
        <v>0</v>
      </c>
      <c r="U8" s="10">
        <f t="shared" ref="U8:U12" si="9">IF(G8 = 0, F8, ((H8 + K8)/G8) * F8)</f>
        <v>0</v>
      </c>
    </row>
    <row r="9" spans="1:21" x14ac:dyDescent="0.25">
      <c r="E9" s="5" t="s">
        <v>1</v>
      </c>
      <c r="F9" s="9">
        <v>0.2</v>
      </c>
      <c r="G9" s="5">
        <v>3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10">
        <f t="shared" si="6"/>
        <v>0</v>
      </c>
      <c r="S9" s="10">
        <f t="shared" si="7"/>
        <v>0</v>
      </c>
      <c r="T9" s="10">
        <f t="shared" si="8"/>
        <v>0</v>
      </c>
      <c r="U9" s="10">
        <f t="shared" si="9"/>
        <v>0</v>
      </c>
    </row>
    <row r="10" spans="1:21" x14ac:dyDescent="0.25">
      <c r="E10" s="5" t="s">
        <v>14</v>
      </c>
      <c r="F10" s="9">
        <v>0.1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10">
        <f t="shared" si="6"/>
        <v>0.1</v>
      </c>
      <c r="S10" s="10">
        <f t="shared" si="7"/>
        <v>0</v>
      </c>
      <c r="T10" s="10">
        <f t="shared" si="8"/>
        <v>0.1</v>
      </c>
      <c r="U10" s="10">
        <f t="shared" si="9"/>
        <v>0.1</v>
      </c>
    </row>
    <row r="11" spans="1:21" x14ac:dyDescent="0.25">
      <c r="E11" s="5" t="s">
        <v>2</v>
      </c>
      <c r="F11" s="9">
        <v>0.4</v>
      </c>
      <c r="G11" s="5">
        <v>7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10">
        <f t="shared" si="6"/>
        <v>0</v>
      </c>
      <c r="S11" s="10">
        <f t="shared" si="7"/>
        <v>0</v>
      </c>
      <c r="T11" s="10">
        <f t="shared" si="8"/>
        <v>0</v>
      </c>
      <c r="U11" s="10">
        <f t="shared" si="9"/>
        <v>0</v>
      </c>
    </row>
    <row r="12" spans="1:21" x14ac:dyDescent="0.25">
      <c r="E12" s="5" t="s">
        <v>9</v>
      </c>
      <c r="F12" s="9">
        <v>0.2</v>
      </c>
      <c r="G12" s="5">
        <v>11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10">
        <f t="shared" si="6"/>
        <v>0</v>
      </c>
      <c r="S12" s="10">
        <f t="shared" si="7"/>
        <v>0</v>
      </c>
      <c r="T12" s="10">
        <f t="shared" si="8"/>
        <v>0</v>
      </c>
      <c r="U12" s="10">
        <f t="shared" si="9"/>
        <v>0</v>
      </c>
    </row>
    <row r="13" spans="1:21" x14ac:dyDescent="0.25">
      <c r="A13" s="11"/>
      <c r="B13" s="11"/>
      <c r="C13" s="11"/>
      <c r="D13" s="11"/>
      <c r="E13" s="11"/>
      <c r="F13" s="12">
        <f t="shared" ref="F13" si="10">SUM(F8:F12)</f>
        <v>1</v>
      </c>
      <c r="G13" s="11">
        <f t="shared" ref="G13:S13" si="11">SUM(G8:G12)</f>
        <v>42</v>
      </c>
      <c r="H13" s="11">
        <f t="shared" si="11"/>
        <v>0</v>
      </c>
      <c r="I13" s="11">
        <f t="shared" si="11"/>
        <v>0</v>
      </c>
      <c r="J13" s="11">
        <f t="shared" si="11"/>
        <v>0</v>
      </c>
      <c r="K13" s="11">
        <f t="shared" si="11"/>
        <v>0</v>
      </c>
      <c r="L13" s="11">
        <f t="shared" si="11"/>
        <v>0</v>
      </c>
      <c r="M13" s="11">
        <f t="shared" si="11"/>
        <v>0</v>
      </c>
      <c r="N13" s="11">
        <f t="shared" si="11"/>
        <v>0</v>
      </c>
      <c r="O13" s="11">
        <f t="shared" si="11"/>
        <v>0</v>
      </c>
      <c r="P13" s="11">
        <f t="shared" si="11"/>
        <v>0</v>
      </c>
      <c r="Q13" s="11">
        <f t="shared" si="11"/>
        <v>0</v>
      </c>
      <c r="R13" s="13">
        <f t="shared" si="11"/>
        <v>0.1</v>
      </c>
      <c r="S13" s="13">
        <f t="shared" si="11"/>
        <v>0</v>
      </c>
      <c r="T13" s="13">
        <f>SUM(T8:T12)</f>
        <v>0.1</v>
      </c>
      <c r="U13" s="13">
        <f>SUM(U8:U12)</f>
        <v>0.1</v>
      </c>
    </row>
    <row r="14" spans="1:21" x14ac:dyDescent="0.25">
      <c r="A14" s="6" t="s">
        <v>8</v>
      </c>
      <c r="B14" s="7">
        <v>0.16</v>
      </c>
      <c r="C14" s="8">
        <f>ROUND(T19*B14, 4)</f>
        <v>3.2000000000000001E-2</v>
      </c>
      <c r="D14" s="8">
        <f>ROUND(U19*B14, 4)</f>
        <v>3.2000000000000001E-2</v>
      </c>
      <c r="E14" s="5" t="s">
        <v>3</v>
      </c>
      <c r="F14" s="9">
        <v>0.1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10">
        <f t="shared" ref="R14:R18" si="12">IF(G14 = 0, F14, H14/G14 * F14)</f>
        <v>0.1</v>
      </c>
      <c r="S14" s="10">
        <f t="shared" ref="S14:S18" si="13">IF(G14 = 0, 0, I14/G14 * F14)</f>
        <v>0</v>
      </c>
      <c r="T14" s="10">
        <f t="shared" ref="T14:T18" si="14">IF(G14 = 0, F14, ((H14 + I14)/G14) * F14)</f>
        <v>0.1</v>
      </c>
      <c r="U14" s="10">
        <f t="shared" ref="U14:U18" si="15">IF(G14 = 0, F14, ((H14 + K14)/G14) * F14)</f>
        <v>0.1</v>
      </c>
    </row>
    <row r="15" spans="1:21" x14ac:dyDescent="0.25">
      <c r="E15" s="5" t="s">
        <v>1</v>
      </c>
      <c r="F15" s="9">
        <v>0.2</v>
      </c>
      <c r="G15" s="5">
        <v>24</v>
      </c>
      <c r="H15" s="5">
        <v>0</v>
      </c>
      <c r="I15" s="5">
        <v>0</v>
      </c>
      <c r="J15" s="5">
        <v>1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10">
        <f t="shared" si="12"/>
        <v>0</v>
      </c>
      <c r="S15" s="10">
        <f t="shared" si="13"/>
        <v>0</v>
      </c>
      <c r="T15" s="10">
        <f t="shared" si="14"/>
        <v>0</v>
      </c>
      <c r="U15" s="10">
        <f t="shared" si="15"/>
        <v>0</v>
      </c>
    </row>
    <row r="16" spans="1:21" x14ac:dyDescent="0.25">
      <c r="E16" s="5" t="s">
        <v>14</v>
      </c>
      <c r="F16" s="9">
        <v>0.1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10">
        <f t="shared" si="12"/>
        <v>0.1</v>
      </c>
      <c r="S16" s="10">
        <f t="shared" si="13"/>
        <v>0</v>
      </c>
      <c r="T16" s="10">
        <f t="shared" si="14"/>
        <v>0.1</v>
      </c>
      <c r="U16" s="10">
        <f t="shared" si="15"/>
        <v>0.1</v>
      </c>
    </row>
    <row r="17" spans="1:21" x14ac:dyDescent="0.25">
      <c r="E17" s="5" t="s">
        <v>2</v>
      </c>
      <c r="F17" s="9">
        <v>0.4</v>
      </c>
      <c r="G17" s="5">
        <v>3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10">
        <f t="shared" si="12"/>
        <v>0</v>
      </c>
      <c r="S17" s="10">
        <f t="shared" si="13"/>
        <v>0</v>
      </c>
      <c r="T17" s="10">
        <f t="shared" si="14"/>
        <v>0</v>
      </c>
      <c r="U17" s="10">
        <f t="shared" si="15"/>
        <v>0</v>
      </c>
    </row>
    <row r="18" spans="1:21" x14ac:dyDescent="0.25">
      <c r="E18" s="5" t="s">
        <v>9</v>
      </c>
      <c r="F18" s="9">
        <v>0.2</v>
      </c>
      <c r="G18" s="5">
        <v>13</v>
      </c>
      <c r="H18" s="5">
        <v>0</v>
      </c>
      <c r="I18" s="5">
        <v>0</v>
      </c>
      <c r="J18" s="5">
        <v>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10">
        <f t="shared" si="12"/>
        <v>0</v>
      </c>
      <c r="S18" s="10">
        <f t="shared" si="13"/>
        <v>0</v>
      </c>
      <c r="T18" s="10">
        <f t="shared" si="14"/>
        <v>0</v>
      </c>
      <c r="U18" s="10">
        <f t="shared" si="15"/>
        <v>0</v>
      </c>
    </row>
    <row r="19" spans="1:21" x14ac:dyDescent="0.25">
      <c r="A19" s="11"/>
      <c r="B19" s="11"/>
      <c r="C19" s="11"/>
      <c r="D19" s="11"/>
      <c r="E19" s="11"/>
      <c r="F19" s="12">
        <f t="shared" ref="F19" si="16">SUM(F14:F18)</f>
        <v>1</v>
      </c>
      <c r="G19" s="11">
        <f t="shared" ref="G19:S19" si="17">SUM(G14:G18)</f>
        <v>40</v>
      </c>
      <c r="H19" s="11">
        <f t="shared" si="17"/>
        <v>0</v>
      </c>
      <c r="I19" s="11">
        <f t="shared" si="17"/>
        <v>0</v>
      </c>
      <c r="J19" s="11">
        <f t="shared" si="17"/>
        <v>3</v>
      </c>
      <c r="K19" s="11">
        <f t="shared" si="17"/>
        <v>0</v>
      </c>
      <c r="L19" s="11">
        <f t="shared" si="17"/>
        <v>0</v>
      </c>
      <c r="M19" s="11">
        <f t="shared" si="17"/>
        <v>0</v>
      </c>
      <c r="N19" s="11">
        <f t="shared" si="17"/>
        <v>0</v>
      </c>
      <c r="O19" s="11">
        <f t="shared" si="17"/>
        <v>0</v>
      </c>
      <c r="P19" s="11">
        <f t="shared" si="17"/>
        <v>0</v>
      </c>
      <c r="Q19" s="11">
        <f t="shared" si="17"/>
        <v>0</v>
      </c>
      <c r="R19" s="13">
        <f t="shared" si="17"/>
        <v>0.2</v>
      </c>
      <c r="S19" s="13">
        <f t="shared" si="17"/>
        <v>0</v>
      </c>
      <c r="T19" s="13">
        <f>SUM(T14:T18)</f>
        <v>0.2</v>
      </c>
      <c r="U19" s="13">
        <f>SUM(U14:U18)</f>
        <v>0.2</v>
      </c>
    </row>
    <row r="20" spans="1:21" x14ac:dyDescent="0.25">
      <c r="A20" s="6" t="s">
        <v>10</v>
      </c>
      <c r="B20" s="7">
        <v>0.14000000000000001</v>
      </c>
      <c r="C20" s="8">
        <f>ROUND(T25*B20, 4)</f>
        <v>5.6000000000000001E-2</v>
      </c>
      <c r="D20" s="8">
        <f>ROUND(U25*B20, 4)</f>
        <v>5.6000000000000001E-2</v>
      </c>
      <c r="E20" s="5" t="s">
        <v>3</v>
      </c>
      <c r="F20" s="9">
        <v>0.1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10">
        <f t="shared" ref="R20:R24" si="18">IF(G20 = 0, F20, H20/G20 * F20)</f>
        <v>0.1</v>
      </c>
      <c r="S20" s="10">
        <f t="shared" ref="S20:S24" si="19">IF(G20 = 0, 0, I20/G20 * F20)</f>
        <v>0</v>
      </c>
      <c r="T20" s="10">
        <f t="shared" ref="T20:T24" si="20">IF(G20 = 0, F20, ((H20 + I20)/G20) * F20)</f>
        <v>0.1</v>
      </c>
      <c r="U20" s="10">
        <f t="shared" ref="U20:U30" si="21">IF(G20 = 0, F20, ((H20 + K20)/G20) * F20)</f>
        <v>0.1</v>
      </c>
    </row>
    <row r="21" spans="1:21" x14ac:dyDescent="0.25">
      <c r="E21" s="5" t="s">
        <v>1</v>
      </c>
      <c r="F21" s="9">
        <v>0.2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10">
        <f t="shared" si="18"/>
        <v>0.2</v>
      </c>
      <c r="S21" s="10">
        <f t="shared" si="19"/>
        <v>0</v>
      </c>
      <c r="T21" s="10">
        <f t="shared" si="20"/>
        <v>0.2</v>
      </c>
      <c r="U21" s="10">
        <f t="shared" si="21"/>
        <v>0.2</v>
      </c>
    </row>
    <row r="22" spans="1:21" x14ac:dyDescent="0.25">
      <c r="E22" s="5" t="s">
        <v>14</v>
      </c>
      <c r="F22" s="9">
        <v>0.1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10">
        <f t="shared" si="18"/>
        <v>0.1</v>
      </c>
      <c r="S22" s="10">
        <f t="shared" si="19"/>
        <v>0</v>
      </c>
      <c r="T22" s="10">
        <f t="shared" si="20"/>
        <v>0.1</v>
      </c>
      <c r="U22" s="10">
        <f t="shared" si="21"/>
        <v>0.1</v>
      </c>
    </row>
    <row r="23" spans="1:21" x14ac:dyDescent="0.25">
      <c r="E23" s="5" t="s">
        <v>2</v>
      </c>
      <c r="F23" s="9">
        <v>0.4</v>
      </c>
      <c r="G23" s="5">
        <v>11</v>
      </c>
      <c r="H23" s="5">
        <v>0</v>
      </c>
      <c r="I23" s="5">
        <v>0</v>
      </c>
      <c r="J23" s="5">
        <v>5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10">
        <f t="shared" si="18"/>
        <v>0</v>
      </c>
      <c r="S23" s="10">
        <f t="shared" si="19"/>
        <v>0</v>
      </c>
      <c r="T23" s="10">
        <f t="shared" si="20"/>
        <v>0</v>
      </c>
      <c r="U23" s="10">
        <f t="shared" si="21"/>
        <v>0</v>
      </c>
    </row>
    <row r="24" spans="1:21" x14ac:dyDescent="0.25">
      <c r="E24" s="5" t="s">
        <v>9</v>
      </c>
      <c r="F24" s="9">
        <v>0.2</v>
      </c>
      <c r="G24" s="5">
        <v>29</v>
      </c>
      <c r="H24" s="5">
        <v>0</v>
      </c>
      <c r="I24" s="5">
        <v>0</v>
      </c>
      <c r="J24" s="5">
        <v>6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10">
        <f t="shared" si="18"/>
        <v>0</v>
      </c>
      <c r="S24" s="10">
        <f t="shared" si="19"/>
        <v>0</v>
      </c>
      <c r="T24" s="10">
        <f t="shared" si="20"/>
        <v>0</v>
      </c>
      <c r="U24" s="10">
        <f t="shared" si="21"/>
        <v>0</v>
      </c>
    </row>
    <row r="25" spans="1:21" x14ac:dyDescent="0.25">
      <c r="A25" s="11"/>
      <c r="B25" s="11"/>
      <c r="C25" s="11"/>
      <c r="D25" s="11"/>
      <c r="E25" s="11"/>
      <c r="F25" s="12">
        <f t="shared" ref="F25" si="22">SUM(F20:F24)</f>
        <v>1</v>
      </c>
      <c r="G25" s="11">
        <f t="shared" ref="G25:S25" si="23">SUM(G20:G24)</f>
        <v>40</v>
      </c>
      <c r="H25" s="11">
        <f t="shared" si="23"/>
        <v>0</v>
      </c>
      <c r="I25" s="11">
        <f t="shared" si="23"/>
        <v>0</v>
      </c>
      <c r="J25" s="11">
        <f t="shared" si="23"/>
        <v>11</v>
      </c>
      <c r="K25" s="11">
        <f t="shared" si="23"/>
        <v>0</v>
      </c>
      <c r="L25" s="11">
        <f t="shared" si="23"/>
        <v>0</v>
      </c>
      <c r="M25" s="11">
        <f t="shared" si="23"/>
        <v>0</v>
      </c>
      <c r="N25" s="11">
        <f t="shared" si="23"/>
        <v>0</v>
      </c>
      <c r="O25" s="11">
        <f t="shared" si="23"/>
        <v>0</v>
      </c>
      <c r="P25" s="11">
        <f t="shared" si="23"/>
        <v>0</v>
      </c>
      <c r="Q25" s="11">
        <f t="shared" si="23"/>
        <v>0</v>
      </c>
      <c r="R25" s="13">
        <f t="shared" si="23"/>
        <v>0.4</v>
      </c>
      <c r="S25" s="13">
        <f t="shared" si="23"/>
        <v>0</v>
      </c>
      <c r="T25" s="13">
        <f>SUM(T20:T24)</f>
        <v>0.4</v>
      </c>
      <c r="U25" s="13">
        <f>SUM(U20:U24)</f>
        <v>0.4</v>
      </c>
    </row>
    <row r="26" spans="1:21" x14ac:dyDescent="0.25">
      <c r="A26" s="6" t="s">
        <v>7</v>
      </c>
      <c r="B26" s="7">
        <v>0.06</v>
      </c>
      <c r="C26" s="8">
        <f>ROUND(T31*B26, 4)</f>
        <v>0.06</v>
      </c>
      <c r="D26" s="8">
        <f>ROUND(U31*B26, 4)</f>
        <v>0.06</v>
      </c>
      <c r="E26" s="5" t="s">
        <v>3</v>
      </c>
      <c r="F26" s="9">
        <v>0.1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10">
        <f>IF(G26 = 0, F26, H26/G26 * F26)</f>
        <v>0.1</v>
      </c>
      <c r="S26" s="10">
        <f t="shared" ref="S26:S30" si="24">IF(G26 = 0, 0, I26/G26 * F26)</f>
        <v>0</v>
      </c>
      <c r="T26" s="10">
        <f>IF(G26 = 0, F26, ((H26 + I26)/G26) * F26)</f>
        <v>0.1</v>
      </c>
      <c r="U26" s="10">
        <f t="shared" si="21"/>
        <v>0.1</v>
      </c>
    </row>
    <row r="27" spans="1:21" x14ac:dyDescent="0.25">
      <c r="E27" s="5" t="s">
        <v>1</v>
      </c>
      <c r="F27" s="9">
        <v>0.2</v>
      </c>
      <c r="G27" s="5">
        <v>1</v>
      </c>
      <c r="H27" s="5">
        <v>1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10">
        <f t="shared" ref="R27:R30" si="25">IF(G27 = 0, F27, H27/G27 * F27)</f>
        <v>0.2</v>
      </c>
      <c r="S27" s="10">
        <f t="shared" si="24"/>
        <v>0</v>
      </c>
      <c r="T27" s="10">
        <f t="shared" ref="T27:T30" si="26">IF(G27 = 0, F27, ((H27 + I27)/G27) * F27)</f>
        <v>0.2</v>
      </c>
      <c r="U27" s="10">
        <f t="shared" si="21"/>
        <v>0.2</v>
      </c>
    </row>
    <row r="28" spans="1:21" x14ac:dyDescent="0.25">
      <c r="E28" s="5" t="s">
        <v>14</v>
      </c>
      <c r="F28" s="9">
        <v>0.1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10">
        <f t="shared" si="25"/>
        <v>0.1</v>
      </c>
      <c r="S28" s="10">
        <f t="shared" si="24"/>
        <v>0</v>
      </c>
      <c r="T28" s="10">
        <f t="shared" si="26"/>
        <v>0.1</v>
      </c>
      <c r="U28" s="10">
        <f t="shared" si="21"/>
        <v>0.1</v>
      </c>
    </row>
    <row r="29" spans="1:21" x14ac:dyDescent="0.25">
      <c r="E29" s="5" t="s">
        <v>2</v>
      </c>
      <c r="F29" s="9">
        <v>0.4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10">
        <f t="shared" si="25"/>
        <v>0.4</v>
      </c>
      <c r="S29" s="10">
        <f t="shared" si="24"/>
        <v>0</v>
      </c>
      <c r="T29" s="10">
        <f t="shared" si="26"/>
        <v>0.4</v>
      </c>
      <c r="U29" s="10">
        <f t="shared" si="21"/>
        <v>0.4</v>
      </c>
    </row>
    <row r="30" spans="1:21" x14ac:dyDescent="0.25">
      <c r="E30" s="5" t="s">
        <v>9</v>
      </c>
      <c r="F30" s="9">
        <v>0.2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10">
        <f t="shared" si="25"/>
        <v>0.2</v>
      </c>
      <c r="S30" s="10">
        <f t="shared" si="24"/>
        <v>0</v>
      </c>
      <c r="T30" s="10">
        <f t="shared" si="26"/>
        <v>0.2</v>
      </c>
      <c r="U30" s="10">
        <f t="shared" si="21"/>
        <v>0.2</v>
      </c>
    </row>
    <row r="31" spans="1:21" x14ac:dyDescent="0.25">
      <c r="A31" s="11"/>
      <c r="B31" s="11"/>
      <c r="C31" s="11"/>
      <c r="D31" s="11"/>
      <c r="E31" s="11"/>
      <c r="F31" s="12">
        <f t="shared" ref="F31" si="27">SUM(F26:F30)</f>
        <v>1</v>
      </c>
      <c r="G31" s="11">
        <f t="shared" ref="G31:S31" si="28">SUM(G26:G30)</f>
        <v>1</v>
      </c>
      <c r="H31" s="11">
        <f t="shared" si="28"/>
        <v>1</v>
      </c>
      <c r="I31" s="11">
        <f t="shared" si="28"/>
        <v>0</v>
      </c>
      <c r="J31" s="11">
        <f t="shared" si="28"/>
        <v>0</v>
      </c>
      <c r="K31" s="11">
        <f t="shared" si="28"/>
        <v>0</v>
      </c>
      <c r="L31" s="11">
        <f t="shared" si="28"/>
        <v>0</v>
      </c>
      <c r="M31" s="11">
        <f t="shared" si="28"/>
        <v>0</v>
      </c>
      <c r="N31" s="11">
        <f t="shared" si="28"/>
        <v>0</v>
      </c>
      <c r="O31" s="11">
        <f t="shared" si="28"/>
        <v>0</v>
      </c>
      <c r="P31" s="11">
        <f t="shared" si="28"/>
        <v>0</v>
      </c>
      <c r="Q31" s="11">
        <f t="shared" si="28"/>
        <v>0</v>
      </c>
      <c r="R31" s="13">
        <f t="shared" si="28"/>
        <v>1</v>
      </c>
      <c r="S31" s="13">
        <f t="shared" si="28"/>
        <v>0</v>
      </c>
      <c r="T31" s="13">
        <f>SUM(T26:T30)</f>
        <v>1</v>
      </c>
      <c r="U31" s="13">
        <f>SUM(U26:U30)</f>
        <v>1</v>
      </c>
    </row>
    <row r="32" spans="1:21" ht="16.5" x14ac:dyDescent="0.3">
      <c r="A32" s="14"/>
      <c r="B32" s="15">
        <f>SUM(B2, B8, B14, B20, B26)</f>
        <v>1</v>
      </c>
      <c r="C32" s="15">
        <f>SUM(C2, C8, C14, C20, C26)</f>
        <v>0.21199999999999999</v>
      </c>
      <c r="D32" s="15">
        <f>SUM(D2, D8, D14, D20, D26)</f>
        <v>0.21199999999999999</v>
      </c>
      <c r="E32" s="14"/>
      <c r="F32" s="14"/>
      <c r="G32" s="14">
        <f t="shared" ref="G32:Q32" si="29">SUM(G7, G13, G19, G25, G31)</f>
        <v>228</v>
      </c>
      <c r="H32" s="14">
        <f t="shared" si="29"/>
        <v>1</v>
      </c>
      <c r="I32" s="14">
        <f t="shared" si="29"/>
        <v>0</v>
      </c>
      <c r="J32" s="14">
        <f t="shared" si="29"/>
        <v>14</v>
      </c>
      <c r="K32" s="14">
        <f t="shared" si="29"/>
        <v>0</v>
      </c>
      <c r="L32" s="14">
        <f t="shared" si="29"/>
        <v>0</v>
      </c>
      <c r="M32" s="14">
        <f t="shared" si="29"/>
        <v>0</v>
      </c>
      <c r="N32" s="14">
        <f t="shared" si="29"/>
        <v>0</v>
      </c>
      <c r="O32" s="14">
        <f t="shared" si="29"/>
        <v>0</v>
      </c>
      <c r="P32" s="14">
        <f t="shared" si="29"/>
        <v>0</v>
      </c>
      <c r="Q32" s="14">
        <f t="shared" si="29"/>
        <v>0</v>
      </c>
      <c r="R32" s="16"/>
      <c r="S32" s="16"/>
      <c r="T32" s="16"/>
      <c r="U32" s="16"/>
    </row>
    <row r="34" spans="1:7" x14ac:dyDescent="0.25">
      <c r="C34" s="19">
        <v>20</v>
      </c>
    </row>
    <row r="36" spans="1:7" x14ac:dyDescent="0.25">
      <c r="A36" s="22" t="s">
        <v>34</v>
      </c>
      <c r="B36" s="24">
        <v>37</v>
      </c>
      <c r="C36" s="19">
        <v>24.4</v>
      </c>
      <c r="D36" s="19">
        <v>24.4</v>
      </c>
      <c r="E36" s="26">
        <f>C36-$C$34</f>
        <v>4.3999999999999986</v>
      </c>
      <c r="F36" s="19">
        <f>E36/B36</f>
        <v>0.11891891891891888</v>
      </c>
      <c r="G36" s="19">
        <f>F36-B53</f>
        <v>-1.0810810810785582E-3</v>
      </c>
    </row>
    <row r="37" spans="1:7" x14ac:dyDescent="0.25">
      <c r="A37" s="22" t="s">
        <v>32</v>
      </c>
      <c r="B37" s="24">
        <v>25</v>
      </c>
      <c r="C37" s="19">
        <v>28.8</v>
      </c>
      <c r="E37" s="26">
        <f t="shared" ref="E37:E49" si="30">C37-$C$34</f>
        <v>8.8000000000000007</v>
      </c>
      <c r="F37" s="19">
        <f t="shared" ref="F37:F49" si="31">E37/B37</f>
        <v>0.35200000000000004</v>
      </c>
      <c r="G37" s="19">
        <f t="shared" ref="G37:G49" si="32">F37-B54</f>
        <v>1.999999999998614E-3</v>
      </c>
    </row>
    <row r="38" spans="1:7" x14ac:dyDescent="0.25">
      <c r="A38" s="22" t="s">
        <v>33</v>
      </c>
      <c r="B38" s="25">
        <v>27</v>
      </c>
      <c r="C38" s="19">
        <v>37.6</v>
      </c>
      <c r="E38" s="26">
        <f t="shared" si="30"/>
        <v>17.600000000000001</v>
      </c>
      <c r="F38" s="19">
        <f t="shared" si="31"/>
        <v>0.6518518518518519</v>
      </c>
      <c r="G38" s="19">
        <f t="shared" si="32"/>
        <v>1.8518518518497729E-3</v>
      </c>
    </row>
    <row r="39" spans="1:7" x14ac:dyDescent="0.25">
      <c r="A39" s="22" t="s">
        <v>35</v>
      </c>
      <c r="B39" s="25">
        <v>16</v>
      </c>
      <c r="C39" s="19">
        <v>28.8</v>
      </c>
      <c r="E39" s="26">
        <f t="shared" si="30"/>
        <v>8.8000000000000007</v>
      </c>
      <c r="F39" s="19">
        <f t="shared" si="31"/>
        <v>0.55000000000000004</v>
      </c>
      <c r="G39" s="19">
        <f t="shared" si="32"/>
        <v>0</v>
      </c>
    </row>
    <row r="40" spans="1:7" x14ac:dyDescent="0.25">
      <c r="A40" s="22" t="s">
        <v>38</v>
      </c>
      <c r="B40" s="25">
        <v>21</v>
      </c>
      <c r="C40" s="19">
        <v>22</v>
      </c>
      <c r="E40" s="26">
        <f t="shared" si="30"/>
        <v>2</v>
      </c>
      <c r="F40" s="19">
        <f t="shared" si="31"/>
        <v>9.5238095238095233E-2</v>
      </c>
      <c r="G40" s="31">
        <f t="shared" si="32"/>
        <v>5.2380952380953749E-3</v>
      </c>
    </row>
    <row r="41" spans="1:7" x14ac:dyDescent="0.25">
      <c r="A41" s="22" t="s">
        <v>36</v>
      </c>
      <c r="B41" s="25">
        <v>3</v>
      </c>
      <c r="C41" s="19">
        <v>24</v>
      </c>
      <c r="E41" s="26">
        <f t="shared" si="30"/>
        <v>4</v>
      </c>
      <c r="F41" s="19">
        <f t="shared" si="31"/>
        <v>1.3333333333333333</v>
      </c>
      <c r="G41" s="31">
        <f t="shared" si="32"/>
        <v>-6.6666666666665986E-3</v>
      </c>
    </row>
    <row r="42" spans="1:7" x14ac:dyDescent="0.25">
      <c r="A42" s="22" t="s">
        <v>37</v>
      </c>
      <c r="B42" s="25">
        <v>7</v>
      </c>
      <c r="C42" s="19">
        <v>28</v>
      </c>
      <c r="E42" s="26">
        <f t="shared" si="30"/>
        <v>8</v>
      </c>
      <c r="F42" s="19">
        <f t="shared" si="31"/>
        <v>1.1428571428571428</v>
      </c>
      <c r="G42" s="19">
        <f t="shared" si="32"/>
        <v>2.8571428571422253E-3</v>
      </c>
    </row>
    <row r="43" spans="1:7" x14ac:dyDescent="0.25">
      <c r="A43" s="22" t="s">
        <v>39</v>
      </c>
      <c r="B43" s="25">
        <v>11</v>
      </c>
      <c r="C43" s="19">
        <v>24</v>
      </c>
      <c r="E43" s="26">
        <f t="shared" si="30"/>
        <v>4</v>
      </c>
      <c r="F43" s="19">
        <f t="shared" si="31"/>
        <v>0.36363636363636365</v>
      </c>
      <c r="G43" s="31">
        <f t="shared" si="32"/>
        <v>-6.3636363636373483E-3</v>
      </c>
    </row>
    <row r="44" spans="1:7" x14ac:dyDescent="0.25">
      <c r="A44" s="22" t="s">
        <v>40</v>
      </c>
      <c r="B44" s="25">
        <v>24</v>
      </c>
      <c r="C44" s="19">
        <v>23.2</v>
      </c>
      <c r="E44" s="26">
        <f t="shared" si="30"/>
        <v>3.1999999999999993</v>
      </c>
      <c r="F44" s="19">
        <f t="shared" si="31"/>
        <v>0.1333333333333333</v>
      </c>
      <c r="G44" s="31">
        <f t="shared" si="32"/>
        <v>-6.6666666666672647E-3</v>
      </c>
    </row>
    <row r="45" spans="1:7" x14ac:dyDescent="0.25">
      <c r="A45" s="22" t="s">
        <v>41</v>
      </c>
      <c r="B45" s="25">
        <v>3</v>
      </c>
      <c r="C45" s="19">
        <v>26.4</v>
      </c>
      <c r="E45" s="26">
        <f t="shared" si="30"/>
        <v>6.3999999999999986</v>
      </c>
      <c r="F45" s="19">
        <f t="shared" si="31"/>
        <v>2.1333333333333329</v>
      </c>
      <c r="G45" s="31">
        <f t="shared" si="32"/>
        <v>-6.6666666666677088E-3</v>
      </c>
    </row>
    <row r="46" spans="1:7" x14ac:dyDescent="0.25">
      <c r="A46" s="22" t="s">
        <v>42</v>
      </c>
      <c r="B46" s="25">
        <v>13</v>
      </c>
      <c r="C46" s="19">
        <v>23.2</v>
      </c>
      <c r="E46" s="26">
        <f t="shared" si="30"/>
        <v>3.1999999999999993</v>
      </c>
      <c r="F46" s="19">
        <f t="shared" si="31"/>
        <v>0.24615384615384611</v>
      </c>
      <c r="G46" s="19">
        <f t="shared" si="32"/>
        <v>-3.846153846153888E-3</v>
      </c>
    </row>
    <row r="47" spans="1:7" x14ac:dyDescent="0.25">
      <c r="A47" s="22" t="s">
        <v>43</v>
      </c>
      <c r="B47" s="25">
        <v>11</v>
      </c>
      <c r="C47" s="19">
        <v>25.6</v>
      </c>
      <c r="E47" s="26">
        <f t="shared" si="30"/>
        <v>5.6000000000000014</v>
      </c>
      <c r="F47" s="19">
        <f t="shared" si="31"/>
        <v>0.50909090909090926</v>
      </c>
      <c r="G47" s="19">
        <f t="shared" si="32"/>
        <v>-9.0909090909230272E-4</v>
      </c>
    </row>
    <row r="48" spans="1:7" x14ac:dyDescent="0.25">
      <c r="A48" s="22" t="s">
        <v>44</v>
      </c>
      <c r="B48" s="25">
        <v>29</v>
      </c>
      <c r="C48" s="19">
        <v>22.8</v>
      </c>
      <c r="E48" s="26">
        <f t="shared" si="30"/>
        <v>2.8000000000000007</v>
      </c>
      <c r="F48" s="19">
        <f t="shared" si="31"/>
        <v>9.6551724137931061E-2</v>
      </c>
      <c r="G48" s="19">
        <f t="shared" si="32"/>
        <v>-3.4482758620668075E-3</v>
      </c>
    </row>
    <row r="49" spans="1:7" x14ac:dyDescent="0.25">
      <c r="A49" s="22" t="s">
        <v>45</v>
      </c>
      <c r="B49" s="25">
        <v>1</v>
      </c>
      <c r="C49" s="19">
        <v>21.2</v>
      </c>
      <c r="E49" s="26">
        <f t="shared" si="30"/>
        <v>1.1999999999999993</v>
      </c>
      <c r="F49" s="19">
        <f t="shared" si="31"/>
        <v>1.1999999999999993</v>
      </c>
      <c r="G49" s="19">
        <f t="shared" si="32"/>
        <v>-3.5527136788005009E-15</v>
      </c>
    </row>
    <row r="52" spans="1:7" x14ac:dyDescent="0.25">
      <c r="A52" s="24" t="s">
        <v>46</v>
      </c>
      <c r="B52" s="24" t="s">
        <v>47</v>
      </c>
    </row>
    <row r="53" spans="1:7" x14ac:dyDescent="0.25">
      <c r="A53" s="5" t="s">
        <v>34</v>
      </c>
      <c r="B53" s="29">
        <v>0.11999999999999744</v>
      </c>
    </row>
    <row r="54" spans="1:7" x14ac:dyDescent="0.25">
      <c r="A54" s="5" t="s">
        <v>32</v>
      </c>
      <c r="B54" s="29">
        <v>0.35000000000000142</v>
      </c>
    </row>
    <row r="55" spans="1:7" x14ac:dyDescent="0.25">
      <c r="A55" s="5" t="s">
        <v>33</v>
      </c>
      <c r="B55" s="29">
        <v>0.65000000000000213</v>
      </c>
    </row>
    <row r="56" spans="1:7" x14ac:dyDescent="0.25">
      <c r="A56" s="5" t="s">
        <v>35</v>
      </c>
      <c r="B56" s="29">
        <v>0.55000000000000071</v>
      </c>
    </row>
    <row r="57" spans="1:7" x14ac:dyDescent="0.25">
      <c r="A57" s="5" t="s">
        <v>38</v>
      </c>
      <c r="B57" s="30">
        <v>8.9999999999999858E-2</v>
      </c>
      <c r="C57" s="19">
        <v>0.1</v>
      </c>
    </row>
    <row r="58" spans="1:7" x14ac:dyDescent="0.25">
      <c r="A58" s="5" t="s">
        <v>36</v>
      </c>
      <c r="B58" s="30">
        <v>1.3399999999999999</v>
      </c>
      <c r="C58" s="5">
        <v>1.33</v>
      </c>
    </row>
    <row r="59" spans="1:7" x14ac:dyDescent="0.25">
      <c r="A59" s="5" t="s">
        <v>37</v>
      </c>
      <c r="B59" s="29">
        <v>1.1400000000000006</v>
      </c>
    </row>
    <row r="60" spans="1:7" x14ac:dyDescent="0.25">
      <c r="A60" s="5" t="s">
        <v>39</v>
      </c>
      <c r="B60" s="30">
        <v>0.37000000000000099</v>
      </c>
      <c r="C60" s="5">
        <v>0.36</v>
      </c>
    </row>
    <row r="61" spans="1:7" x14ac:dyDescent="0.25">
      <c r="A61" s="5" t="s">
        <v>40</v>
      </c>
      <c r="B61" s="30">
        <v>0.14000000000000057</v>
      </c>
      <c r="C61" s="5">
        <v>0.13</v>
      </c>
    </row>
    <row r="62" spans="1:7" x14ac:dyDescent="0.25">
      <c r="A62" s="5" t="s">
        <v>41</v>
      </c>
      <c r="B62" s="30">
        <v>2.1400000000000006</v>
      </c>
      <c r="C62" s="5">
        <v>2.13</v>
      </c>
    </row>
    <row r="63" spans="1:7" x14ac:dyDescent="0.25">
      <c r="A63" s="5" t="s">
        <v>42</v>
      </c>
      <c r="B63" s="29">
        <v>0.25</v>
      </c>
    </row>
    <row r="64" spans="1:7" x14ac:dyDescent="0.25">
      <c r="A64" s="5" t="s">
        <v>43</v>
      </c>
      <c r="B64" s="29">
        <v>0.51000000000000156</v>
      </c>
    </row>
    <row r="65" spans="1:2" x14ac:dyDescent="0.25">
      <c r="A65" s="5" t="s">
        <v>44</v>
      </c>
      <c r="B65" s="29">
        <v>9.9999999999997868E-2</v>
      </c>
    </row>
    <row r="66" spans="1:2" x14ac:dyDescent="0.25">
      <c r="A66" s="5" t="s">
        <v>45</v>
      </c>
      <c r="B66" s="29">
        <v>1.2000000000000028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Resultados</vt:lpstr>
      <vt:lpstr>A</vt:lpstr>
      <vt:lpstr>B</vt:lpstr>
    </vt:vector>
  </TitlesOfParts>
  <Company>Johnson Controls,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bvazqure</dc:creator>
  <cp:lastModifiedBy>Alonso Sierra Siller</cp:lastModifiedBy>
  <cp:lastPrinted>2016-06-20T16:28:40Z</cp:lastPrinted>
  <dcterms:created xsi:type="dcterms:W3CDTF">2010-07-09T04:11:26Z</dcterms:created>
  <dcterms:modified xsi:type="dcterms:W3CDTF">2016-10-19T22:32:56Z</dcterms:modified>
</cp:coreProperties>
</file>