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520" yWindow="15" windowWidth="8745" windowHeight="7095"/>
  </bookViews>
  <sheets>
    <sheet name="PRESUPUESTO" sheetId="8" r:id="rId1"/>
  </sheets>
  <calcPr calcId="144525"/>
</workbook>
</file>

<file path=xl/calcChain.xml><?xml version="1.0" encoding="utf-8"?>
<calcChain xmlns="http://schemas.openxmlformats.org/spreadsheetml/2006/main">
  <c r="F51" i="8" l="1"/>
  <c r="I51" i="8"/>
  <c r="J51" i="8"/>
  <c r="H51" i="8" l="1"/>
  <c r="E51" i="8"/>
  <c r="J19" i="8"/>
  <c r="E20" i="8" l="1"/>
  <c r="J20" i="8" s="1"/>
  <c r="I32" i="8" l="1"/>
  <c r="I45" i="8" s="1"/>
  <c r="H45" i="8" s="1"/>
  <c r="E15" i="8" l="1"/>
  <c r="E17" i="8"/>
  <c r="E18" i="8"/>
  <c r="E16" i="8" l="1"/>
  <c r="J16" i="8" s="1"/>
  <c r="J17" i="8"/>
  <c r="E14" i="8"/>
  <c r="J14" i="8" s="1"/>
  <c r="J15" i="8"/>
  <c r="J18" i="8" l="1"/>
  <c r="J23" i="8" l="1"/>
  <c r="J27" i="8"/>
  <c r="I10" i="8"/>
  <c r="F11" i="8" l="1"/>
  <c r="F32" i="8"/>
  <c r="F45" i="8" s="1"/>
  <c r="E45" i="8" s="1"/>
  <c r="I11" i="8"/>
  <c r="H32" i="8"/>
  <c r="J31" i="8"/>
  <c r="J30" i="8"/>
  <c r="J24" i="8"/>
  <c r="J10" i="8"/>
  <c r="J29" i="8"/>
  <c r="J25" i="8"/>
  <c r="J26" i="8"/>
  <c r="J28" i="8"/>
  <c r="J32" i="8" l="1"/>
  <c r="J45" i="8" s="1"/>
  <c r="J52" i="8" s="1"/>
  <c r="J11" i="8"/>
  <c r="E32" i="8"/>
  <c r="I21" i="8" l="1"/>
  <c r="I52" i="8" s="1"/>
  <c r="F21" i="8" l="1"/>
  <c r="F52" i="8" s="1"/>
  <c r="I72" i="8"/>
  <c r="F72" i="8" l="1"/>
  <c r="J72" i="8" s="1"/>
  <c r="J21" i="8" l="1"/>
</calcChain>
</file>

<file path=xl/sharedStrings.xml><?xml version="1.0" encoding="utf-8"?>
<sst xmlns="http://schemas.openxmlformats.org/spreadsheetml/2006/main" count="73" uniqueCount="57">
  <si>
    <t>TOTAL</t>
  </si>
  <si>
    <t>CONCEPTO</t>
  </si>
  <si>
    <t>Mes</t>
  </si>
  <si>
    <t>Correspondencia</t>
  </si>
  <si>
    <t>Refrigerios, Atenciones Soc</t>
  </si>
  <si>
    <t>UNIDAD</t>
  </si>
  <si>
    <t>SANTA ROSA</t>
  </si>
  <si>
    <t xml:space="preserve">RIOSUCIO </t>
  </si>
  <si>
    <t>Ton</t>
  </si>
  <si>
    <t>Elementos de primeros auxilios</t>
  </si>
  <si>
    <t>Extintores</t>
  </si>
  <si>
    <t>Equipos de comunicación</t>
  </si>
  <si>
    <t>Sitio de Bienestar - Comedor, Vestier y Bodega</t>
  </si>
  <si>
    <t>Caseta Combustibles</t>
  </si>
  <si>
    <t>Señalización</t>
  </si>
  <si>
    <t>Obras de protección y mitigación ambiental</t>
  </si>
  <si>
    <t>Equipo de trabajo en alturas</t>
  </si>
  <si>
    <t>Brigada Veterinaria</t>
  </si>
  <si>
    <t>Papelería</t>
  </si>
  <si>
    <t>Personal Administrativo</t>
  </si>
  <si>
    <t>TOTAL PRESUPUESTO 2013</t>
  </si>
  <si>
    <t>Año</t>
  </si>
  <si>
    <t>PRESUPUESTO GASTOS ADMINISTRATIVOS</t>
  </si>
  <si>
    <t>TOTAL PRESUPUESTO GASTOS ADMINISTRATIVOS</t>
  </si>
  <si>
    <t xml:space="preserve">TOTAL PRESUPUESTO GASTOS DIRECTOS COSECHA </t>
  </si>
  <si>
    <t>TOTAL PRESUPUESTO GASTOS LOGÍSTICA</t>
  </si>
  <si>
    <t>Elementos de Protección Personal</t>
  </si>
  <si>
    <t xml:space="preserve">Certificación </t>
  </si>
  <si>
    <t>Suscripción a LEGIS.COM y ACTUALICESE.COM</t>
  </si>
  <si>
    <t>PRESUPUESTO GASTOS LOGÍSTICA</t>
  </si>
  <si>
    <t>PRESUPUESTO GASTOS DIRECTOS OPERATIVOS</t>
  </si>
  <si>
    <t>Equipos y Muebles de Oficina</t>
  </si>
  <si>
    <t>Manejo de Residuos Solidos</t>
  </si>
  <si>
    <t>Gestión en siso</t>
  </si>
  <si>
    <t>Gestión del riesgo para ruido</t>
  </si>
  <si>
    <t>Gestión riesgo biomecánico</t>
  </si>
  <si>
    <t>Gestión riesgo psicolaboral</t>
  </si>
  <si>
    <t>Medicina preventiva y del trabajo</t>
  </si>
  <si>
    <t>Revisiones Gerenciales</t>
  </si>
  <si>
    <r>
      <rPr>
        <b/>
        <i/>
        <sz val="11"/>
        <color theme="1"/>
        <rFont val="Calibri"/>
        <family val="2"/>
        <scheme val="minor"/>
      </rPr>
      <t xml:space="preserve">Elaboro: </t>
    </r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hony Leandro Valencia Rojas</t>
    </r>
  </si>
  <si>
    <r>
      <t xml:space="preserve">Vigente desde: </t>
    </r>
    <r>
      <rPr>
        <sz val="11"/>
        <color theme="1"/>
        <rFont val="Calibri"/>
        <family val="2"/>
        <scheme val="minor"/>
      </rPr>
      <t>01/02/2013</t>
    </r>
  </si>
  <si>
    <r>
      <rPr>
        <b/>
        <sz val="9"/>
        <color theme="1"/>
        <rFont val="Calibri"/>
        <family val="2"/>
        <scheme val="minor"/>
      </rPr>
      <t xml:space="preserve">CÓDIGO: </t>
    </r>
    <r>
      <rPr>
        <sz val="9"/>
        <color theme="1"/>
        <rFont val="Calibri"/>
        <family val="2"/>
        <scheme val="minor"/>
      </rPr>
      <t xml:space="preserve">10-500-05
</t>
    </r>
    <r>
      <rPr>
        <b/>
        <sz val="9"/>
        <color theme="1"/>
        <rFont val="Calibri"/>
        <family val="2"/>
        <scheme val="minor"/>
      </rPr>
      <t xml:space="preserve">VERSIÓN: </t>
    </r>
    <r>
      <rPr>
        <sz val="9"/>
        <color theme="1"/>
        <rFont val="Calibri"/>
        <family val="2"/>
        <scheme val="minor"/>
      </rPr>
      <t xml:space="preserve">01
</t>
    </r>
    <r>
      <rPr>
        <b/>
        <sz val="9"/>
        <color theme="1"/>
        <rFont val="Calibri"/>
        <family val="2"/>
        <scheme val="minor"/>
      </rPr>
      <t xml:space="preserve">PAGINA: </t>
    </r>
    <r>
      <rPr>
        <sz val="9"/>
        <color theme="1"/>
        <rFont val="Calibri"/>
        <family val="2"/>
        <scheme val="minor"/>
      </rPr>
      <t>1 de 1</t>
    </r>
  </si>
  <si>
    <t xml:space="preserve">DOCUMENTO </t>
  </si>
  <si>
    <t>Dotación</t>
  </si>
  <si>
    <t>PRESUPUESTO PARA EJECUCIÓN DE PROGRAMAS EN SISO</t>
  </si>
  <si>
    <t>Gestión riesgo mecánico</t>
  </si>
  <si>
    <t>Gestión del Riesgo Trabajo en Alturas</t>
  </si>
  <si>
    <t>Sub programa Seguridad industrial e higiene laboral</t>
  </si>
  <si>
    <t>Menos Accidentes Mas Alegría</t>
  </si>
  <si>
    <t>Inspecciones Gerenciales</t>
  </si>
  <si>
    <t>PRESUPUESTO PARA EJECUCIÓN DE PROGRAMAS EN AMBIENTAL</t>
  </si>
  <si>
    <t>Ahorro de Energía</t>
  </si>
  <si>
    <t>Conservación de Recursos Naturales</t>
  </si>
  <si>
    <t>Seguridad Química</t>
  </si>
  <si>
    <r>
      <t xml:space="preserve">Aprobó: </t>
    </r>
    <r>
      <rPr>
        <sz val="11"/>
        <color theme="1"/>
        <rFont val="Calibri"/>
        <family val="2"/>
        <scheme val="minor"/>
      </rPr>
      <t>Mario Ernesto Chaves Paz</t>
    </r>
  </si>
  <si>
    <t>PRESUPUESTO EJECUCIÓN SISTEMA DE GESTIÓN EN ISO 14001 Y OHSAS 18001</t>
  </si>
  <si>
    <r>
      <rPr>
        <b/>
        <sz val="11"/>
        <color theme="1"/>
        <rFont val="Calibri"/>
        <family val="2"/>
        <scheme val="minor"/>
      </rPr>
      <t xml:space="preserve">PROCESO: </t>
    </r>
    <r>
      <rPr>
        <sz val="11"/>
        <color theme="1"/>
        <rFont val="Calibri"/>
        <family val="2"/>
        <scheme val="minor"/>
      </rPr>
      <t>DIRECCIONAMIENTO ESTRATÉGICO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</si>
</sst>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\ * #,##0_);_(&quot;$&quot;\ * \(#,##0\);_(&quot;$&quot;\ 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3399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1" applyNumberFormat="1" applyFont="1"/>
    <xf numFmtId="165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/>
    <xf numFmtId="164" fontId="1" fillId="0" borderId="2" xfId="1" applyNumberFormat="1" applyFont="1" applyBorder="1"/>
    <xf numFmtId="164" fontId="2" fillId="0" borderId="0" xfId="1" applyNumberFormat="1" applyFont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164" fontId="3" fillId="0" borderId="0" xfId="1" applyNumberFormat="1" applyFont="1"/>
    <xf numFmtId="164" fontId="1" fillId="0" borderId="0" xfId="1" applyNumberFormat="1" applyFont="1"/>
    <xf numFmtId="0" fontId="0" fillId="0" borderId="2" xfId="0" applyFill="1" applyBorder="1" applyAlignment="1">
      <alignment horizontal="center"/>
    </xf>
    <xf numFmtId="165" fontId="0" fillId="0" borderId="2" xfId="2" applyNumberFormat="1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2" fillId="0" borderId="2" xfId="1" applyNumberFormat="1" applyFont="1" applyFill="1" applyBorder="1"/>
    <xf numFmtId="164" fontId="3" fillId="0" borderId="2" xfId="1" applyNumberFormat="1" applyFont="1" applyFill="1" applyBorder="1"/>
    <xf numFmtId="165" fontId="0" fillId="0" borderId="2" xfId="2" applyNumberFormat="1" applyFont="1" applyBorder="1" applyAlignment="1">
      <alignment horizontal="center"/>
    </xf>
    <xf numFmtId="164" fontId="2" fillId="0" borderId="2" xfId="1" applyNumberFormat="1" applyFont="1" applyBorder="1"/>
    <xf numFmtId="165" fontId="0" fillId="0" borderId="2" xfId="2" applyNumberFormat="1" applyFont="1" applyBorder="1" applyAlignment="1"/>
    <xf numFmtId="0" fontId="0" fillId="3" borderId="2" xfId="0" applyFill="1" applyBorder="1" applyAlignment="1">
      <alignment horizontal="center"/>
    </xf>
    <xf numFmtId="165" fontId="0" fillId="3" borderId="2" xfId="2" applyNumberFormat="1" applyFont="1" applyFill="1" applyBorder="1" applyAlignment="1">
      <alignment horizontal="center"/>
    </xf>
    <xf numFmtId="164" fontId="0" fillId="3" borderId="2" xfId="1" applyNumberFormat="1" applyFont="1" applyFill="1" applyBorder="1"/>
    <xf numFmtId="164" fontId="2" fillId="3" borderId="2" xfId="1" applyNumberFormat="1" applyFont="1" applyFill="1" applyBorder="1"/>
    <xf numFmtId="164" fontId="3" fillId="3" borderId="2" xfId="1" applyNumberFormat="1" applyFont="1" applyFill="1" applyBorder="1"/>
    <xf numFmtId="0" fontId="3" fillId="0" borderId="0" xfId="0" applyFont="1"/>
    <xf numFmtId="164" fontId="3" fillId="0" borderId="2" xfId="1" applyNumberFormat="1" applyFont="1" applyBorder="1"/>
    <xf numFmtId="0" fontId="7" fillId="0" borderId="0" xfId="0" applyFont="1" applyAlignment="1">
      <alignment horizontal="center"/>
    </xf>
    <xf numFmtId="0" fontId="7" fillId="0" borderId="0" xfId="0" applyFont="1" applyAlignment="1"/>
    <xf numFmtId="164" fontId="3" fillId="4" borderId="3" xfId="0" applyNumberFormat="1" applyFont="1" applyFill="1" applyBorder="1"/>
    <xf numFmtId="164" fontId="3" fillId="4" borderId="4" xfId="0" applyNumberFormat="1" applyFont="1" applyFill="1" applyBorder="1"/>
    <xf numFmtId="164" fontId="4" fillId="5" borderId="5" xfId="0" applyNumberFormat="1" applyFont="1" applyFill="1" applyBorder="1"/>
    <xf numFmtId="164" fontId="1" fillId="3" borderId="2" xfId="1" applyNumberFormat="1" applyFont="1" applyFill="1" applyBorder="1"/>
    <xf numFmtId="0" fontId="0" fillId="0" borderId="2" xfId="0" applyBorder="1" applyAlignment="1"/>
    <xf numFmtId="0" fontId="9" fillId="0" borderId="2" xfId="0" applyFont="1" applyBorder="1" applyAlignme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3399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1933575</xdr:colOff>
      <xdr:row>3</xdr:row>
      <xdr:rowOff>207096</xdr:rowOff>
    </xdr:to>
    <xdr:pic>
      <xdr:nvPicPr>
        <xdr:cNvPr id="3" name="Picture 15" descr="C:\Users\Diego Trujillo\Documents\Logos Exfor\Logotip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33575" cy="7785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2"/>
  <sheetViews>
    <sheetView tabSelected="1" workbookViewId="0">
      <selection activeCell="M12" sqref="M12"/>
    </sheetView>
  </sheetViews>
  <sheetFormatPr baseColWidth="10" defaultRowHeight="15" x14ac:dyDescent="0.25"/>
  <cols>
    <col min="1" max="1" width="28.7109375" customWidth="1"/>
    <col min="2" max="2" width="15.85546875" customWidth="1"/>
    <col min="3" max="3" width="8.85546875" style="3" hidden="1" customWidth="1"/>
    <col min="4" max="4" width="10.28515625" hidden="1" customWidth="1"/>
    <col min="5" max="5" width="12" hidden="1" customWidth="1"/>
    <col min="6" max="6" width="17.5703125" customWidth="1"/>
    <col min="7" max="7" width="9.28515625" hidden="1" customWidth="1"/>
    <col min="8" max="8" width="0" hidden="1" customWidth="1"/>
    <col min="9" max="9" width="20.140625" customWidth="1"/>
    <col min="10" max="10" width="25" customWidth="1"/>
  </cols>
  <sheetData>
    <row r="1" spans="1:10" ht="15" customHeight="1" x14ac:dyDescent="0.25">
      <c r="A1" s="42"/>
      <c r="B1" s="43" t="s">
        <v>55</v>
      </c>
      <c r="C1" s="43"/>
      <c r="D1" s="43"/>
      <c r="E1" s="43"/>
      <c r="F1" s="43"/>
      <c r="G1" s="43"/>
      <c r="H1" s="43"/>
      <c r="I1" s="43"/>
      <c r="J1" s="35" t="s">
        <v>41</v>
      </c>
    </row>
    <row r="2" spans="1:10" ht="15" customHeight="1" x14ac:dyDescent="0.25">
      <c r="A2" s="42"/>
      <c r="B2" s="43"/>
      <c r="C2" s="43"/>
      <c r="D2" s="43"/>
      <c r="E2" s="43"/>
      <c r="F2" s="43"/>
      <c r="G2" s="43"/>
      <c r="H2" s="43"/>
      <c r="I2" s="43"/>
      <c r="J2" s="36"/>
    </row>
    <row r="3" spans="1:10" ht="15" customHeight="1" x14ac:dyDescent="0.25">
      <c r="A3" s="42"/>
      <c r="B3" s="43"/>
      <c r="C3" s="43"/>
      <c r="D3" s="43"/>
      <c r="E3" s="43"/>
      <c r="F3" s="43"/>
      <c r="G3" s="43"/>
      <c r="H3" s="43"/>
      <c r="I3" s="43"/>
      <c r="J3" s="36"/>
    </row>
    <row r="4" spans="1:10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36"/>
    </row>
    <row r="5" spans="1:10" ht="18.75" customHeight="1" x14ac:dyDescent="0.25">
      <c r="A5" s="42" t="s">
        <v>56</v>
      </c>
      <c r="B5" s="42"/>
      <c r="C5" s="42"/>
      <c r="D5" s="42"/>
      <c r="E5" s="42"/>
      <c r="F5" s="42"/>
      <c r="G5" s="42"/>
      <c r="H5" s="42"/>
      <c r="I5" s="42"/>
      <c r="J5" s="34" t="s">
        <v>42</v>
      </c>
    </row>
    <row r="6" spans="1:10" ht="18.75" x14ac:dyDescent="0.3">
      <c r="B6" s="27"/>
      <c r="C6" s="26"/>
      <c r="D6" s="26"/>
      <c r="E6" s="26"/>
      <c r="F6" s="26"/>
      <c r="G6" s="26"/>
      <c r="H6" s="26"/>
      <c r="I6" s="26"/>
      <c r="J6" s="27"/>
    </row>
    <row r="7" spans="1:10" ht="14.25" customHeight="1" x14ac:dyDescent="0.25">
      <c r="A7" s="40" t="s">
        <v>1</v>
      </c>
      <c r="B7" s="40"/>
      <c r="C7" s="40" t="s">
        <v>5</v>
      </c>
      <c r="D7" s="47" t="s">
        <v>7</v>
      </c>
      <c r="E7" s="48"/>
      <c r="F7" s="49"/>
      <c r="G7" s="47" t="s">
        <v>6</v>
      </c>
      <c r="H7" s="48"/>
      <c r="I7" s="49"/>
      <c r="J7" s="41" t="s">
        <v>0</v>
      </c>
    </row>
    <row r="8" spans="1:10" ht="9.75" customHeight="1" x14ac:dyDescent="0.25">
      <c r="A8" s="40"/>
      <c r="B8" s="40"/>
      <c r="C8" s="40"/>
      <c r="D8" s="50"/>
      <c r="E8" s="51"/>
      <c r="F8" s="52"/>
      <c r="G8" s="50"/>
      <c r="H8" s="51"/>
      <c r="I8" s="52"/>
      <c r="J8" s="41"/>
    </row>
    <row r="9" spans="1:10" ht="15" customHeight="1" x14ac:dyDescent="0.25">
      <c r="A9" s="39" t="s">
        <v>30</v>
      </c>
      <c r="B9" s="39"/>
      <c r="C9" s="39"/>
      <c r="D9" s="39"/>
      <c r="E9" s="39"/>
      <c r="F9" s="39"/>
      <c r="G9" s="39"/>
      <c r="H9" s="39"/>
      <c r="I9" s="39"/>
      <c r="J9" s="39"/>
    </row>
    <row r="10" spans="1:10" ht="15.75" x14ac:dyDescent="0.25">
      <c r="A10" s="37" t="s">
        <v>26</v>
      </c>
      <c r="B10" s="37"/>
      <c r="C10" s="7" t="s">
        <v>8</v>
      </c>
      <c r="D10" s="16">
        <v>47175</v>
      </c>
      <c r="E10" s="8">
        <v>1000</v>
      </c>
      <c r="F10" s="17">
        <v>47175000</v>
      </c>
      <c r="G10" s="16">
        <v>62627</v>
      </c>
      <c r="H10" s="5">
        <v>1317</v>
      </c>
      <c r="I10" s="17">
        <f>G10*H10</f>
        <v>82479759</v>
      </c>
      <c r="J10" s="25">
        <f t="shared" ref="J10:J31" si="0">F10+I10</f>
        <v>129654759</v>
      </c>
    </row>
    <row r="11" spans="1:10" ht="15.75" customHeight="1" x14ac:dyDescent="0.25">
      <c r="A11" s="38" t="s">
        <v>24</v>
      </c>
      <c r="B11" s="38"/>
      <c r="C11" s="19"/>
      <c r="D11" s="20"/>
      <c r="E11" s="21"/>
      <c r="F11" s="22">
        <f>SUM(F10:F10)</f>
        <v>47175000</v>
      </c>
      <c r="G11" s="20"/>
      <c r="H11" s="21"/>
      <c r="I11" s="23">
        <f>SUM(I10:I10)</f>
        <v>82479759</v>
      </c>
      <c r="J11" s="23">
        <f>SUM(J10:J10)</f>
        <v>129654759</v>
      </c>
    </row>
    <row r="12" spans="1:10" ht="15.75" customHeight="1" x14ac:dyDescent="0.25">
      <c r="A12" s="39" t="s">
        <v>22</v>
      </c>
      <c r="B12" s="39"/>
      <c r="C12" s="39"/>
      <c r="D12" s="39"/>
      <c r="E12" s="39"/>
      <c r="F12" s="39"/>
      <c r="G12" s="39"/>
      <c r="H12" s="39"/>
      <c r="I12" s="39"/>
      <c r="J12" s="39"/>
    </row>
    <row r="13" spans="1:10" ht="15.75" customHeight="1" x14ac:dyDescent="0.25">
      <c r="A13" s="37" t="s">
        <v>19</v>
      </c>
      <c r="B13" s="37"/>
      <c r="C13" s="7"/>
      <c r="D13" s="16"/>
      <c r="E13" s="8"/>
      <c r="F13" s="17"/>
      <c r="G13" s="16"/>
      <c r="H13" s="5"/>
      <c r="I13" s="17"/>
      <c r="J13" s="25">
        <v>141985196</v>
      </c>
    </row>
    <row r="14" spans="1:10" ht="15.75" customHeight="1" x14ac:dyDescent="0.25">
      <c r="A14" s="37" t="s">
        <v>18</v>
      </c>
      <c r="B14" s="37"/>
      <c r="C14" s="11" t="s">
        <v>2</v>
      </c>
      <c r="D14" s="18">
        <v>12</v>
      </c>
      <c r="E14" s="13" t="e">
        <f>#REF!</f>
        <v>#REF!</v>
      </c>
      <c r="F14" s="14">
        <v>2400000</v>
      </c>
      <c r="G14" s="12">
        <v>11</v>
      </c>
      <c r="H14" s="13">
        <v>200000</v>
      </c>
      <c r="I14" s="14">
        <v>2200000</v>
      </c>
      <c r="J14" s="25">
        <f t="shared" si="0"/>
        <v>4600000</v>
      </c>
    </row>
    <row r="15" spans="1:10" ht="15.75" customHeight="1" x14ac:dyDescent="0.25">
      <c r="A15" s="37" t="s">
        <v>31</v>
      </c>
      <c r="B15" s="37"/>
      <c r="C15" s="11" t="s">
        <v>2</v>
      </c>
      <c r="D15" s="18">
        <v>12</v>
      </c>
      <c r="E15" s="13" t="e">
        <f>#REF!</f>
        <v>#REF!</v>
      </c>
      <c r="F15" s="14">
        <v>1800000</v>
      </c>
      <c r="G15" s="12">
        <v>11</v>
      </c>
      <c r="H15" s="13">
        <v>150000</v>
      </c>
      <c r="I15" s="14">
        <v>1650000</v>
      </c>
      <c r="J15" s="25">
        <f t="shared" si="0"/>
        <v>3450000</v>
      </c>
    </row>
    <row r="16" spans="1:10" ht="15.75" customHeight="1" x14ac:dyDescent="0.25">
      <c r="A16" s="37" t="s">
        <v>3</v>
      </c>
      <c r="B16" s="37"/>
      <c r="C16" s="11" t="s">
        <v>2</v>
      </c>
      <c r="D16" s="18">
        <v>12</v>
      </c>
      <c r="E16" s="13" t="e">
        <f>#REF!</f>
        <v>#REF!</v>
      </c>
      <c r="F16" s="14">
        <v>1200000</v>
      </c>
      <c r="G16" s="12">
        <v>11</v>
      </c>
      <c r="H16" s="13">
        <v>100000</v>
      </c>
      <c r="I16" s="14">
        <v>1100000</v>
      </c>
      <c r="J16" s="25">
        <f t="shared" si="0"/>
        <v>2300000</v>
      </c>
    </row>
    <row r="17" spans="1:10" ht="15.75" customHeight="1" x14ac:dyDescent="0.25">
      <c r="A17" s="37" t="s">
        <v>27</v>
      </c>
      <c r="B17" s="37"/>
      <c r="C17" s="11" t="s">
        <v>2</v>
      </c>
      <c r="D17" s="18">
        <v>12</v>
      </c>
      <c r="E17" s="13" t="e">
        <f>#REF!</f>
        <v>#REF!</v>
      </c>
      <c r="F17" s="14">
        <v>2400000</v>
      </c>
      <c r="G17" s="12">
        <v>11</v>
      </c>
      <c r="H17" s="13">
        <v>200000</v>
      </c>
      <c r="I17" s="14">
        <v>2200000</v>
      </c>
      <c r="J17" s="25">
        <f t="shared" si="0"/>
        <v>4600000</v>
      </c>
    </row>
    <row r="18" spans="1:10" ht="15.75" customHeight="1" x14ac:dyDescent="0.25">
      <c r="A18" s="37" t="s">
        <v>4</v>
      </c>
      <c r="B18" s="37"/>
      <c r="C18" s="11" t="s">
        <v>2</v>
      </c>
      <c r="D18" s="18">
        <v>12</v>
      </c>
      <c r="E18" s="13" t="e">
        <f>#REF!</f>
        <v>#REF!</v>
      </c>
      <c r="F18" s="14">
        <v>1200000</v>
      </c>
      <c r="G18" s="12">
        <v>11</v>
      </c>
      <c r="H18" s="13">
        <v>100000</v>
      </c>
      <c r="I18" s="14">
        <v>1100000</v>
      </c>
      <c r="J18" s="25">
        <f t="shared" si="0"/>
        <v>2300000</v>
      </c>
    </row>
    <row r="19" spans="1:10" ht="15.75" customHeight="1" x14ac:dyDescent="0.25">
      <c r="A19" s="37" t="s">
        <v>43</v>
      </c>
      <c r="B19" s="37"/>
      <c r="C19" s="11" t="s">
        <v>21</v>
      </c>
      <c r="D19" s="18"/>
      <c r="E19" s="13"/>
      <c r="F19" s="14">
        <v>20585621.400000002</v>
      </c>
      <c r="G19" s="12"/>
      <c r="H19" s="13"/>
      <c r="I19" s="14">
        <v>28237614.460000001</v>
      </c>
      <c r="J19" s="25">
        <f t="shared" si="0"/>
        <v>48823235.859999999</v>
      </c>
    </row>
    <row r="20" spans="1:10" ht="15.75" x14ac:dyDescent="0.25">
      <c r="A20" s="37" t="s">
        <v>28</v>
      </c>
      <c r="B20" s="37"/>
      <c r="C20" s="11" t="s">
        <v>21</v>
      </c>
      <c r="D20" s="18">
        <v>1</v>
      </c>
      <c r="E20" s="13" t="e">
        <f>#REF!</f>
        <v>#REF!</v>
      </c>
      <c r="F20" s="14">
        <v>1055000</v>
      </c>
      <c r="G20" s="12"/>
      <c r="H20" s="13"/>
      <c r="I20" s="15"/>
      <c r="J20" s="25">
        <f t="shared" si="0"/>
        <v>1055000</v>
      </c>
    </row>
    <row r="21" spans="1:10" ht="15.75" customHeight="1" x14ac:dyDescent="0.25">
      <c r="A21" s="38" t="s">
        <v>23</v>
      </c>
      <c r="B21" s="38"/>
      <c r="C21" s="19"/>
      <c r="D21" s="20"/>
      <c r="E21" s="21"/>
      <c r="F21" s="23">
        <f>SUM(F13:F20)</f>
        <v>30640621.400000002</v>
      </c>
      <c r="G21" s="20"/>
      <c r="H21" s="21"/>
      <c r="I21" s="23">
        <f>SUM(I13:I20)</f>
        <v>36487614.460000001</v>
      </c>
      <c r="J21" s="23">
        <f>SUM(J13:J20)</f>
        <v>209113431.86000001</v>
      </c>
    </row>
    <row r="22" spans="1:10" ht="15.75" customHeight="1" x14ac:dyDescent="0.25">
      <c r="A22" s="39" t="s">
        <v>29</v>
      </c>
      <c r="B22" s="39"/>
      <c r="C22" s="39"/>
      <c r="D22" s="39"/>
      <c r="E22" s="39"/>
      <c r="F22" s="39"/>
      <c r="G22" s="39"/>
      <c r="H22" s="39"/>
      <c r="I22" s="39"/>
      <c r="J22" s="39"/>
    </row>
    <row r="23" spans="1:10" ht="15.75" x14ac:dyDescent="0.25">
      <c r="A23" s="37" t="s">
        <v>9</v>
      </c>
      <c r="B23" s="37"/>
      <c r="C23" s="7" t="s">
        <v>8</v>
      </c>
      <c r="D23" s="16">
        <v>47175</v>
      </c>
      <c r="E23" s="8">
        <v>42</v>
      </c>
      <c r="F23" s="17">
        <v>1783215</v>
      </c>
      <c r="G23" s="16">
        <v>62627</v>
      </c>
      <c r="H23" s="5">
        <v>76</v>
      </c>
      <c r="I23" s="17">
        <v>4283686.8</v>
      </c>
      <c r="J23" s="25">
        <f t="shared" si="0"/>
        <v>6066901.7999999998</v>
      </c>
    </row>
    <row r="24" spans="1:10" ht="15.75" x14ac:dyDescent="0.25">
      <c r="A24" s="37" t="s">
        <v>10</v>
      </c>
      <c r="B24" s="37"/>
      <c r="C24" s="7" t="s">
        <v>8</v>
      </c>
      <c r="D24" s="16">
        <v>47175</v>
      </c>
      <c r="E24" s="8">
        <v>9</v>
      </c>
      <c r="F24" s="17">
        <v>382117.5</v>
      </c>
      <c r="G24" s="16">
        <v>62627</v>
      </c>
      <c r="H24" s="5">
        <v>12</v>
      </c>
      <c r="I24" s="17">
        <v>676371.6</v>
      </c>
      <c r="J24" s="25">
        <f t="shared" si="0"/>
        <v>1058489.1000000001</v>
      </c>
    </row>
    <row r="25" spans="1:10" ht="15.75" x14ac:dyDescent="0.25">
      <c r="A25" s="37" t="s">
        <v>11</v>
      </c>
      <c r="B25" s="37"/>
      <c r="C25" s="7" t="s">
        <v>8</v>
      </c>
      <c r="D25" s="16">
        <v>47175</v>
      </c>
      <c r="E25" s="8">
        <v>79</v>
      </c>
      <c r="F25" s="17">
        <v>3354142.5</v>
      </c>
      <c r="G25" s="16">
        <v>62627</v>
      </c>
      <c r="H25" s="5">
        <v>48</v>
      </c>
      <c r="I25" s="17">
        <v>2705486.4</v>
      </c>
      <c r="J25" s="25">
        <f t="shared" si="0"/>
        <v>6059628.9000000004</v>
      </c>
    </row>
    <row r="26" spans="1:10" ht="15.75" x14ac:dyDescent="0.25">
      <c r="A26" s="37" t="s">
        <v>12</v>
      </c>
      <c r="B26" s="37"/>
      <c r="C26" s="7" t="s">
        <v>8</v>
      </c>
      <c r="D26" s="16">
        <v>47175</v>
      </c>
      <c r="E26" s="8">
        <v>21</v>
      </c>
      <c r="F26" s="17">
        <v>891607.5</v>
      </c>
      <c r="G26" s="16">
        <v>62627</v>
      </c>
      <c r="H26" s="5">
        <v>40</v>
      </c>
      <c r="I26" s="17">
        <v>2254572</v>
      </c>
      <c r="J26" s="25">
        <f t="shared" si="0"/>
        <v>3146179.5</v>
      </c>
    </row>
    <row r="27" spans="1:10" ht="15.75" x14ac:dyDescent="0.25">
      <c r="A27" s="37" t="s">
        <v>13</v>
      </c>
      <c r="B27" s="37"/>
      <c r="C27" s="7" t="s">
        <v>8</v>
      </c>
      <c r="D27" s="16">
        <v>47175</v>
      </c>
      <c r="E27" s="8">
        <v>6</v>
      </c>
      <c r="F27" s="17">
        <v>254745</v>
      </c>
      <c r="G27" s="16">
        <v>62627</v>
      </c>
      <c r="H27" s="5">
        <v>20</v>
      </c>
      <c r="I27" s="17">
        <v>1127286</v>
      </c>
      <c r="J27" s="25">
        <f t="shared" si="0"/>
        <v>1382031</v>
      </c>
    </row>
    <row r="28" spans="1:10" ht="15.75" x14ac:dyDescent="0.25">
      <c r="A28" s="37" t="s">
        <v>14</v>
      </c>
      <c r="B28" s="37"/>
      <c r="C28" s="7" t="s">
        <v>8</v>
      </c>
      <c r="D28" s="16">
        <v>47175</v>
      </c>
      <c r="E28" s="8">
        <v>17</v>
      </c>
      <c r="F28" s="17">
        <v>721777.5</v>
      </c>
      <c r="G28" s="16">
        <v>62627</v>
      </c>
      <c r="H28" s="5">
        <v>24</v>
      </c>
      <c r="I28" s="17">
        <v>1352743.2</v>
      </c>
      <c r="J28" s="25">
        <f t="shared" si="0"/>
        <v>2074520.7</v>
      </c>
    </row>
    <row r="29" spans="1:10" ht="15.75" x14ac:dyDescent="0.25">
      <c r="A29" s="37" t="s">
        <v>15</v>
      </c>
      <c r="B29" s="37"/>
      <c r="C29" s="7" t="s">
        <v>8</v>
      </c>
      <c r="D29" s="16">
        <v>47175</v>
      </c>
      <c r="E29" s="8">
        <v>37</v>
      </c>
      <c r="F29" s="17">
        <v>1570927.5</v>
      </c>
      <c r="G29" s="16">
        <v>62627</v>
      </c>
      <c r="H29" s="5">
        <v>56</v>
      </c>
      <c r="I29" s="17">
        <v>3156400.8000000003</v>
      </c>
      <c r="J29" s="25">
        <f t="shared" si="0"/>
        <v>4727328.3000000007</v>
      </c>
    </row>
    <row r="30" spans="1:10" ht="15.75" x14ac:dyDescent="0.25">
      <c r="A30" s="37" t="s">
        <v>16</v>
      </c>
      <c r="B30" s="37"/>
      <c r="C30" s="7" t="s">
        <v>8</v>
      </c>
      <c r="D30" s="16">
        <v>47175</v>
      </c>
      <c r="E30" s="8">
        <v>58</v>
      </c>
      <c r="F30" s="17">
        <v>2462535</v>
      </c>
      <c r="G30" s="16">
        <v>62627</v>
      </c>
      <c r="H30" s="5">
        <v>79</v>
      </c>
      <c r="I30" s="17">
        <v>4452779.7</v>
      </c>
      <c r="J30" s="25">
        <f t="shared" si="0"/>
        <v>6915314.7000000002</v>
      </c>
    </row>
    <row r="31" spans="1:10" ht="15.75" x14ac:dyDescent="0.25">
      <c r="A31" s="37" t="s">
        <v>17</v>
      </c>
      <c r="B31" s="37"/>
      <c r="C31" s="7" t="s">
        <v>8</v>
      </c>
      <c r="D31" s="16">
        <v>47175</v>
      </c>
      <c r="E31" s="8">
        <v>15</v>
      </c>
      <c r="F31" s="17">
        <v>636862.5</v>
      </c>
      <c r="G31" s="16">
        <v>62627</v>
      </c>
      <c r="H31" s="5">
        <v>39</v>
      </c>
      <c r="I31" s="17">
        <v>2198207.7000000002</v>
      </c>
      <c r="J31" s="25">
        <f t="shared" si="0"/>
        <v>2835070.2</v>
      </c>
    </row>
    <row r="32" spans="1:10" ht="15.75" customHeight="1" x14ac:dyDescent="0.25">
      <c r="A32" s="38" t="s">
        <v>25</v>
      </c>
      <c r="B32" s="38"/>
      <c r="C32" s="19"/>
      <c r="D32" s="20">
        <v>47175</v>
      </c>
      <c r="E32" s="21">
        <f>F32/D32</f>
        <v>255.6</v>
      </c>
      <c r="F32" s="23">
        <f>SUM(F23:F31)</f>
        <v>12057930</v>
      </c>
      <c r="G32" s="20">
        <v>62627</v>
      </c>
      <c r="H32" s="31">
        <f>I32/G32</f>
        <v>354.59999999999997</v>
      </c>
      <c r="I32" s="23">
        <f>SUM(I23:I31)</f>
        <v>22207534.199999999</v>
      </c>
      <c r="J32" s="23">
        <f>SUM(J23:J31)</f>
        <v>34265464.200000003</v>
      </c>
    </row>
    <row r="33" spans="1:10" ht="15.75" customHeight="1" x14ac:dyDescent="0.25">
      <c r="A33" s="39" t="s">
        <v>44</v>
      </c>
      <c r="B33" s="39"/>
      <c r="C33" s="39"/>
      <c r="D33" s="39"/>
      <c r="E33" s="39"/>
      <c r="F33" s="39"/>
      <c r="G33" s="39"/>
      <c r="H33" s="39"/>
      <c r="I33" s="39"/>
      <c r="J33" s="39"/>
    </row>
    <row r="34" spans="1:10" ht="15.75" customHeight="1" x14ac:dyDescent="0.25">
      <c r="A34" s="37" t="s">
        <v>33</v>
      </c>
      <c r="B34" s="37"/>
      <c r="C34" s="7"/>
      <c r="D34" s="16"/>
      <c r="E34" s="8"/>
      <c r="F34" s="17"/>
      <c r="G34" s="16"/>
      <c r="H34" s="5"/>
      <c r="I34" s="17"/>
      <c r="J34" s="25">
        <v>32201600</v>
      </c>
    </row>
    <row r="35" spans="1:10" ht="15.75" customHeight="1" x14ac:dyDescent="0.25">
      <c r="A35" s="37" t="s">
        <v>34</v>
      </c>
      <c r="B35" s="37"/>
      <c r="C35" s="7"/>
      <c r="D35" s="16"/>
      <c r="E35" s="8"/>
      <c r="F35" s="17"/>
      <c r="G35" s="16"/>
      <c r="H35" s="5"/>
      <c r="I35" s="17"/>
      <c r="J35" s="25">
        <v>3705000</v>
      </c>
    </row>
    <row r="36" spans="1:10" ht="15.75" customHeight="1" x14ac:dyDescent="0.25">
      <c r="A36" s="37" t="s">
        <v>35</v>
      </c>
      <c r="B36" s="37"/>
      <c r="C36" s="7"/>
      <c r="D36" s="16"/>
      <c r="E36" s="8"/>
      <c r="F36" s="17"/>
      <c r="G36" s="16"/>
      <c r="H36" s="5"/>
      <c r="I36" s="17"/>
      <c r="J36" s="25">
        <v>10838800</v>
      </c>
    </row>
    <row r="37" spans="1:10" ht="15.75" customHeight="1" x14ac:dyDescent="0.25">
      <c r="A37" s="37" t="s">
        <v>45</v>
      </c>
      <c r="B37" s="37"/>
      <c r="C37" s="7"/>
      <c r="D37" s="16"/>
      <c r="E37" s="8"/>
      <c r="F37" s="17"/>
      <c r="G37" s="16"/>
      <c r="H37" s="5"/>
      <c r="I37" s="17"/>
      <c r="J37" s="25">
        <v>60000</v>
      </c>
    </row>
    <row r="38" spans="1:10" ht="15.75" customHeight="1" x14ac:dyDescent="0.25">
      <c r="A38" s="37" t="s">
        <v>46</v>
      </c>
      <c r="B38" s="37"/>
      <c r="C38" s="7"/>
      <c r="D38" s="16"/>
      <c r="E38" s="8"/>
      <c r="F38" s="17"/>
      <c r="G38" s="16"/>
      <c r="H38" s="5"/>
      <c r="I38" s="17"/>
      <c r="J38" s="25">
        <v>1696000</v>
      </c>
    </row>
    <row r="39" spans="1:10" ht="15.75" customHeight="1" x14ac:dyDescent="0.25">
      <c r="A39" s="37" t="s">
        <v>36</v>
      </c>
      <c r="B39" s="37"/>
      <c r="C39" s="7"/>
      <c r="D39" s="16"/>
      <c r="E39" s="8"/>
      <c r="F39" s="17"/>
      <c r="G39" s="16"/>
      <c r="H39" s="5"/>
      <c r="I39" s="17"/>
      <c r="J39" s="25">
        <v>2500000</v>
      </c>
    </row>
    <row r="40" spans="1:10" ht="15.75" customHeight="1" x14ac:dyDescent="0.25">
      <c r="A40" s="37" t="s">
        <v>37</v>
      </c>
      <c r="B40" s="37"/>
      <c r="C40" s="7"/>
      <c r="D40" s="16"/>
      <c r="E40" s="8"/>
      <c r="F40" s="17"/>
      <c r="G40" s="16"/>
      <c r="H40" s="5"/>
      <c r="I40" s="17"/>
      <c r="J40" s="25">
        <v>14889200</v>
      </c>
    </row>
    <row r="41" spans="1:10" ht="15.75" customHeight="1" x14ac:dyDescent="0.25">
      <c r="A41" s="37" t="s">
        <v>47</v>
      </c>
      <c r="B41" s="37"/>
      <c r="C41" s="7"/>
      <c r="D41" s="16"/>
      <c r="E41" s="8"/>
      <c r="F41" s="17"/>
      <c r="G41" s="16"/>
      <c r="H41" s="5"/>
      <c r="I41" s="17"/>
      <c r="J41" s="25">
        <v>1212600</v>
      </c>
    </row>
    <row r="42" spans="1:10" ht="15.75" customHeight="1" x14ac:dyDescent="0.25">
      <c r="A42" s="37" t="s">
        <v>48</v>
      </c>
      <c r="B42" s="37"/>
      <c r="C42" s="7"/>
      <c r="D42" s="16"/>
      <c r="E42" s="8"/>
      <c r="F42" s="17"/>
      <c r="G42" s="16"/>
      <c r="H42" s="5"/>
      <c r="I42" s="17"/>
      <c r="J42" s="25">
        <v>3450000</v>
      </c>
    </row>
    <row r="43" spans="1:10" ht="15.75" customHeight="1" x14ac:dyDescent="0.25">
      <c r="A43" s="37" t="s">
        <v>49</v>
      </c>
      <c r="B43" s="37"/>
      <c r="C43" s="7"/>
      <c r="D43" s="16"/>
      <c r="E43" s="8"/>
      <c r="F43" s="17"/>
      <c r="G43" s="16"/>
      <c r="H43" s="5"/>
      <c r="I43" s="17"/>
      <c r="J43" s="25">
        <v>200000</v>
      </c>
    </row>
    <row r="44" spans="1:10" ht="15.75" customHeight="1" x14ac:dyDescent="0.25">
      <c r="A44" s="37" t="s">
        <v>38</v>
      </c>
      <c r="B44" s="37"/>
      <c r="C44" s="7"/>
      <c r="D44" s="16"/>
      <c r="E44" s="8"/>
      <c r="F44" s="17"/>
      <c r="G44" s="16"/>
      <c r="H44" s="5"/>
      <c r="I44" s="17"/>
      <c r="J44" s="25">
        <v>400000</v>
      </c>
    </row>
    <row r="45" spans="1:10" ht="15.75" customHeight="1" x14ac:dyDescent="0.25">
      <c r="A45" s="38" t="s">
        <v>25</v>
      </c>
      <c r="B45" s="38"/>
      <c r="C45" s="19"/>
      <c r="D45" s="20">
        <v>47175</v>
      </c>
      <c r="E45" s="21">
        <f>F45/D45</f>
        <v>321.3</v>
      </c>
      <c r="F45" s="23">
        <f>SUM(F30:F44)</f>
        <v>15157327.5</v>
      </c>
      <c r="G45" s="20">
        <v>62627</v>
      </c>
      <c r="H45" s="31">
        <f>I45/G45</f>
        <v>460.8</v>
      </c>
      <c r="I45" s="23">
        <f>SUM(I30:I44)</f>
        <v>28858521.600000001</v>
      </c>
      <c r="J45" s="23">
        <f>SUM(J30:J44)</f>
        <v>115169049.09999999</v>
      </c>
    </row>
    <row r="46" spans="1:10" ht="15.75" customHeight="1" x14ac:dyDescent="0.25">
      <c r="A46" s="39" t="s">
        <v>50</v>
      </c>
      <c r="B46" s="39"/>
      <c r="C46" s="39"/>
      <c r="D46" s="39"/>
      <c r="E46" s="39"/>
      <c r="F46" s="39"/>
      <c r="G46" s="39"/>
      <c r="H46" s="39"/>
      <c r="I46" s="39"/>
      <c r="J46" s="39"/>
    </row>
    <row r="47" spans="1:10" ht="15.75" customHeight="1" x14ac:dyDescent="0.25">
      <c r="A47" s="37" t="s">
        <v>51</v>
      </c>
      <c r="B47" s="37"/>
      <c r="C47" s="7"/>
      <c r="D47" s="16"/>
      <c r="E47" s="8"/>
      <c r="F47" s="17"/>
      <c r="G47" s="16"/>
      <c r="H47" s="5"/>
      <c r="I47" s="17"/>
      <c r="J47" s="25">
        <v>650000</v>
      </c>
    </row>
    <row r="48" spans="1:10" ht="15.75" customHeight="1" x14ac:dyDescent="0.25">
      <c r="A48" s="37" t="s">
        <v>52</v>
      </c>
      <c r="B48" s="37"/>
      <c r="C48" s="7"/>
      <c r="D48" s="16"/>
      <c r="E48" s="8"/>
      <c r="F48" s="17"/>
      <c r="G48" s="16"/>
      <c r="H48" s="5"/>
      <c r="I48" s="17"/>
      <c r="J48" s="25">
        <v>800000</v>
      </c>
    </row>
    <row r="49" spans="1:10" ht="15.75" customHeight="1" x14ac:dyDescent="0.25">
      <c r="A49" s="37" t="s">
        <v>53</v>
      </c>
      <c r="B49" s="37"/>
      <c r="C49" s="7"/>
      <c r="D49" s="16"/>
      <c r="E49" s="8"/>
      <c r="F49" s="17"/>
      <c r="G49" s="16"/>
      <c r="H49" s="5"/>
      <c r="I49" s="17"/>
      <c r="J49" s="25">
        <v>1660000</v>
      </c>
    </row>
    <row r="50" spans="1:10" ht="15.75" customHeight="1" x14ac:dyDescent="0.25">
      <c r="A50" s="37" t="s">
        <v>32</v>
      </c>
      <c r="B50" s="37"/>
      <c r="C50" s="7"/>
      <c r="D50" s="16"/>
      <c r="E50" s="8"/>
      <c r="F50" s="17"/>
      <c r="G50" s="16"/>
      <c r="H50" s="5"/>
      <c r="I50" s="17"/>
      <c r="J50" s="25">
        <v>800000</v>
      </c>
    </row>
    <row r="51" spans="1:10" ht="15.75" customHeight="1" x14ac:dyDescent="0.25">
      <c r="A51" s="38" t="s">
        <v>25</v>
      </c>
      <c r="B51" s="38"/>
      <c r="C51" s="19"/>
      <c r="D51" s="20">
        <v>47175</v>
      </c>
      <c r="E51" s="21">
        <f>F51/D51</f>
        <v>0</v>
      </c>
      <c r="F51" s="23">
        <f>SUM(F47:F50)</f>
        <v>0</v>
      </c>
      <c r="G51" s="20">
        <v>62627</v>
      </c>
      <c r="H51" s="31">
        <f>I51/G51</f>
        <v>0</v>
      </c>
      <c r="I51" s="23">
        <f>SUM(I47:I50)</f>
        <v>0</v>
      </c>
      <c r="J51" s="23">
        <f>SUM(J47:J50)</f>
        <v>3910000</v>
      </c>
    </row>
    <row r="52" spans="1:10" ht="16.5" thickBot="1" x14ac:dyDescent="0.3">
      <c r="A52" s="44" t="s">
        <v>20</v>
      </c>
      <c r="B52" s="44"/>
      <c r="C52" s="44"/>
      <c r="D52" s="44"/>
      <c r="E52" s="45"/>
      <c r="F52" s="28">
        <f>F32+F21+F11</f>
        <v>89873551.400000006</v>
      </c>
      <c r="G52" s="24"/>
      <c r="H52" s="24"/>
      <c r="I52" s="29">
        <f>I32+I21+I11</f>
        <v>141174907.66</v>
      </c>
      <c r="J52" s="30">
        <f>J32+J21+J11+J45+J51</f>
        <v>492112704.15999997</v>
      </c>
    </row>
    <row r="54" spans="1:10" ht="20.25" customHeight="1" x14ac:dyDescent="0.25">
      <c r="A54" s="42" t="s">
        <v>39</v>
      </c>
      <c r="B54" s="42"/>
      <c r="C54" s="32"/>
      <c r="D54" s="32"/>
      <c r="E54" s="32"/>
      <c r="F54" s="46" t="s">
        <v>54</v>
      </c>
      <c r="G54" s="46"/>
      <c r="H54" s="46"/>
      <c r="I54" s="46"/>
      <c r="J54" s="33" t="s">
        <v>40</v>
      </c>
    </row>
    <row r="55" spans="1:10" ht="15.75" x14ac:dyDescent="0.25">
      <c r="D55" s="2"/>
      <c r="E55" s="1"/>
      <c r="F55" s="6"/>
      <c r="G55" s="2"/>
      <c r="H55" s="10"/>
      <c r="I55" s="6"/>
      <c r="J55" s="9"/>
    </row>
    <row r="56" spans="1:10" ht="15.75" x14ac:dyDescent="0.25">
      <c r="D56" s="2"/>
      <c r="E56" s="1"/>
      <c r="F56" s="6"/>
      <c r="G56" s="2"/>
      <c r="H56" s="10"/>
      <c r="I56" s="6"/>
      <c r="J56" s="9"/>
    </row>
    <row r="57" spans="1:10" ht="15.75" x14ac:dyDescent="0.25">
      <c r="D57" s="2"/>
      <c r="E57" s="1"/>
      <c r="F57" s="6"/>
      <c r="G57" s="2"/>
      <c r="H57" s="10"/>
      <c r="I57" s="6"/>
      <c r="J57" s="9"/>
    </row>
    <row r="58" spans="1:10" ht="15.75" x14ac:dyDescent="0.25">
      <c r="D58" s="2"/>
      <c r="E58" s="1"/>
      <c r="F58" s="6"/>
      <c r="G58" s="2"/>
      <c r="H58" s="10"/>
      <c r="I58" s="6"/>
      <c r="J58" s="9"/>
    </row>
    <row r="59" spans="1:10" ht="15.75" x14ac:dyDescent="0.25">
      <c r="D59" s="2"/>
      <c r="E59" s="1"/>
      <c r="F59" s="6"/>
      <c r="G59" s="2"/>
      <c r="H59" s="10"/>
      <c r="I59" s="6"/>
      <c r="J59" s="9"/>
    </row>
    <row r="60" spans="1:10" ht="15.75" x14ac:dyDescent="0.25">
      <c r="D60" s="2"/>
      <c r="E60" s="1"/>
      <c r="F60" s="6"/>
      <c r="G60" s="2"/>
      <c r="H60" s="10"/>
      <c r="I60" s="6"/>
      <c r="J60" s="9"/>
    </row>
    <row r="61" spans="1:10" ht="15.75" x14ac:dyDescent="0.25">
      <c r="D61" s="2"/>
      <c r="E61" s="1"/>
      <c r="F61" s="6"/>
      <c r="G61" s="2"/>
      <c r="H61" s="10"/>
      <c r="I61" s="6"/>
      <c r="J61" s="9"/>
    </row>
    <row r="62" spans="1:10" ht="15.75" x14ac:dyDescent="0.25">
      <c r="D62" s="2"/>
      <c r="E62" s="1"/>
      <c r="F62" s="6"/>
      <c r="G62" s="2"/>
      <c r="H62" s="10"/>
      <c r="I62" s="6"/>
      <c r="J62" s="9"/>
    </row>
    <row r="63" spans="1:10" ht="15.75" x14ac:dyDescent="0.25">
      <c r="D63" s="2"/>
      <c r="E63" s="1"/>
      <c r="F63" s="6"/>
      <c r="G63" s="2"/>
      <c r="H63" s="10"/>
      <c r="I63" s="6"/>
      <c r="J63" s="9"/>
    </row>
    <row r="64" spans="1:10" ht="15.75" x14ac:dyDescent="0.25">
      <c r="D64" s="2"/>
      <c r="E64" s="1"/>
      <c r="F64" s="6"/>
      <c r="G64" s="2"/>
      <c r="H64" s="10"/>
      <c r="I64" s="6"/>
      <c r="J64" s="9"/>
    </row>
    <row r="65" spans="4:10" ht="15.75" x14ac:dyDescent="0.25">
      <c r="D65" s="2"/>
      <c r="E65" s="1"/>
      <c r="F65" s="6"/>
      <c r="G65" s="2"/>
      <c r="H65" s="10"/>
      <c r="I65" s="6"/>
      <c r="J65" s="9"/>
    </row>
    <row r="66" spans="4:10" ht="15.75" x14ac:dyDescent="0.25">
      <c r="D66" s="2"/>
      <c r="E66" s="1"/>
      <c r="F66" s="6"/>
      <c r="G66" s="2"/>
      <c r="H66" s="10"/>
      <c r="I66" s="6"/>
      <c r="J66" s="9"/>
    </row>
    <row r="67" spans="4:10" ht="15.75" x14ac:dyDescent="0.25">
      <c r="D67" s="2"/>
      <c r="E67" s="1"/>
      <c r="F67" s="6"/>
      <c r="G67" s="2"/>
      <c r="H67" s="10"/>
      <c r="I67" s="6"/>
      <c r="J67" s="9"/>
    </row>
    <row r="68" spans="4:10" ht="15.75" x14ac:dyDescent="0.25">
      <c r="D68" s="2"/>
      <c r="E68" s="1"/>
      <c r="F68" s="6"/>
      <c r="G68" s="2"/>
      <c r="H68" s="10"/>
      <c r="I68" s="6"/>
      <c r="J68" s="9"/>
    </row>
    <row r="69" spans="4:10" ht="15.75" x14ac:dyDescent="0.25">
      <c r="D69" s="2"/>
      <c r="E69" s="1"/>
      <c r="F69" s="6"/>
      <c r="G69" s="2"/>
      <c r="H69" s="10"/>
      <c r="I69" s="6"/>
      <c r="J69" s="9"/>
    </row>
    <row r="70" spans="4:10" ht="15.75" x14ac:dyDescent="0.25">
      <c r="D70" s="2"/>
      <c r="E70" s="1"/>
      <c r="F70" s="6"/>
      <c r="G70" s="2"/>
      <c r="H70" s="10"/>
      <c r="I70" s="6"/>
      <c r="J70" s="9"/>
    </row>
    <row r="71" spans="4:10" ht="15.75" x14ac:dyDescent="0.25">
      <c r="D71" s="2"/>
      <c r="E71" s="1"/>
      <c r="F71" s="6"/>
      <c r="G71" s="2"/>
      <c r="H71" s="10"/>
      <c r="I71" s="6"/>
      <c r="J71" s="9"/>
    </row>
    <row r="72" spans="4:10" ht="15.75" x14ac:dyDescent="0.25">
      <c r="F72" s="4">
        <f>SUM(F10:F31)</f>
        <v>167689172.80000001</v>
      </c>
      <c r="I72" s="4">
        <f>SUM(I10:I31)</f>
        <v>260142281.12</v>
      </c>
      <c r="J72" s="9">
        <f>F72+I72</f>
        <v>427831453.92000002</v>
      </c>
    </row>
  </sheetData>
  <mergeCells count="55">
    <mergeCell ref="A5:I5"/>
    <mergeCell ref="A54:B54"/>
    <mergeCell ref="F54:I54"/>
    <mergeCell ref="D7:F8"/>
    <mergeCell ref="G7:I8"/>
    <mergeCell ref="A45:B45"/>
    <mergeCell ref="A46:J46"/>
    <mergeCell ref="A47:B47"/>
    <mergeCell ref="A51:B51"/>
    <mergeCell ref="A48:B48"/>
    <mergeCell ref="A49:B49"/>
    <mergeCell ref="A50:B50"/>
    <mergeCell ref="A41:B41"/>
    <mergeCell ref="A34:B34"/>
    <mergeCell ref="A42:B42"/>
    <mergeCell ref="A43:B43"/>
    <mergeCell ref="A40:B40"/>
    <mergeCell ref="A17:B17"/>
    <mergeCell ref="A19:B19"/>
    <mergeCell ref="A33:J33"/>
    <mergeCell ref="A28:B28"/>
    <mergeCell ref="A29:B29"/>
    <mergeCell ref="A30:B30"/>
    <mergeCell ref="A22:J22"/>
    <mergeCell ref="A52:E52"/>
    <mergeCell ref="A14:B14"/>
    <mergeCell ref="A15:B15"/>
    <mergeCell ref="A16:B16"/>
    <mergeCell ref="A18:B18"/>
    <mergeCell ref="A20:B20"/>
    <mergeCell ref="A21:B21"/>
    <mergeCell ref="A23:B23"/>
    <mergeCell ref="A24:B24"/>
    <mergeCell ref="A25:B25"/>
    <mergeCell ref="A26:B26"/>
    <mergeCell ref="A31:B31"/>
    <mergeCell ref="A32:B32"/>
    <mergeCell ref="A44:B44"/>
    <mergeCell ref="A39:B39"/>
    <mergeCell ref="J1:J4"/>
    <mergeCell ref="A35:B35"/>
    <mergeCell ref="A36:B36"/>
    <mergeCell ref="A37:B37"/>
    <mergeCell ref="A38:B38"/>
    <mergeCell ref="A11:B11"/>
    <mergeCell ref="A12:J12"/>
    <mergeCell ref="A9:J9"/>
    <mergeCell ref="A7:B8"/>
    <mergeCell ref="A27:B27"/>
    <mergeCell ref="J7:J8"/>
    <mergeCell ref="C7:C8"/>
    <mergeCell ref="A10:B10"/>
    <mergeCell ref="A1:A4"/>
    <mergeCell ref="B1:I4"/>
    <mergeCell ref="A13:B1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Diego Trujillo</cp:lastModifiedBy>
  <dcterms:created xsi:type="dcterms:W3CDTF">2013-03-11T20:03:06Z</dcterms:created>
  <dcterms:modified xsi:type="dcterms:W3CDTF">2013-04-29T03:12:30Z</dcterms:modified>
</cp:coreProperties>
</file>