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95" windowHeight="5640"/>
  </bookViews>
  <sheets>
    <sheet name="MATRIZ DE RIESGOS EXFOR S.A" sheetId="1" r:id="rId1"/>
    <sheet name="TABLA DE PELIGROS" sheetId="2" state="hidden" r:id="rId2"/>
    <sheet name="NIVEL DE DEFICIENCIA" sheetId="3" state="hidden" r:id="rId3"/>
    <sheet name="NIVEL DE EXPOSICIÓN" sheetId="4" state="hidden" r:id="rId4"/>
    <sheet name="PROBABILIDAD" sheetId="5" state="hidden" r:id="rId5"/>
    <sheet name="CONSECUENCIA" sheetId="6" state="hidden" r:id="rId6"/>
    <sheet name="NIVEL DEL RIESGO" sheetId="7" state="hidden" r:id="rId7"/>
    <sheet name="ACEPTABILIDAD DEL RIESGO" sheetId="8" state="hidden" r:id="rId8"/>
    <sheet name="PROYECCIÓN" sheetId="14" state="hidden" r:id="rId9"/>
  </sheets>
  <definedNames>
    <definedName name="_xlnm._FilterDatabase" localSheetId="0" hidden="1">'MATRIZ DE RIESGOS EXFOR S.A'!$A$9:$AG$170</definedName>
  </definedNames>
  <calcPr calcId="144525"/>
</workbook>
</file>

<file path=xl/calcChain.xml><?xml version="1.0" encoding="utf-8"?>
<calcChain xmlns="http://schemas.openxmlformats.org/spreadsheetml/2006/main">
  <c r="O38" i="1" l="1"/>
  <c r="R38" i="1" s="1"/>
  <c r="O170" i="1"/>
  <c r="R170" i="1" s="1"/>
  <c r="O169" i="1"/>
  <c r="R169" i="1" s="1"/>
  <c r="O168" i="1"/>
  <c r="R168" i="1" s="1"/>
  <c r="O167" i="1"/>
  <c r="R167" i="1" s="1"/>
  <c r="O166" i="1"/>
  <c r="R166" i="1" s="1"/>
  <c r="O165" i="1"/>
  <c r="R165" i="1" s="1"/>
  <c r="O164" i="1"/>
  <c r="R164" i="1" s="1"/>
  <c r="O163" i="1"/>
  <c r="R163" i="1" s="1"/>
  <c r="O162" i="1"/>
  <c r="R162" i="1" s="1"/>
  <c r="O161" i="1"/>
  <c r="R161" i="1" s="1"/>
  <c r="O160" i="1"/>
  <c r="R160" i="1" s="1"/>
  <c r="O159" i="1"/>
  <c r="R159" i="1" s="1"/>
  <c r="O158" i="1"/>
  <c r="R158" i="1" s="1"/>
  <c r="O157" i="1"/>
  <c r="R157" i="1" s="1"/>
  <c r="O156" i="1"/>
  <c r="R156" i="1" s="1"/>
  <c r="O155" i="1"/>
  <c r="R155" i="1" s="1"/>
  <c r="O154" i="1"/>
  <c r="R154" i="1" s="1"/>
  <c r="O153" i="1"/>
  <c r="R153" i="1" s="1"/>
  <c r="O152" i="1"/>
  <c r="R152" i="1" s="1"/>
  <c r="O151" i="1"/>
  <c r="R151" i="1" s="1"/>
  <c r="O150" i="1"/>
  <c r="R150" i="1" s="1"/>
  <c r="O149" i="1"/>
  <c r="R149" i="1" s="1"/>
  <c r="O148" i="1"/>
  <c r="R148" i="1" s="1"/>
  <c r="O147" i="1"/>
  <c r="R147" i="1" s="1"/>
  <c r="O146" i="1"/>
  <c r="R146" i="1" s="1"/>
  <c r="O145" i="1"/>
  <c r="R145" i="1" s="1"/>
  <c r="O144" i="1"/>
  <c r="R144" i="1" s="1"/>
  <c r="O143" i="1"/>
  <c r="R143" i="1" s="1"/>
  <c r="O142" i="1"/>
  <c r="R142" i="1" s="1"/>
  <c r="O141" i="1"/>
  <c r="R141" i="1" s="1"/>
  <c r="O140" i="1"/>
  <c r="R140" i="1" s="1"/>
  <c r="O139" i="1"/>
  <c r="R139" i="1" s="1"/>
  <c r="O138" i="1"/>
  <c r="R138" i="1" s="1"/>
  <c r="O137" i="1"/>
  <c r="R137" i="1" s="1"/>
  <c r="O136" i="1"/>
  <c r="R136" i="1" s="1"/>
  <c r="O135" i="1"/>
  <c r="R135" i="1" s="1"/>
  <c r="O134" i="1"/>
  <c r="R134" i="1" s="1"/>
  <c r="O133" i="1"/>
  <c r="R133" i="1" s="1"/>
  <c r="O132" i="1"/>
  <c r="R132" i="1" s="1"/>
  <c r="O131" i="1"/>
  <c r="R131" i="1" s="1"/>
  <c r="O130" i="1"/>
  <c r="R130" i="1" s="1"/>
  <c r="O129" i="1"/>
  <c r="R129" i="1" s="1"/>
  <c r="O128" i="1"/>
  <c r="R128" i="1" s="1"/>
  <c r="O127" i="1"/>
  <c r="R127" i="1" s="1"/>
  <c r="O126" i="1"/>
  <c r="R126" i="1" s="1"/>
  <c r="O125" i="1"/>
  <c r="R125" i="1" s="1"/>
  <c r="O124" i="1"/>
  <c r="R124" i="1" s="1"/>
  <c r="O123" i="1"/>
  <c r="R123" i="1" s="1"/>
  <c r="O122" i="1"/>
  <c r="R122" i="1" s="1"/>
  <c r="O121" i="1"/>
  <c r="R121" i="1" s="1"/>
  <c r="O120" i="1"/>
  <c r="R120" i="1" s="1"/>
  <c r="O119" i="1"/>
  <c r="R119" i="1" s="1"/>
  <c r="O118" i="1"/>
  <c r="R118" i="1" s="1"/>
  <c r="O117" i="1"/>
  <c r="R117" i="1" s="1"/>
  <c r="O116" i="1"/>
  <c r="R116" i="1" s="1"/>
  <c r="O115" i="1"/>
  <c r="R115" i="1" s="1"/>
  <c r="O114" i="1"/>
  <c r="R114" i="1" s="1"/>
  <c r="O113" i="1"/>
  <c r="R113" i="1" s="1"/>
  <c r="O112" i="1"/>
  <c r="R112" i="1" s="1"/>
  <c r="O111" i="1"/>
  <c r="R111" i="1" s="1"/>
  <c r="O110" i="1"/>
  <c r="R110" i="1" s="1"/>
  <c r="O109" i="1"/>
  <c r="R109" i="1" s="1"/>
  <c r="O108" i="1"/>
  <c r="R108" i="1" s="1"/>
  <c r="O107" i="1"/>
  <c r="R107" i="1" s="1"/>
  <c r="O106" i="1"/>
  <c r="R106" i="1" s="1"/>
  <c r="O105" i="1"/>
  <c r="R105" i="1" s="1"/>
  <c r="O104" i="1"/>
  <c r="R104" i="1" s="1"/>
  <c r="O103" i="1"/>
  <c r="R103" i="1" s="1"/>
  <c r="O102" i="1"/>
  <c r="R102" i="1" s="1"/>
  <c r="O101" i="1"/>
  <c r="R101" i="1" s="1"/>
  <c r="O100" i="1"/>
  <c r="R100" i="1" s="1"/>
  <c r="O99" i="1"/>
  <c r="R99" i="1" s="1"/>
  <c r="O98" i="1"/>
  <c r="R98" i="1" s="1"/>
  <c r="O97" i="1"/>
  <c r="R97" i="1" s="1"/>
  <c r="O96" i="1"/>
  <c r="R96" i="1" s="1"/>
  <c r="O95" i="1"/>
  <c r="R95" i="1" s="1"/>
  <c r="O94" i="1"/>
  <c r="R94" i="1" s="1"/>
  <c r="O93" i="1"/>
  <c r="R93" i="1" s="1"/>
  <c r="O92" i="1"/>
  <c r="R92" i="1" s="1"/>
  <c r="O91" i="1"/>
  <c r="R91" i="1" s="1"/>
  <c r="O90" i="1"/>
  <c r="R90" i="1" s="1"/>
  <c r="O89" i="1"/>
  <c r="R89" i="1" s="1"/>
  <c r="O88" i="1"/>
  <c r="R88" i="1" s="1"/>
  <c r="O87" i="1"/>
  <c r="R87" i="1" s="1"/>
  <c r="O86" i="1"/>
  <c r="R86" i="1" s="1"/>
  <c r="O85" i="1"/>
  <c r="R85" i="1" s="1"/>
  <c r="O84" i="1"/>
  <c r="R84" i="1" s="1"/>
  <c r="O83" i="1"/>
  <c r="R83" i="1" s="1"/>
  <c r="O82" i="1"/>
  <c r="R82" i="1" s="1"/>
  <c r="O81" i="1"/>
  <c r="R81" i="1" s="1"/>
  <c r="O80" i="1"/>
  <c r="R80" i="1" s="1"/>
  <c r="O79" i="1"/>
  <c r="R79" i="1" s="1"/>
  <c r="O78" i="1"/>
  <c r="R78" i="1" s="1"/>
  <c r="O77" i="1"/>
  <c r="R77" i="1" s="1"/>
  <c r="O54" i="1"/>
  <c r="R54" i="1" s="1"/>
  <c r="O45" i="1"/>
  <c r="R45" i="1" s="1"/>
  <c r="O33" i="1" l="1"/>
  <c r="R33" i="1" s="1"/>
  <c r="O32" i="1"/>
  <c r="R32" i="1" s="1"/>
  <c r="O26" i="1"/>
  <c r="R26" i="1" s="1"/>
  <c r="O25" i="1"/>
  <c r="R25" i="1" s="1"/>
  <c r="O27" i="1"/>
  <c r="R27" i="1" s="1"/>
  <c r="O21" i="1"/>
  <c r="R21" i="1" s="1"/>
  <c r="O22" i="1"/>
  <c r="R22" i="1" s="1"/>
  <c r="Z94" i="14"/>
  <c r="M84" i="14"/>
  <c r="P84" i="14" s="1"/>
  <c r="Z84" i="14"/>
  <c r="AC84" i="14" s="1"/>
  <c r="M85" i="14"/>
  <c r="P85" i="14" s="1"/>
  <c r="Z85" i="14"/>
  <c r="AC85" i="14"/>
  <c r="M86" i="14"/>
  <c r="P86" i="14" s="1"/>
  <c r="Z86" i="14"/>
  <c r="AC86" i="14" s="1"/>
  <c r="M87" i="14"/>
  <c r="P87" i="14" s="1"/>
  <c r="Z87" i="14"/>
  <c r="AC87" i="14" s="1"/>
  <c r="M88" i="14"/>
  <c r="P88" i="14" s="1"/>
  <c r="Z88" i="14"/>
  <c r="AC88" i="14" s="1"/>
  <c r="M89" i="14"/>
  <c r="P89" i="14" s="1"/>
  <c r="Z89" i="14"/>
  <c r="AC89" i="14" s="1"/>
  <c r="M90" i="14"/>
  <c r="P90" i="14" s="1"/>
  <c r="Z90" i="14"/>
  <c r="AC90" i="14" s="1"/>
  <c r="M91" i="14"/>
  <c r="P91" i="14" s="1"/>
  <c r="Z91" i="14"/>
  <c r="AC91" i="14" s="1"/>
  <c r="M92" i="14"/>
  <c r="P92" i="14" s="1"/>
  <c r="Z92" i="14"/>
  <c r="AC92" i="14"/>
  <c r="M93" i="14"/>
  <c r="P93" i="14" s="1"/>
  <c r="Z93" i="14"/>
  <c r="AC93" i="14" s="1"/>
  <c r="M94" i="14"/>
  <c r="P94" i="14" s="1"/>
  <c r="AC94" i="14"/>
  <c r="M95" i="14"/>
  <c r="P95" i="14" s="1"/>
  <c r="Z95" i="14"/>
  <c r="AC95" i="14"/>
  <c r="M96" i="14"/>
  <c r="P96" i="14" s="1"/>
  <c r="Z96" i="14"/>
  <c r="AC96" i="14" s="1"/>
  <c r="AF87" i="14" l="1"/>
  <c r="AI87" i="14" s="1"/>
  <c r="AF91" i="14"/>
  <c r="AI91" i="14" s="1"/>
  <c r="AF86" i="14"/>
  <c r="AI86" i="14" s="1"/>
  <c r="AF96" i="14"/>
  <c r="AI96" i="14" s="1"/>
  <c r="AF92" i="14"/>
  <c r="AI92" i="14" s="1"/>
  <c r="AF90" i="14"/>
  <c r="AI90" i="14" s="1"/>
  <c r="AF89" i="14"/>
  <c r="AI89" i="14" s="1"/>
  <c r="AF85" i="14"/>
  <c r="AI85" i="14" s="1"/>
  <c r="AF84" i="14"/>
  <c r="AI84" i="14" s="1"/>
  <c r="AF95" i="14"/>
  <c r="AI95" i="14" s="1"/>
  <c r="AF94" i="14"/>
  <c r="AI94" i="14" s="1"/>
  <c r="AF93" i="14"/>
  <c r="AI93" i="14" s="1"/>
  <c r="AF88" i="14"/>
  <c r="AI88" i="14" s="1"/>
  <c r="Z83" i="14"/>
  <c r="AC83" i="14" s="1"/>
  <c r="M83" i="14"/>
  <c r="P83" i="14" s="1"/>
  <c r="Z82" i="14"/>
  <c r="AC82" i="14" s="1"/>
  <c r="M82" i="14"/>
  <c r="P82" i="14" s="1"/>
  <c r="Z81" i="14"/>
  <c r="AC81" i="14" s="1"/>
  <c r="M81" i="14"/>
  <c r="P81" i="14" s="1"/>
  <c r="Z80" i="14"/>
  <c r="AC80" i="14" s="1"/>
  <c r="M80" i="14"/>
  <c r="P80" i="14" s="1"/>
  <c r="Z79" i="14"/>
  <c r="AC79" i="14" s="1"/>
  <c r="M79" i="14"/>
  <c r="P79" i="14" s="1"/>
  <c r="AG78" i="14"/>
  <c r="Z78" i="14"/>
  <c r="AC78" i="14" s="1"/>
  <c r="M78" i="14"/>
  <c r="P78" i="14" s="1"/>
  <c r="Z77" i="14"/>
  <c r="AC77" i="14" s="1"/>
  <c r="M77" i="14"/>
  <c r="P77" i="14" s="1"/>
  <c r="AG76" i="14"/>
  <c r="Z76" i="14"/>
  <c r="AC76" i="14" s="1"/>
  <c r="M76" i="14"/>
  <c r="P76" i="14" s="1"/>
  <c r="AG75" i="14"/>
  <c r="Z75" i="14"/>
  <c r="AC75" i="14" s="1"/>
  <c r="M75" i="14"/>
  <c r="P75" i="14" s="1"/>
  <c r="Z74" i="14"/>
  <c r="AC74" i="14" s="1"/>
  <c r="M74" i="14"/>
  <c r="P74" i="14" s="1"/>
  <c r="Z73" i="14"/>
  <c r="AC73" i="14" s="1"/>
  <c r="M73" i="14"/>
  <c r="P73" i="14" s="1"/>
  <c r="Z72" i="14"/>
  <c r="AC72" i="14" s="1"/>
  <c r="M72" i="14"/>
  <c r="P72" i="14" s="1"/>
  <c r="Z71" i="14"/>
  <c r="AC71" i="14" s="1"/>
  <c r="M71" i="14"/>
  <c r="P71" i="14" s="1"/>
  <c r="AG70" i="14"/>
  <c r="Z70" i="14"/>
  <c r="AC70" i="14" s="1"/>
  <c r="M70" i="14"/>
  <c r="P70" i="14" s="1"/>
  <c r="Z69" i="14"/>
  <c r="AC69" i="14" s="1"/>
  <c r="M69" i="14"/>
  <c r="P69" i="14" s="1"/>
  <c r="Z68" i="14"/>
  <c r="AC68" i="14" s="1"/>
  <c r="M68" i="14"/>
  <c r="P68" i="14" s="1"/>
  <c r="AG67" i="14"/>
  <c r="Z67" i="14"/>
  <c r="AC67" i="14" s="1"/>
  <c r="M67" i="14"/>
  <c r="P67" i="14" s="1"/>
  <c r="Z66" i="14"/>
  <c r="AC66" i="14" s="1"/>
  <c r="M66" i="14"/>
  <c r="P66" i="14" s="1"/>
  <c r="M42" i="14"/>
  <c r="P42" i="14" s="1"/>
  <c r="Z42" i="14"/>
  <c r="AC42" i="14" s="1"/>
  <c r="M43" i="14"/>
  <c r="P43" i="14" s="1"/>
  <c r="Z43" i="14"/>
  <c r="AC43" i="14" s="1"/>
  <c r="M44" i="14"/>
  <c r="P44" i="14" s="1"/>
  <c r="Z44" i="14"/>
  <c r="AC44" i="14" s="1"/>
  <c r="M45" i="14"/>
  <c r="P45" i="14" s="1"/>
  <c r="Z45" i="14"/>
  <c r="AC45" i="14" s="1"/>
  <c r="AF45" i="14" s="1"/>
  <c r="AI45" i="14" s="1"/>
  <c r="M46" i="14"/>
  <c r="P46" i="14" s="1"/>
  <c r="Z46" i="14"/>
  <c r="AC46" i="14" s="1"/>
  <c r="M47" i="14"/>
  <c r="P47" i="14" s="1"/>
  <c r="Z47" i="14"/>
  <c r="AC47" i="14" s="1"/>
  <c r="M48" i="14"/>
  <c r="P48" i="14" s="1"/>
  <c r="Z48" i="14"/>
  <c r="AC48" i="14" s="1"/>
  <c r="M49" i="14"/>
  <c r="P49" i="14" s="1"/>
  <c r="Z49" i="14"/>
  <c r="AC49" i="14" s="1"/>
  <c r="M50" i="14"/>
  <c r="P50" i="14" s="1"/>
  <c r="Z50" i="14"/>
  <c r="AC50" i="14"/>
  <c r="M51" i="14"/>
  <c r="P51" i="14"/>
  <c r="Z51" i="14"/>
  <c r="AC51" i="14"/>
  <c r="M52" i="14"/>
  <c r="P52" i="14" s="1"/>
  <c r="Z52" i="14"/>
  <c r="AC52" i="14" s="1"/>
  <c r="M53" i="14"/>
  <c r="P53" i="14" s="1"/>
  <c r="Z53" i="14"/>
  <c r="AC53" i="14" s="1"/>
  <c r="M54" i="14"/>
  <c r="P54" i="14"/>
  <c r="Z54" i="14"/>
  <c r="AC54" i="14" s="1"/>
  <c r="AG54" i="14"/>
  <c r="M55" i="14"/>
  <c r="P55" i="14" s="1"/>
  <c r="Z55" i="14"/>
  <c r="AC55" i="14" s="1"/>
  <c r="M56" i="14"/>
  <c r="P56" i="14" s="1"/>
  <c r="Z56" i="14"/>
  <c r="AC56" i="14" s="1"/>
  <c r="M57" i="14"/>
  <c r="P57" i="14" s="1"/>
  <c r="Z57" i="14"/>
  <c r="AC57" i="14"/>
  <c r="AG57" i="14"/>
  <c r="M58" i="14"/>
  <c r="P58" i="14" s="1"/>
  <c r="Z58" i="14"/>
  <c r="AC58" i="14"/>
  <c r="M59" i="14"/>
  <c r="P59" i="14" s="1"/>
  <c r="Z59" i="14"/>
  <c r="AC59" i="14"/>
  <c r="M60" i="14"/>
  <c r="P60" i="14" s="1"/>
  <c r="Z60" i="14"/>
  <c r="AC60" i="14" s="1"/>
  <c r="AG60" i="14"/>
  <c r="M61" i="14"/>
  <c r="P61" i="14" s="1"/>
  <c r="Z61" i="14"/>
  <c r="AC61" i="14" s="1"/>
  <c r="M62" i="14"/>
  <c r="P62" i="14" s="1"/>
  <c r="Z62" i="14"/>
  <c r="AC62" i="14"/>
  <c r="M63" i="14"/>
  <c r="P63" i="14" s="1"/>
  <c r="Z63" i="14"/>
  <c r="AC63" i="14"/>
  <c r="M64" i="14"/>
  <c r="P64" i="14" s="1"/>
  <c r="Z64" i="14"/>
  <c r="AC64" i="14" s="1"/>
  <c r="M65" i="14"/>
  <c r="P65" i="14" s="1"/>
  <c r="Z65" i="14"/>
  <c r="AC65" i="14"/>
  <c r="Z41" i="14"/>
  <c r="AC41" i="14" s="1"/>
  <c r="M41" i="14"/>
  <c r="P41" i="14" s="1"/>
  <c r="Z40" i="14"/>
  <c r="AC40" i="14" s="1"/>
  <c r="M40" i="14"/>
  <c r="P40" i="14" s="1"/>
  <c r="Z39" i="14"/>
  <c r="AC39" i="14" s="1"/>
  <c r="M39" i="14"/>
  <c r="P39" i="14" s="1"/>
  <c r="Z38" i="14"/>
  <c r="AC38" i="14" s="1"/>
  <c r="M38" i="14"/>
  <c r="P38" i="14" s="1"/>
  <c r="Z37" i="14"/>
  <c r="AC37" i="14" s="1"/>
  <c r="AG37" i="14"/>
  <c r="M37" i="14"/>
  <c r="P37" i="14" s="1"/>
  <c r="Z36" i="14"/>
  <c r="AC36" i="14" s="1"/>
  <c r="M36" i="14"/>
  <c r="P36" i="14" s="1"/>
  <c r="Z35" i="14"/>
  <c r="AC35" i="14" s="1"/>
  <c r="M35" i="14"/>
  <c r="P35" i="14" s="1"/>
  <c r="Z34" i="14"/>
  <c r="AC34" i="14" s="1"/>
  <c r="M34" i="14"/>
  <c r="P34" i="14" s="1"/>
  <c r="Z33" i="14"/>
  <c r="AC33" i="14" s="1"/>
  <c r="M33" i="14"/>
  <c r="P33" i="14" s="1"/>
  <c r="Z32" i="14"/>
  <c r="AC32" i="14" s="1"/>
  <c r="M32" i="14"/>
  <c r="P32" i="14" s="1"/>
  <c r="Z31" i="14"/>
  <c r="AC31" i="14" s="1"/>
  <c r="M31" i="14"/>
  <c r="P31" i="14" s="1"/>
  <c r="Z30" i="14"/>
  <c r="AC30" i="14" s="1"/>
  <c r="M30" i="14"/>
  <c r="P30" i="14" s="1"/>
  <c r="Z29" i="14"/>
  <c r="AC29" i="14" s="1"/>
  <c r="M29" i="14"/>
  <c r="P29" i="14" s="1"/>
  <c r="Z28" i="14"/>
  <c r="AC28" i="14" s="1"/>
  <c r="M28" i="14"/>
  <c r="P28" i="14" s="1"/>
  <c r="Z27" i="14"/>
  <c r="AC27" i="14" s="1"/>
  <c r="M27" i="14"/>
  <c r="P27" i="14" s="1"/>
  <c r="Z26" i="14"/>
  <c r="AC26" i="14" s="1"/>
  <c r="AG26" i="14"/>
  <c r="M26" i="14"/>
  <c r="P26" i="14" s="1"/>
  <c r="Z25" i="14"/>
  <c r="AC25" i="14" s="1"/>
  <c r="M25" i="14"/>
  <c r="P25" i="14" s="1"/>
  <c r="Z24" i="14"/>
  <c r="AC24" i="14" s="1"/>
  <c r="M24" i="14"/>
  <c r="P24" i="14" s="1"/>
  <c r="Z23" i="14"/>
  <c r="AC23" i="14" s="1"/>
  <c r="M23" i="14"/>
  <c r="P23" i="14" s="1"/>
  <c r="Z22" i="14"/>
  <c r="AC22" i="14" s="1"/>
  <c r="M22" i="14"/>
  <c r="P22" i="14" s="1"/>
  <c r="Z21" i="14"/>
  <c r="AC21" i="14" s="1"/>
  <c r="M21" i="14"/>
  <c r="P21" i="14" s="1"/>
  <c r="Z20" i="14"/>
  <c r="AC20" i="14" s="1"/>
  <c r="M20" i="14"/>
  <c r="P20" i="14" s="1"/>
  <c r="Z19" i="14"/>
  <c r="AC19" i="14" s="1"/>
  <c r="AG19" i="14"/>
  <c r="M19" i="14"/>
  <c r="P19" i="14" s="1"/>
  <c r="Z18" i="14"/>
  <c r="AC18" i="14" s="1"/>
  <c r="M18" i="14"/>
  <c r="P18" i="14" s="1"/>
  <c r="Z17" i="14"/>
  <c r="AC17" i="14" s="1"/>
  <c r="M17" i="14"/>
  <c r="P17" i="14" s="1"/>
  <c r="Z16" i="14"/>
  <c r="AC16" i="14" s="1"/>
  <c r="AG16" i="14"/>
  <c r="M16" i="14"/>
  <c r="P16" i="14" s="1"/>
  <c r="Z15" i="14"/>
  <c r="AC15" i="14" s="1"/>
  <c r="M15" i="14"/>
  <c r="P15" i="14" s="1"/>
  <c r="Z14" i="14"/>
  <c r="AC14" i="14" s="1"/>
  <c r="AG14" i="14"/>
  <c r="M14" i="14"/>
  <c r="P14" i="14" s="1"/>
  <c r="Z13" i="14"/>
  <c r="AC13" i="14" s="1"/>
  <c r="AG13" i="14"/>
  <c r="M13" i="14"/>
  <c r="P13" i="14" s="1"/>
  <c r="Z12" i="14"/>
  <c r="AC12" i="14" s="1"/>
  <c r="M12" i="14"/>
  <c r="P12" i="14" s="1"/>
  <c r="Z11" i="14"/>
  <c r="AC11" i="14" s="1"/>
  <c r="M11" i="14"/>
  <c r="P11" i="14" s="1"/>
  <c r="Z10" i="14"/>
  <c r="AC10" i="14" s="1"/>
  <c r="M10" i="14"/>
  <c r="P10" i="14" s="1"/>
  <c r="Z9" i="14"/>
  <c r="AC9" i="14" s="1"/>
  <c r="M9" i="14"/>
  <c r="P9" i="14" s="1"/>
  <c r="Z8" i="14"/>
  <c r="AC8" i="14" s="1"/>
  <c r="M8" i="14"/>
  <c r="P8" i="14" s="1"/>
  <c r="Z7" i="14"/>
  <c r="AC7" i="14" s="1"/>
  <c r="M7" i="14"/>
  <c r="P7" i="14" s="1"/>
  <c r="Z6" i="14"/>
  <c r="AC6" i="14" s="1"/>
  <c r="M6" i="14"/>
  <c r="P6" i="14" s="1"/>
  <c r="O68" i="1"/>
  <c r="R68" i="1" s="1"/>
  <c r="O63" i="1"/>
  <c r="R63" i="1" s="1"/>
  <c r="O64" i="1"/>
  <c r="R64" i="1" s="1"/>
  <c r="O62" i="1"/>
  <c r="R62" i="1" s="1"/>
  <c r="O59" i="1"/>
  <c r="R59" i="1" s="1"/>
  <c r="O52" i="1"/>
  <c r="R52" i="1" s="1"/>
  <c r="O47" i="1"/>
  <c r="R47" i="1" s="1"/>
  <c r="O34" i="1"/>
  <c r="R34" i="1" s="1"/>
  <c r="O36" i="1"/>
  <c r="R36" i="1" s="1"/>
  <c r="O23" i="1"/>
  <c r="R23" i="1" s="1"/>
  <c r="O18" i="1"/>
  <c r="R18" i="1" s="1"/>
  <c r="AF44" i="14" l="1"/>
  <c r="AI44" i="14" s="1"/>
  <c r="AF63" i="14"/>
  <c r="AI63" i="14" s="1"/>
  <c r="AF59" i="14"/>
  <c r="AI59" i="14" s="1"/>
  <c r="AF51" i="14"/>
  <c r="AI51" i="14" s="1"/>
  <c r="AF46" i="14"/>
  <c r="AI46" i="14" s="1"/>
  <c r="AF43" i="14"/>
  <c r="AI43" i="14" s="1"/>
  <c r="AF55" i="14"/>
  <c r="AI55" i="14" s="1"/>
  <c r="AF52" i="14"/>
  <c r="AI52" i="14" s="1"/>
  <c r="AF57" i="14"/>
  <c r="AI57" i="14" s="1"/>
  <c r="AF54" i="14"/>
  <c r="AI54" i="14" s="1"/>
  <c r="AF62" i="14"/>
  <c r="AI62" i="14" s="1"/>
  <c r="AF67" i="14"/>
  <c r="AI67" i="14" s="1"/>
  <c r="AF76" i="14"/>
  <c r="AI76" i="14" s="1"/>
  <c r="AF79" i="14"/>
  <c r="AI79" i="14" s="1"/>
  <c r="AF68" i="14"/>
  <c r="AI68" i="14" s="1"/>
  <c r="AF69" i="14"/>
  <c r="AI69" i="14" s="1"/>
  <c r="AF70" i="14"/>
  <c r="AI70" i="14" s="1"/>
  <c r="AF72" i="14"/>
  <c r="AI72" i="14" s="1"/>
  <c r="AF73" i="14"/>
  <c r="AI73" i="14" s="1"/>
  <c r="AF74" i="14"/>
  <c r="AI74" i="14" s="1"/>
  <c r="AF75" i="14"/>
  <c r="AI75" i="14" s="1"/>
  <c r="AF77" i="14"/>
  <c r="AI77" i="14" s="1"/>
  <c r="AF78" i="14"/>
  <c r="AI78" i="14" s="1"/>
  <c r="AF81" i="14"/>
  <c r="AI81" i="14" s="1"/>
  <c r="AF82" i="14"/>
  <c r="AI82" i="14" s="1"/>
  <c r="AF83" i="14"/>
  <c r="AI83" i="14" s="1"/>
  <c r="AF80" i="14"/>
  <c r="AI80" i="14" s="1"/>
  <c r="AF66" i="14"/>
  <c r="AI66" i="14" s="1"/>
  <c r="AF71" i="14"/>
  <c r="AI71" i="14" s="1"/>
  <c r="AF64" i="14"/>
  <c r="AI64" i="14" s="1"/>
  <c r="AF61" i="14"/>
  <c r="AI61" i="14" s="1"/>
  <c r="AF60" i="14"/>
  <c r="AI60" i="14" s="1"/>
  <c r="AF58" i="14"/>
  <c r="AI58" i="14" s="1"/>
  <c r="AF56" i="14"/>
  <c r="AI56" i="14" s="1"/>
  <c r="AF53" i="14"/>
  <c r="AI53" i="14" s="1"/>
  <c r="AF49" i="14"/>
  <c r="AI49" i="14" s="1"/>
  <c r="AF47" i="14"/>
  <c r="AI47" i="14" s="1"/>
  <c r="AF42" i="14"/>
  <c r="AI42" i="14" s="1"/>
  <c r="AF65" i="14"/>
  <c r="AI65" i="14" s="1"/>
  <c r="AF50" i="14"/>
  <c r="AI50" i="14" s="1"/>
  <c r="AF48" i="14"/>
  <c r="AI48" i="14" s="1"/>
  <c r="AF17" i="14"/>
  <c r="AI17" i="14" s="1"/>
  <c r="AF16" i="14"/>
  <c r="AI16" i="14" s="1"/>
  <c r="AF18" i="14"/>
  <c r="AI18" i="14" s="1"/>
  <c r="AF41" i="14"/>
  <c r="AI41" i="14" s="1"/>
  <c r="AF38" i="14"/>
  <c r="AI38" i="14" s="1"/>
  <c r="AF39" i="14"/>
  <c r="AI39" i="14" s="1"/>
  <c r="AF40" i="14"/>
  <c r="AI40" i="14" s="1"/>
  <c r="AF37" i="14"/>
  <c r="AI37" i="14" s="1"/>
  <c r="AF35" i="14"/>
  <c r="AI35" i="14" s="1"/>
  <c r="AF36" i="14"/>
  <c r="AI36" i="14" s="1"/>
  <c r="AF33" i="14"/>
  <c r="AI33" i="14" s="1"/>
  <c r="AF34" i="14"/>
  <c r="AI34" i="14" s="1"/>
  <c r="AF32" i="14"/>
  <c r="AI32" i="14" s="1"/>
  <c r="AF29" i="14"/>
  <c r="AI29" i="14" s="1"/>
  <c r="AF30" i="14"/>
  <c r="AI30" i="14" s="1"/>
  <c r="AF31" i="14"/>
  <c r="AI31" i="14" s="1"/>
  <c r="AF27" i="14"/>
  <c r="AI27" i="14" s="1"/>
  <c r="AF28" i="14"/>
  <c r="AI28" i="14" s="1"/>
  <c r="AF26" i="14"/>
  <c r="AI26" i="14" s="1"/>
  <c r="AF21" i="14"/>
  <c r="AI21" i="14" s="1"/>
  <c r="AF22" i="14"/>
  <c r="AI22" i="14" s="1"/>
  <c r="AF23" i="14"/>
  <c r="AI23" i="14" s="1"/>
  <c r="AF24" i="14"/>
  <c r="AI24" i="14" s="1"/>
  <c r="AF25" i="14"/>
  <c r="AI25" i="14" s="1"/>
  <c r="AF20" i="14"/>
  <c r="AI20" i="14" s="1"/>
  <c r="AF19" i="14"/>
  <c r="AI19" i="14" s="1"/>
  <c r="AF15" i="14"/>
  <c r="AI15" i="14" s="1"/>
  <c r="AF14" i="14"/>
  <c r="AI14" i="14" s="1"/>
  <c r="AF13" i="14"/>
  <c r="AI13" i="14" s="1"/>
  <c r="AF10" i="14"/>
  <c r="AI10" i="14" s="1"/>
  <c r="AF11" i="14"/>
  <c r="AI11" i="14" s="1"/>
  <c r="AF12" i="14"/>
  <c r="AI12" i="14" s="1"/>
  <c r="AF8" i="14"/>
  <c r="AI8" i="14" s="1"/>
  <c r="AF9" i="14"/>
  <c r="AI9" i="14" s="1"/>
  <c r="AF6" i="14"/>
  <c r="AI6" i="14" s="1"/>
  <c r="AF7" i="14"/>
  <c r="AI7" i="14" s="1"/>
  <c r="O75" i="1" l="1"/>
  <c r="R75" i="1" s="1"/>
  <c r="O74" i="1"/>
  <c r="R74" i="1" s="1"/>
  <c r="O72" i="1"/>
  <c r="R72" i="1" s="1"/>
  <c r="O71" i="1"/>
  <c r="R71" i="1" s="1"/>
  <c r="O73" i="1"/>
  <c r="R73" i="1" s="1"/>
  <c r="O76" i="1"/>
  <c r="R76" i="1" s="1"/>
  <c r="O60" i="1"/>
  <c r="R60" i="1" s="1"/>
  <c r="O50" i="1"/>
  <c r="R50" i="1" s="1"/>
  <c r="O70" i="1"/>
  <c r="R70" i="1" s="1"/>
  <c r="O67" i="1"/>
  <c r="R67" i="1" s="1"/>
  <c r="O48" i="1"/>
  <c r="R48" i="1" s="1"/>
  <c r="O37" i="1" l="1"/>
  <c r="R37" i="1" s="1"/>
  <c r="O31" i="1"/>
  <c r="R31" i="1" s="1"/>
  <c r="O29" i="1" l="1"/>
  <c r="R29" i="1" s="1"/>
  <c r="O61" i="1"/>
  <c r="R61" i="1" s="1"/>
  <c r="O58" i="1"/>
  <c r="R58" i="1" s="1"/>
  <c r="O69" i="1" l="1"/>
  <c r="R69" i="1" s="1"/>
  <c r="O49" i="1"/>
  <c r="R49" i="1" s="1"/>
  <c r="O57" i="1"/>
  <c r="R57" i="1" s="1"/>
  <c r="O56" i="1"/>
  <c r="R56" i="1" s="1"/>
  <c r="O55" i="1"/>
  <c r="R55" i="1" s="1"/>
  <c r="O53" i="1"/>
  <c r="R53" i="1" s="1"/>
  <c r="O51" i="1"/>
  <c r="R51" i="1" s="1"/>
  <c r="O66" i="1"/>
  <c r="R66" i="1" s="1"/>
  <c r="O42" i="1"/>
  <c r="R42" i="1" s="1"/>
  <c r="O41" i="1"/>
  <c r="R41" i="1" s="1"/>
  <c r="O65" i="1"/>
  <c r="R65" i="1" s="1"/>
  <c r="O46" i="1"/>
  <c r="R46" i="1" s="1"/>
  <c r="O44" i="1"/>
  <c r="R44" i="1" s="1"/>
  <c r="O43" i="1"/>
  <c r="R43" i="1" s="1"/>
  <c r="O40" i="1"/>
  <c r="R40" i="1" s="1"/>
  <c r="O39" i="1"/>
  <c r="R39" i="1" s="1"/>
  <c r="O30" i="1"/>
  <c r="R30" i="1" s="1"/>
  <c r="O28" i="1"/>
  <c r="R28" i="1" s="1"/>
  <c r="O24" i="1"/>
  <c r="R24" i="1" s="1"/>
  <c r="O12" i="1"/>
  <c r="O13" i="1"/>
  <c r="R13" i="1" s="1"/>
  <c r="O14" i="1"/>
  <c r="R14" i="1" s="1"/>
  <c r="O15" i="1"/>
  <c r="R15" i="1" s="1"/>
  <c r="O16" i="1"/>
  <c r="R16" i="1" s="1"/>
  <c r="O17" i="1"/>
  <c r="R17" i="1" s="1"/>
  <c r="O19" i="1"/>
  <c r="R19" i="1" s="1"/>
  <c r="O20" i="1"/>
  <c r="R20" i="1" s="1"/>
  <c r="O35" i="1"/>
  <c r="R35" i="1" s="1"/>
  <c r="O11" i="1"/>
  <c r="R11" i="1" s="1"/>
  <c r="R12" i="1" l="1"/>
</calcChain>
</file>

<file path=xl/comments1.xml><?xml version="1.0" encoding="utf-8"?>
<comments xmlns="http://schemas.openxmlformats.org/spreadsheetml/2006/main">
  <authors>
    <author>Colossus User</author>
    <author>WIN uE10</author>
  </authors>
  <commentList>
    <comment ref="U9" authorId="0">
      <text>
        <r>
          <rPr>
            <b/>
            <sz val="11"/>
            <color indexed="81"/>
            <rFont val="Tahoma"/>
            <family val="2"/>
          </rPr>
          <t>DILIGENCIAR UNICAMENTE CUANDO SE CALIFIQUE CUALITATIVAMENTE</t>
        </r>
      </text>
    </comment>
    <comment ref="X10" authorId="1">
      <text>
        <r>
          <rPr>
            <sz val="14"/>
            <color indexed="81"/>
            <rFont val="Tahoma"/>
            <family val="2"/>
          </rPr>
          <t>Se establece un numero promedio ya que la población es variable según la producción de la empresa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<sst xmlns="http://schemas.openxmlformats.org/spreadsheetml/2006/main" count="4628" uniqueCount="850">
  <si>
    <t>PROCESO</t>
  </si>
  <si>
    <t>ZONA/LUGAR</t>
  </si>
  <si>
    <t>ACTIVIDADES</t>
  </si>
  <si>
    <t>TAREAS</t>
  </si>
  <si>
    <t>RUTINARIO (Si o NO)</t>
  </si>
  <si>
    <t>PELIGRO</t>
  </si>
  <si>
    <t>EFECTOS POSIBLES</t>
  </si>
  <si>
    <t>CONTROLES EXISTENTES</t>
  </si>
  <si>
    <t>EVALUACION DEL RIESGO</t>
  </si>
  <si>
    <t>CRITERIOS PARA ESTABLECER CONTROLES</t>
  </si>
  <si>
    <t>DESCRIPCIÓN</t>
  </si>
  <si>
    <t>CALIFICACIÓN</t>
  </si>
  <si>
    <t>MEDIO</t>
  </si>
  <si>
    <t>PERSONA</t>
  </si>
  <si>
    <t>NIVEL DE DEFICIENCIA</t>
  </si>
  <si>
    <t>NIVEL DE EXPOSICIÓN</t>
  </si>
  <si>
    <t>INTERPRETACIÓN DEL NIVEL DE PROBABILIDAD</t>
  </si>
  <si>
    <t>NIVEL DE CONSECUENCIA</t>
  </si>
  <si>
    <t>NIVEL DE RIESGO (NR) E INTERVENCIÓN</t>
  </si>
  <si>
    <t>INTERPRETACIÓN DEL NR</t>
  </si>
  <si>
    <t>ACEPTABILIDAD DEL RIESGO</t>
  </si>
  <si>
    <t>No. DE EXPUESTOS</t>
  </si>
  <si>
    <t>PEOR CONSECUENCIA</t>
  </si>
  <si>
    <t>EXISTENCIA REQUISITO LEGAL ESPECÍFICO ASOCIADO (SI o NO)</t>
  </si>
  <si>
    <t>MEDIDAS DE INTERVENCIÓN</t>
  </si>
  <si>
    <t>ELIMINACIÓN</t>
  </si>
  <si>
    <t>SUSTITUCIÓN</t>
  </si>
  <si>
    <t>CONTROLES DE INGENIERIA</t>
  </si>
  <si>
    <t>EQUIPOS / ELEMENTOS DE PROTECCIÓN PERSONAL</t>
  </si>
  <si>
    <t>NIVEL DE PROBABILIDAD           (ND X NE)</t>
  </si>
  <si>
    <t>TABLA 1: IDENTIFICACION DE PELIGOS</t>
  </si>
  <si>
    <t xml:space="preserve">PELIGRO: </t>
  </si>
  <si>
    <t>Fuente, situación o acto con potencial de daño en terminos de lesion o enfermedad a las personas, o un combinación de estos.</t>
  </si>
  <si>
    <t>CLASIFICACIÓN</t>
  </si>
  <si>
    <t>BIOLOGICO</t>
  </si>
  <si>
    <t>FISICO</t>
  </si>
  <si>
    <t>QUIMICO</t>
  </si>
  <si>
    <t>PSICOSOCIAL</t>
  </si>
  <si>
    <t>BIOMECANICO</t>
  </si>
  <si>
    <t>CONDICIONES DE SEGURIDAD</t>
  </si>
  <si>
    <t>FENOMENOS NATURALES</t>
  </si>
  <si>
    <t>VIRUS</t>
  </si>
  <si>
    <t>BACTERIAS</t>
  </si>
  <si>
    <t>HONGOS</t>
  </si>
  <si>
    <t>RICKETSIAS</t>
  </si>
  <si>
    <t>PARASITOS</t>
  </si>
  <si>
    <t>PICADURAS</t>
  </si>
  <si>
    <t>MORDEDURAS</t>
  </si>
  <si>
    <t>SECRECIONES O EXCREMENTOS</t>
  </si>
  <si>
    <t>RUIDO</t>
  </si>
  <si>
    <t>IMPACTO</t>
  </si>
  <si>
    <t>INTERMITENTE</t>
  </si>
  <si>
    <t>CONTINUO</t>
  </si>
  <si>
    <t>ILUMINACIÓN</t>
  </si>
  <si>
    <t>EXCESO</t>
  </si>
  <si>
    <t>DEFECTO</t>
  </si>
  <si>
    <t>VIBRACIÓN</t>
  </si>
  <si>
    <t>CUERPO ENTERO</t>
  </si>
  <si>
    <t>SEGMENTARIA</t>
  </si>
  <si>
    <t>CALOR</t>
  </si>
  <si>
    <t>FRIO</t>
  </si>
  <si>
    <t>TEMPERTURAS EXTREMAS</t>
  </si>
  <si>
    <t>PRESION ATMOSFERICA</t>
  </si>
  <si>
    <t>NORMAL</t>
  </si>
  <si>
    <t>AJUSTADA</t>
  </si>
  <si>
    <t>RADIACIONE IONIZANTES</t>
  </si>
  <si>
    <t>RAYOS X</t>
  </si>
  <si>
    <t>GAMMA, BETA Y ALFA</t>
  </si>
  <si>
    <t>RADIACIONES NO IONIZANTES</t>
  </si>
  <si>
    <t>ULTTRAVIOLETA</t>
  </si>
  <si>
    <t>LASER</t>
  </si>
  <si>
    <t>FIBRAS</t>
  </si>
  <si>
    <t>LIQUIDOS NIEBLAS Y ROCIOS</t>
  </si>
  <si>
    <t>GASES Y VAPORES</t>
  </si>
  <si>
    <t>HUMOS METALICOS / NO METALICOS</t>
  </si>
  <si>
    <t>MATERIAL PARTICULADO</t>
  </si>
  <si>
    <t>POLVOS ORGANICOS / INORGANICOS</t>
  </si>
  <si>
    <t>NIVEL DE PROBABILIDAD</t>
  </si>
  <si>
    <t>NIVEL DE CONSECUENCIAS</t>
  </si>
  <si>
    <t>NIVEL DEL RIESGO</t>
  </si>
  <si>
    <t>FUENTE</t>
  </si>
  <si>
    <t>Gestion organizacional (estilo de mando, pago, contratación, participación, inducción y capacitación, bienestar social, evaluación del desempeño, manejo de cambios)</t>
  </si>
  <si>
    <t>caracteristicas de la organización del trabajo (comunicación, tecnología, organización del trabajo, demandas cualitativas y cuantitativas de la labor)</t>
  </si>
  <si>
    <t>caracteristicas del grupo social del trabajo (relaciones, cohesión, calidad de interacciones, trabajo en equipo)</t>
  </si>
  <si>
    <t>condiciones de la tarea (carga mental, contenido de la tarea, demandas emocionales, sistemas de control, definición de roles, monotonía, etc.)</t>
  </si>
  <si>
    <t>interfase persona tarea(conocimientos, habilidades con relación a la demand de la tarea, iniciativa, autonomía y reconocimiento, identificación de la persona con la tarea y la organización)</t>
  </si>
  <si>
    <t>jornada de trabajo (pausas, trabajo nocturno, rotación, horasa extras, descansos)</t>
  </si>
  <si>
    <t>postura (prolongada mantenida, forzada antigravitacionales)</t>
  </si>
  <si>
    <t>esfuerzo</t>
  </si>
  <si>
    <t>movimiento repetitivo</t>
  </si>
  <si>
    <t>manipulación manual de cargas</t>
  </si>
  <si>
    <t>mecánico</t>
  </si>
  <si>
    <t>elementos de máquinas, herramientas, piezas a trabajar, materiales proyectados solidos y fluidos)</t>
  </si>
  <si>
    <t>eléctrico</t>
  </si>
  <si>
    <t>alta y baja tensión estática</t>
  </si>
  <si>
    <t>locativo</t>
  </si>
  <si>
    <t>almacenamiento, superficies de trabajo, irregularidades, desliantes, con diferencia del nivel, condiciones de orden y aseo, caída de objetos)</t>
  </si>
  <si>
    <t>tecnológico</t>
  </si>
  <si>
    <t>explosión, fuga, derrame, incendio</t>
  </si>
  <si>
    <t>accidentes de transito</t>
  </si>
  <si>
    <t>publicos</t>
  </si>
  <si>
    <t>robos, atracos, asaltos, atntados, desorden publico, etc.</t>
  </si>
  <si>
    <t>trabajos en alturas</t>
  </si>
  <si>
    <t>espacios confinados</t>
  </si>
  <si>
    <t>sismo</t>
  </si>
  <si>
    <t>terremoto</t>
  </si>
  <si>
    <t>vendaval</t>
  </si>
  <si>
    <t>inundación</t>
  </si>
  <si>
    <t>derrumbe</t>
  </si>
  <si>
    <t>precipitaciones (lluvias, granizadas, heladas</t>
  </si>
  <si>
    <t>Magnitud de la relación esperable entre (1) el conjunto de peligros detectados  su relación causal directa con posibles incidentes y (2) con la eficacia delas medidas preventivas existentes en un lugar de trabajo.</t>
  </si>
  <si>
    <t>Situación de exposición a un peligro que se presenta en un tiempo determinado durante la jornada laboral.</t>
  </si>
  <si>
    <t>Producto del nivel de deficiencia  por el nivel de esposición</t>
  </si>
  <si>
    <t>Medida de la severidad de las consecuencias</t>
  </si>
  <si>
    <t>Magnitud de un riesgo resultante del producto del nivel de probabilidad por el nivel de consecuencia</t>
  </si>
  <si>
    <t>ND</t>
  </si>
  <si>
    <t>SIGNIFICADO</t>
  </si>
  <si>
    <t>Muy Alto (MA)</t>
  </si>
  <si>
    <t>se han detectado peligros que determinan como muy posible la generación de incidente graves o significativos  o la eficacia del conjunto de medidas preventivas existentes respecto al riesgo es nula o no existe o ambos.</t>
  </si>
  <si>
    <t>Alto (A)</t>
  </si>
  <si>
    <t>Se han detectado peligros que pueden dar lugar a consecuencias significativas o la eficacia del conjunto de medidas preventivas existentes es baja o nula</t>
  </si>
  <si>
    <t>Medio( M)</t>
  </si>
  <si>
    <t>Se han detectado peligros que pueden dar lugar a consecuencias poco significativas o de menor importancia o  la eficacia del conjunto de medidas preventivas existentes es moderada o ambos.</t>
  </si>
  <si>
    <t>Bajo (B)</t>
  </si>
  <si>
    <t>No se han detectado anomalia destacable alguna, o  la eficacia del conjunto de medidas preventivas existentes es alta o ambos.El riesgo esta controlado.</t>
  </si>
  <si>
    <t>TABLA DE VALORACION CUANTITATIVA DE LOS  PELIGROS  HIGIENICOS</t>
  </si>
  <si>
    <t>CONCENTRACION OBSERVADA</t>
  </si>
  <si>
    <t>Peligro para la salud y la vida</t>
  </si>
  <si>
    <t>4: Exposición muy alta</t>
  </si>
  <si>
    <t>&gt; Límite de exposición ocupacional.</t>
  </si>
  <si>
    <r>
      <t>LÍmite de exposición :</t>
    </r>
    <r>
      <rPr>
        <b/>
        <sz val="11"/>
        <color indexed="8"/>
        <rFont val="Calibri"/>
        <family val="2"/>
      </rPr>
      <t>TLV</t>
    </r>
  </si>
  <si>
    <t>3: Exposición moderada o alta</t>
  </si>
  <si>
    <t>50% - 100% del Limite de exposición ocupacional</t>
  </si>
  <si>
    <t>2: Exposición  baja</t>
  </si>
  <si>
    <t>10% - 50 % del límite de exposición ocupacional.</t>
  </si>
  <si>
    <t>Margen de seguridad</t>
  </si>
  <si>
    <t>1: No exposición</t>
  </si>
  <si>
    <t>&lt; al 10 % del límite de exposición ocupacional.</t>
  </si>
  <si>
    <t>Límite de accion:LA</t>
  </si>
  <si>
    <t>(50% de limite de exposición )</t>
  </si>
  <si>
    <t>NE</t>
  </si>
  <si>
    <t>Continua (EC))</t>
  </si>
  <si>
    <t>La situación de exposición se presenta  sin interrupción  o varias veces con tiempo prolongado durante la jornada laboral</t>
  </si>
  <si>
    <t>Frecuente (EF)</t>
  </si>
  <si>
    <t>La situación de exposición se presenta   varias veces durante la jornada laboral por tiempos cortos.</t>
  </si>
  <si>
    <t>ocasional(EO)</t>
  </si>
  <si>
    <t>La situación de exposición se presenta  alguna vez durante la jornada laboral y por un periodo de tiempo corto.</t>
  </si>
  <si>
    <t>Esporadica(EE)</t>
  </si>
  <si>
    <t>La situación de exposición se presenta de manera eventual</t>
  </si>
  <si>
    <t>Niveles de probabilidad</t>
  </si>
  <si>
    <t>Nivel de Exposicion (NE)</t>
  </si>
  <si>
    <t>Nivel de Deficiencia (ND)</t>
  </si>
  <si>
    <t>MA- 40</t>
  </si>
  <si>
    <t>MA- 30</t>
  </si>
  <si>
    <t>A-20</t>
  </si>
  <si>
    <t>A-10</t>
  </si>
  <si>
    <t>MA- 24 M- 8</t>
  </si>
  <si>
    <t>A -18</t>
  </si>
  <si>
    <t>A-12</t>
  </si>
  <si>
    <t>M-6</t>
  </si>
  <si>
    <t>M -8</t>
  </si>
  <si>
    <t>M- 6</t>
  </si>
  <si>
    <t>B-4</t>
  </si>
  <si>
    <t>B-2</t>
  </si>
  <si>
    <t>Nivel de Probabilidad</t>
  </si>
  <si>
    <t>NP</t>
  </si>
  <si>
    <t>Entre 40 y 24</t>
  </si>
  <si>
    <t>Situación deficiente con exposición continua, o muy deficiente con exposición frecuente. Normalmente la materialización del riesgo  ocurre con frecuencia.</t>
  </si>
  <si>
    <t>Entre 20 y 10</t>
  </si>
  <si>
    <t>Situación deficiente con exposición frecuente u ocasional , o bien situación  muy deficiente con exposición ocasional esporadica.  la materialización del riesgo   es posible que suceda  varias veces en la vida laboral.</t>
  </si>
  <si>
    <t>Entre 8 y 6</t>
  </si>
  <si>
    <t>Situación deficiente con exposición esporadica o bien situación mejorable con exposición continuada o fecuente. Es posible que suceda el daño alguna vez.</t>
  </si>
  <si>
    <t>Entre 4 y 2</t>
  </si>
  <si>
    <t>Situación mejorable con exposición ocasional o esporádica, o situación  sin anomalia  destacable con  cualquier  nivel de exposición. No es esperable que se materialice el riesgo, aunque puede ser concebible.</t>
  </si>
  <si>
    <t xml:space="preserve">DETERMINACION DEL NIVEL DE PROBABILIDAD </t>
  </si>
  <si>
    <t>SIGNIFICADO DE LOS DIFERENTES NIVELES DE PROBABILIDAD</t>
  </si>
  <si>
    <t>6. DETERMINACION DEL NIVEL  DE CONSECUENCIA</t>
  </si>
  <si>
    <t>Nivel de Consecuencias</t>
  </si>
  <si>
    <t>NC</t>
  </si>
  <si>
    <t>Mortal o catastrófico (M)</t>
  </si>
  <si>
    <t>Muerte</t>
  </si>
  <si>
    <t>Muy grave (MG)</t>
  </si>
  <si>
    <t>Lesiones graves irreparables (Incapacidad permanente parcial o invalidez)</t>
  </si>
  <si>
    <t>Grave (G)</t>
  </si>
  <si>
    <t>Lesiones con incapacidad laboral  temporal (ILT)</t>
  </si>
  <si>
    <t>Leve (L)</t>
  </si>
  <si>
    <t>Lesiones que no requieren hospitalización.</t>
  </si>
  <si>
    <t>Nota: Para evaluar el nivel de consecuencias, tenga en cuenta la consecuencia directa mas grave que se pueda presentar en la actividad valorada.</t>
  </si>
  <si>
    <t>Nivel de riesgo y de intervención NR= NPxNC</t>
  </si>
  <si>
    <t>NIVEL DE PROBABILIDAD(NP)</t>
  </si>
  <si>
    <t>20 -24</t>
  </si>
  <si>
    <t>20   -  10</t>
  </si>
  <si>
    <t xml:space="preserve">       8 - 6</t>
  </si>
  <si>
    <t>4  -  2</t>
  </si>
  <si>
    <t>Nivel de Consecuencias (NC)</t>
  </si>
  <si>
    <t>I                             4000-2400</t>
  </si>
  <si>
    <t>I                         2000 - 1200</t>
  </si>
  <si>
    <t>I                 800 -600</t>
  </si>
  <si>
    <t xml:space="preserve">II                400 - 200 </t>
  </si>
  <si>
    <t>I                      2400-1440</t>
  </si>
  <si>
    <t>I                        1200- 600</t>
  </si>
  <si>
    <t>II                    480 - 360</t>
  </si>
  <si>
    <t xml:space="preserve">II   240             </t>
  </si>
  <si>
    <t xml:space="preserve">           III  120</t>
  </si>
  <si>
    <t>I                            1000- 600</t>
  </si>
  <si>
    <t xml:space="preserve">II                                 500 - 250 </t>
  </si>
  <si>
    <t xml:space="preserve">II                200 - 150 </t>
  </si>
  <si>
    <t>III 100 -  50</t>
  </si>
  <si>
    <t>k</t>
  </si>
  <si>
    <t xml:space="preserve">II     200                                                                                         </t>
  </si>
  <si>
    <t>III   80 - 60</t>
  </si>
  <si>
    <t xml:space="preserve">III  40             </t>
  </si>
  <si>
    <t xml:space="preserve">III 100       </t>
  </si>
  <si>
    <t xml:space="preserve">             III 20</t>
  </si>
  <si>
    <t>Nivel de Riesgo y de intervencion</t>
  </si>
  <si>
    <t>NR</t>
  </si>
  <si>
    <t>I</t>
  </si>
  <si>
    <t>4000 - 600</t>
  </si>
  <si>
    <t>Situación crítica. Suspender actividades hasta que el riesgo este bajo control.Intervencion urgente</t>
  </si>
  <si>
    <t>II</t>
  </si>
  <si>
    <t xml:space="preserve">500 - 150 </t>
  </si>
  <si>
    <t>Corregir y adoptar medidas de control inmediato. Sin embargo suspenda actividades si el nivel de consecuencia sta por encima de 60.</t>
  </si>
  <si>
    <t>III</t>
  </si>
  <si>
    <t>120 - 40</t>
  </si>
  <si>
    <t>Mejorar si es posible. Sería conveniente justificar la intervención y su rentabilidad</t>
  </si>
  <si>
    <t>IV</t>
  </si>
  <si>
    <t>Mantener las medidas de control existentes, pero se deberían considerar soluciones o mejoras y se deben hacer comprobaciones periódicas para asegurar que el riesgo aun es tolerable.</t>
  </si>
  <si>
    <t>DETERMINACION DEL NIVEL DE RIESGO Y DE INTERVENCION</t>
  </si>
  <si>
    <t>SIGNIFICADO DEL NIVEL DE RIESGO Y DE INTERVENCION</t>
  </si>
  <si>
    <t>ACEPTABLE</t>
  </si>
  <si>
    <t>Para el riesgo existe una queja de partes interesadas o un incumplimiento de tipo legal</t>
  </si>
  <si>
    <t>No Aceptable</t>
  </si>
  <si>
    <t>El NR es III pero están expuestos más del 50% de la población evaluada.</t>
  </si>
  <si>
    <t>Aceptable con control específico</t>
  </si>
  <si>
    <t>NIVEL DE DEFCIENCIA</t>
  </si>
  <si>
    <t>ACEPTABILIDAD DEL RIESGO HIGIENICO</t>
  </si>
  <si>
    <t>VALORACIÓN DEL RIESGO HIGIENICO</t>
  </si>
  <si>
    <t>TIEMPO DE EXPOSICIÓN</t>
  </si>
  <si>
    <t>APROVECHAMIENTO</t>
  </si>
  <si>
    <t>CAMPO  - COSECHA</t>
  </si>
  <si>
    <t>SUPERFICIES IRREGULARES</t>
  </si>
  <si>
    <t>USO DE ACEITES Y LUBRICANTES PARA LA MOTOSIERRA</t>
  </si>
  <si>
    <t>MECÁNICO</t>
  </si>
  <si>
    <t>PRECIPITACIONES, LLUVIAS, GRANIZADAS, RAYOS, SISMOS</t>
  </si>
  <si>
    <t>SI</t>
  </si>
  <si>
    <t>secuestros, extorsión, atentados</t>
  </si>
  <si>
    <t>camisa manga larga</t>
  </si>
  <si>
    <t>botas con taches</t>
  </si>
  <si>
    <t>fundas para las herramientas</t>
  </si>
  <si>
    <t>amortiguadores en la motosierra</t>
  </si>
  <si>
    <t>carpas de bienestar</t>
  </si>
  <si>
    <t>exostos</t>
  </si>
  <si>
    <t>TRABAJO EN ALTURAS</t>
  </si>
  <si>
    <t>estrés laboral</t>
  </si>
  <si>
    <t>BAJO</t>
  </si>
  <si>
    <t>MUY ALTO</t>
  </si>
  <si>
    <t>ALTO</t>
  </si>
  <si>
    <t>Nivel de Riesgo</t>
  </si>
  <si>
    <t>Significado</t>
  </si>
  <si>
    <t>Aceptable</t>
  </si>
  <si>
    <t>FACTOR  DE REDUCCIÓN DEL REISGO ( F= ((Nri-Nrf)/Nri)*100</t>
  </si>
  <si>
    <t>MONTO DE LA INVERSIÓN($)</t>
  </si>
  <si>
    <t>FACTOR DE COSTO(d)</t>
  </si>
  <si>
    <t>FACTOR DE JUSTIFICACIÓN(NR*F/d)</t>
  </si>
  <si>
    <t>REQUISITOS LEGALES</t>
  </si>
  <si>
    <t>MEDIDAS SELECCIONADAS</t>
  </si>
  <si>
    <t>LEGISLACION</t>
  </si>
  <si>
    <t>SE CUMPLEN</t>
  </si>
  <si>
    <t xml:space="preserve"> NO SE CUMPLEN</t>
  </si>
  <si>
    <t>NA</t>
  </si>
  <si>
    <t>SEÑALIZACIÓN, ADVERTENCIA, CONTROLES ADMINISTRATIVOS</t>
  </si>
  <si>
    <t>equipo de trabajo de alturas</t>
  </si>
  <si>
    <t>X</t>
  </si>
  <si>
    <t xml:space="preserve">resolución 3673 de 2008.                      </t>
  </si>
  <si>
    <t>Resolución 2400</t>
  </si>
  <si>
    <t xml:space="preserve">LEY 9 DE 1979.                     LEY 55 DE 1993. </t>
  </si>
  <si>
    <t xml:space="preserve">circular unificada 2007.                Resolución 2400 de 1979. </t>
  </si>
  <si>
    <t>TUMBA, DESRAME Y TROZEO</t>
  </si>
  <si>
    <t>ELECTRICO</t>
  </si>
  <si>
    <t>MECANICO</t>
  </si>
  <si>
    <t>guantes de vaqueta o de carnaza, casco con barbuquejo, botas con puntera de acereo y taches, cinturon de posicionamiento, espolines para escalada de arboles.</t>
  </si>
  <si>
    <t>NO</t>
  </si>
  <si>
    <t>casco color rojo, guantees de carnaza, botas con puntera de acero y taches</t>
  </si>
  <si>
    <t>Capacitación en higiene postural</t>
  </si>
  <si>
    <t>CAPACITACIÓN EN HIGIENE POSTURAL</t>
  </si>
  <si>
    <t>realización de minutos por la vida, espacios de esparcimiento.</t>
  </si>
  <si>
    <t>CARGUE</t>
  </si>
  <si>
    <t>DESCARGA</t>
  </si>
  <si>
    <t>CONDICIONES DE LA TAREA, CARATERISTICAS DE LA ORGANIZACIÓN DE LA TAREA</t>
  </si>
  <si>
    <t>ALIMENTACIÓN Y MANTENIMIENTO DE ANIMALES</t>
  </si>
  <si>
    <t>MANIPULACIÓN MANUAL DE CARGAS, ESFUERZOS</t>
  </si>
  <si>
    <t xml:space="preserve">LOCATIVO  </t>
  </si>
  <si>
    <t>casco de seguridad color amarillo, delantal de carnaza o cáñamo, botas con puntera reforzada</t>
  </si>
  <si>
    <t>TRASLADO</t>
  </si>
  <si>
    <t>casco de color amarillo, delantal de carnaza o cáñamo, botas con puntera reforzada</t>
  </si>
  <si>
    <t>MAIPULACION MAANUAL DE CARGAS</t>
  </si>
  <si>
    <t>SUBIR LA CARGA AL MEDIO DE TRANSPORTE DE FORMA MANUAL</t>
  </si>
  <si>
    <t>MECÁANICO</t>
  </si>
  <si>
    <t>GOLPEADO POR O CONTRA LAS TROZAS A MANIPULAR</t>
  </si>
  <si>
    <t>PICADURAS Y MORDEDURAS</t>
  </si>
  <si>
    <t>Inspeccionr el área de trabajo antes de cargar la troza</t>
  </si>
  <si>
    <t>Capacitación en animales venenosos y tratamientos</t>
  </si>
  <si>
    <t>Mnejo del suero antiofidico</t>
  </si>
  <si>
    <t>capacitación en emergencias por picaduraas o mordeduras de animales</t>
  </si>
  <si>
    <t>casco amarillo, con barbuquejo, guantes de carnaza, botas con suela antideslizante y punteraa de acero, delantal</t>
  </si>
  <si>
    <t>DESCORTEZAR</t>
  </si>
  <si>
    <t>LOCATIVO</t>
  </si>
  <si>
    <t>MANIPULACION MANUAL DE CARGAS</t>
  </si>
  <si>
    <t>MANEJO MANUAL DE CARGAS, ESFUERZOS</t>
  </si>
  <si>
    <t>ÁREA DE TRABAJO CON CONDICIONES DEFICIENTES DE ORDEN Y ASEO, NO EXISTE ÁREA ESPECÍFICA PARA REALIZAAR LA LABOR</t>
  </si>
  <si>
    <t>PROYECCIÓN DE PARTÍCULAS</t>
  </si>
  <si>
    <t>señalización y demarcación de áreas de trabajo</t>
  </si>
  <si>
    <t>Capacitación en higiene postural, implementar programa de orden y aseo</t>
  </si>
  <si>
    <t>Implementar programa de orden y aseo</t>
  </si>
  <si>
    <t>Realizar e implementar un  análisis de trabajo seguro</t>
  </si>
  <si>
    <t>inspeccionar el área de trabajo antes de iniciar labores</t>
  </si>
  <si>
    <t>MANUAL</t>
  </si>
  <si>
    <t>MECANIZADO</t>
  </si>
  <si>
    <t>ACCIDENTESDE TRANITO</t>
  </si>
  <si>
    <t>mantenimiento de vias.</t>
  </si>
  <si>
    <t>señalización de vias</t>
  </si>
  <si>
    <t>Casco con protector auditivo</t>
  </si>
  <si>
    <t>ropa de trabajo</t>
  </si>
  <si>
    <t>CAIDAS DEL MISMO NIVEL POR SUPERFICIES IRREGULARES</t>
  </si>
  <si>
    <t>ATRAPAMIENTO POR CAIDA DE TROZAS O DE ANIMAL SOBRE EL ARRIERO</t>
  </si>
  <si>
    <t>EVALUACION DEL  RIESGO CON LOS CONTROLES</t>
  </si>
  <si>
    <t>VALORACION DEL RIESGO</t>
  </si>
  <si>
    <t>NIVEL DE EXPOSICION</t>
  </si>
  <si>
    <t>NIVEL DE PROBABILIDAD (NDxNE)</t>
  </si>
  <si>
    <t>INTERPRETACION DEL NIVEL DE PROBABILIDAD</t>
  </si>
  <si>
    <t>NIVEL DE RIESGO</t>
  </si>
  <si>
    <t>INTERPRETACION DEL NR</t>
  </si>
  <si>
    <t>ACEPTABLE CON CONTROL ESPECIFICO</t>
  </si>
  <si>
    <t>ACEPTBLE CON CONTROLES ESPECIFICO</t>
  </si>
  <si>
    <t xml:space="preserve">LEY 9 DE 1979. </t>
  </si>
  <si>
    <t>RESOLUCIÓN 2400 DE 1979</t>
  </si>
  <si>
    <t>RESOLUCIÓN 2400 DEE 1979</t>
  </si>
  <si>
    <t>ELEMENTOS DE LA MAQUINA</t>
  </si>
  <si>
    <t>CARACTEREISTICAS DE LA ORGENIZACION DEL TRABAJO.    CONDICIONES DE LA TAREA</t>
  </si>
  <si>
    <t>guardar distancia establecida en el momento de realizar el empuje de la troza</t>
  </si>
  <si>
    <t>CAIDAS DEL MISMO NIVEL POR PENDIENTE DEL TERRENO</t>
  </si>
  <si>
    <t>señalización de areas de riesgo, promover el auto cuidado y caminar seguro</t>
  </si>
  <si>
    <t>VIBRACIÓN:  DE LAS MOTOSIERRAS</t>
  </si>
  <si>
    <t>rotulación de contenidos con su respectiva hoja de seguridad en su almacenamiento</t>
  </si>
  <si>
    <t>MANEJO DE MOTOSIERRA, PROYECCIÓN DE PARTÍCULAS, ATRAPAMIENTOS, CORTES</t>
  </si>
  <si>
    <t>INSTAURACIÓN DE EXTINTORES EN EQUIPOS Y EN EL CAMPAMENTO</t>
  </si>
  <si>
    <t>CAPACITACIÓN SOBRE CONTROL DE INENDIOS</t>
  </si>
  <si>
    <t>CAPACITACIÓN EN CONTROL DE INCENDIOS, CONTROL DE ENVASES DE COMBUSTIBLES Y LUBRICANTES</t>
  </si>
  <si>
    <t>ESTABLECER LINEA DE FUEGO, EN CASO DE PRESENTAARE EL INCENDIO</t>
  </si>
  <si>
    <t>PORTE DE DOCUMENTAACIÓN (CEDULA DE CIUDADANIA, CARNET ARP)</t>
  </si>
  <si>
    <t>mantener documentos de identifición a la mano</t>
  </si>
  <si>
    <t>EXTRACCION MENOR CON CABLES</t>
  </si>
  <si>
    <t xml:space="preserve">EVACUACIÓN </t>
  </si>
  <si>
    <t>AGENTE</t>
  </si>
  <si>
    <t>CARGA MANUAL (COTEO)</t>
  </si>
  <si>
    <t>INSTALACIÓN</t>
  </si>
  <si>
    <t>EXTRACCIÓN (OPERARIO)</t>
  </si>
  <si>
    <t>RADIACIÓN ULTRAVIOLETA</t>
  </si>
  <si>
    <t xml:space="preserve">RADIACION  NO IONIZANTE: </t>
  </si>
  <si>
    <t>SONIDO PRODUCIDO POR MOTOSIERRAS</t>
  </si>
  <si>
    <t>LIQUIDOS, NIEBLAS Y ROCIOS</t>
  </si>
  <si>
    <t>TEECNOLOGICO</t>
  </si>
  <si>
    <t>INCENDIOS, EXPLOSIONES POR DERRAME DE COMBUSTIBLES Y/O LUBRICANTES</t>
  </si>
  <si>
    <t>PUBLICOS</t>
  </si>
  <si>
    <t>ROBOS, GRUPOS DE FUERZAS ARMADAS AL MARGEN DE LA LEY</t>
  </si>
  <si>
    <t>AMARRAR Y DESAMARRAR EL FUSTE</t>
  </si>
  <si>
    <t>POSTURA MANTENIDA FORZADA ANTIGRAVITACIONAL</t>
  </si>
  <si>
    <t>DEMANDAS CULITATIVAS Y CUANTITATIVAS, TECNOLOGIA, COMUNICACIÓN, CONTENIDO DE L TAREA,  MONOTONÍA</t>
  </si>
  <si>
    <t>MANIPULACIÓN DE LA TROZA Y SUBIRLA AL ANIMAL</t>
  </si>
  <si>
    <t>PICADURAS Y MORDEDURAS DE INSECTOS Y ANIMALES PROPIOS DEL ÁREA</t>
  </si>
  <si>
    <t>CARGUE DE ALIMENTO  PARA LOS ANIMALES</t>
  </si>
  <si>
    <t>MANIPULACIÓN DE LA TROZA, ALZARLA, PONERLA VERTICAL PARA REALIZAR LA LABOR</t>
  </si>
  <si>
    <t>MANIPULACIÓN DE LA TROZA PONERLA SOBRE U CUERPO PARA SUBIRLA AL MEDIO D TRANSPORTE</t>
  </si>
  <si>
    <t>MANEJO DEL EQUIPO</t>
  </si>
  <si>
    <t>casco, guantes de carnaza, botas con puntera de acero</t>
  </si>
  <si>
    <t xml:space="preserve">casco, guantees de carnaza, botas con puntera de acero </t>
  </si>
  <si>
    <t>casco, protección auditiva, guantes, botas con puntera de acero</t>
  </si>
  <si>
    <t>MANEJO DEL EQUIPO CARGADO CON TROZAS O EL FUSTE</t>
  </si>
  <si>
    <t xml:space="preserve">casco, protección auditiva, guantes, botas con puntera de acero </t>
  </si>
  <si>
    <t>VISITANTES Y CONTRATISTAS</t>
  </si>
  <si>
    <t>OBSERBVAR EL PROCESO PRODUCTIVO DE LA EMPRESA</t>
  </si>
  <si>
    <t>ACEPTABLLE CON CONTROL ESPECIFICO</t>
  </si>
  <si>
    <t>INSTRUCCIONES EN CASO DE EMERGENCIA POR FAUNA DEL ÁREA</t>
  </si>
  <si>
    <t>INSTRUCCIONES DE ROPA DE TRABAJO ADECUADA</t>
  </si>
  <si>
    <t>SILVICULTURA</t>
  </si>
  <si>
    <t>CAMPO - SIEMBRA</t>
  </si>
  <si>
    <t>PREPARACIÓN DEL TERRENO</t>
  </si>
  <si>
    <t>ROCERIA MANUAL</t>
  </si>
  <si>
    <t>CORTE O GOLPEADO POR LA HERRAMIENTA DE TRABAJO</t>
  </si>
  <si>
    <t>CANILLERAS</t>
  </si>
  <si>
    <t>NO ACEPTABLE</t>
  </si>
  <si>
    <t>CAPACITAR EN AUTOCUIDADO, ESTANDARIZAR EL PROCESO PARA TRABAJO SEGURO</t>
  </si>
  <si>
    <t>MOVIMIENTO PROPIO DE LA ROCERIA CON EL MACHETE</t>
  </si>
  <si>
    <t>MOVIMIENTOS REPETITIVOS</t>
  </si>
  <si>
    <t>BIMECANICO</t>
  </si>
  <si>
    <t>SUPERFICIES DE TRABAJO IRREGULARES</t>
  </si>
  <si>
    <t>CONTUSIONES, HERIDAS</t>
  </si>
  <si>
    <t>GUANTES PLASTICOS, BOTAS, OVEROL, GAFAS Y PROTECCIÓN FACIAL</t>
  </si>
  <si>
    <t xml:space="preserve">ACEPTABLE  </t>
  </si>
  <si>
    <t>FAUNA PROPIA DEL AREA</t>
  </si>
  <si>
    <t>INSPECCIÓN DEL ÁREA DE TRABAJO Y SEÑALIZACIÓN DE ÁREAS DE PELIGRO</t>
  </si>
  <si>
    <t>RADIACIÓN NO IONIZANTE</t>
  </si>
  <si>
    <t>LESIONES EN LA PIEL</t>
  </si>
  <si>
    <t>TIPO DE CONTRATACIÓN, MONOTONÍA, REPETITIVIDAD</t>
  </si>
  <si>
    <t>GESTION ORGANIZACIONAL, CCONDICIONES DE LA TAREA</t>
  </si>
  <si>
    <t>ESTRÉS OCUPACIONAL</t>
  </si>
  <si>
    <t>DERRUMBES, SISMOS, VENDAVALES, INCENDIOS, PRECIPITACIONES</t>
  </si>
  <si>
    <t>TRAZO</t>
  </si>
  <si>
    <t>PLATEO</t>
  </si>
  <si>
    <t>MOVIMIENTO  REPETITIVO CON EL RASTRILLO / AZADÓN  Y CON EL MACHETE</t>
  </si>
  <si>
    <t>SIEMBRA</t>
  </si>
  <si>
    <t>LLEVAR LA PLANTA AL PUNTO DE SEMBRADO, DEPOSITARLA EN EL HOYO Y REGRESAR POR OTRA PLANTA</t>
  </si>
  <si>
    <t>MANIPULACIÓN MANUAL DE CARGAS.            MOVIMIENTOS REPETITIVOS CONTINUOS</t>
  </si>
  <si>
    <t>APLICACIÓN DE AGROQUIMICOS</t>
  </si>
  <si>
    <t>LIMPIA HERBICIDA</t>
  </si>
  <si>
    <t>USO DE AGROQUIMICOS, ROUNDAP</t>
  </si>
  <si>
    <t>MANEJO DE SUSTANCIAS QUIMICAS</t>
  </si>
  <si>
    <t>GUANTES DE CAUCHO, OVEROL, BOTAS, GAFAS, PROTECTOR RESPIRATORIO</t>
  </si>
  <si>
    <t>SEGUROS EN LAS BOMBAS DE FUMIGACIÓN</t>
  </si>
  <si>
    <t>MANEJO DE LA BOMBA FUMIGADORA: SACAR QUIMICO CON AIRRE COMPRIMIDO, COMPRIMIR EL AIRE AL MOMENTO DE RECARGAR</t>
  </si>
  <si>
    <t>INSPECCIÓN DEL ÁREA DE TRABAJO</t>
  </si>
  <si>
    <t>MANEJO DE LA BOMBA FUMIGADORA</t>
  </si>
  <si>
    <t>TIPO DE CONTRATACIÓN, MONOTONÍA</t>
  </si>
  <si>
    <t>USO DE AGROQUIMICOS, COMBO O ALLY</t>
  </si>
  <si>
    <t>ANIMALES PROPIOS DE L FAUNA DEL AREA</t>
  </si>
  <si>
    <t>USO DE SUSTANCIAS FERTILIZANTES</t>
  </si>
  <si>
    <t>MANTENIMIENTO</t>
  </si>
  <si>
    <t>PODA MECANIZADA</t>
  </si>
  <si>
    <t>MANEJO DE GUADAÑA Y PROYECCIÓN DE PARTICULAS</t>
  </si>
  <si>
    <t>PIERNERAS, GUANTES</t>
  </si>
  <si>
    <t>VIAS</t>
  </si>
  <si>
    <t>CAMPO - CAMINOS, CARRETERAS, VIAS</t>
  </si>
  <si>
    <t>REPARCHEO</t>
  </si>
  <si>
    <t>ACCIDENTES DE TRANSITO</t>
  </si>
  <si>
    <t>SEÑALIZACIÓN DE ZONAS DE TRABAJO</t>
  </si>
  <si>
    <t xml:space="preserve">I </t>
  </si>
  <si>
    <t>SEÑALIZACIÓN Y DEMARCACIÓN DE ÁREAS DE TRABAJO</t>
  </si>
  <si>
    <t>RELLENAR CON MATERIAL ESPECIAL LOS ESPACIOS EN LA VIA PARA QUE SEA MAS TRANSITABLE</t>
  </si>
  <si>
    <t>ESFUERZOS, MANIPULACIÓN MANUAL DE CARGAS</t>
  </si>
  <si>
    <t>BIOMECÁNICO</t>
  </si>
  <si>
    <t>LUMBAGO, ALTERACIONES DEL SISTEMA OSTOMUSCULAR</t>
  </si>
  <si>
    <t>ROBOS, SECUETROS, ATENTADO</t>
  </si>
  <si>
    <t>PUBLICO</t>
  </si>
  <si>
    <t>porte de documentación de la empresa</t>
  </si>
  <si>
    <t>mantener al dia los documentos de la empresa</t>
  </si>
  <si>
    <t>LIMPIA DE CUNETAS</t>
  </si>
  <si>
    <t>RESBALONES, FRACTURAS, CONTUSIONEES, HERIDAS</t>
  </si>
  <si>
    <t>BOTAS CON PLATINA</t>
  </si>
  <si>
    <t>BOTAS CON PLATTINA</t>
  </si>
  <si>
    <t>ACTOS DELICTIVOS, ACTORES DEL CONFLICTO ARMADO, ORDEN PUBLICO</t>
  </si>
  <si>
    <t>SECUESTROS, ESTORCIONES</t>
  </si>
  <si>
    <t>ANIMALES PROPIOS DE LA FAUNA NATURAL</t>
  </si>
  <si>
    <t>INTOXICACIONES, ALERGIAS</t>
  </si>
  <si>
    <t>INSPECCION DEL AREA DE TRABAJO</t>
  </si>
  <si>
    <t>CASCO, CARETA, GUANTES, CANILLERAS, BOTAS CON PUNTERA METALICA</t>
  </si>
  <si>
    <t>RETIRAR EL MATERIAL QUE OBSTACULIZA EL TRANSITO DEL AGUA POR LAS CUNETAS HACIENDO USO DE LAS HERRAMIENTAS DE MANO</t>
  </si>
  <si>
    <t>ESFUERZOS , MOVIMIENTOS REPETITIVOS</t>
  </si>
  <si>
    <t>MANEJO DE HERRAMIENTAS</t>
  </si>
  <si>
    <t>GOLPEADO POR O CONTRA, HERIDAS</t>
  </si>
  <si>
    <t>MACHETES CON FUNDA</t>
  </si>
  <si>
    <t>CASCO, GUANTES, CANILLERAS, BOTAS Y GAFAS DE SEGURIDAD, RESPIADOR, PROTECCIÓN AUDITIVA</t>
  </si>
  <si>
    <t>MANTENIMIENTO Y LISTA DE CHEQUEOS A LA MAQUNARIA A UTILIZAR</t>
  </si>
  <si>
    <t>ROCERIA DE TALUDES</t>
  </si>
  <si>
    <t>CAIDAS, FRACTURAS, CONTUSIONES</t>
  </si>
  <si>
    <t>KIT DE TRABAJO EN ALTURAS</t>
  </si>
  <si>
    <t>ELEMENTOS DEL KIT DE ALTURAS</t>
  </si>
  <si>
    <t>FUNDA PARA EL MACHETE Y CASCO, BOTAS, GAFAS, ROPA DE TRABAJO, GUANTES</t>
  </si>
  <si>
    <t>GOLPEADO POR O CONTRA</t>
  </si>
  <si>
    <t>CASCO, GUANTES, CANILLERAS, BOTAS Y GAFAS DE SEGURIDAD</t>
  </si>
  <si>
    <t>RETIRAR LA TIERRA QUE OBSTACULIZA LAS VIAS HACIENDO USO DE LAS HERRAMIENTAS DE MANO</t>
  </si>
  <si>
    <t>GESTION ADMINISTRATIVA</t>
  </si>
  <si>
    <t>OFICINA SANTA ROSA</t>
  </si>
  <si>
    <t>CONTRATACIÓN, CAPACITACIÓN, COMPRAS, GESTION HUMANA</t>
  </si>
  <si>
    <t>MANEJO DE CAMBIOS, DEMANDA CUALITATIVA Y CUANTITATIVAS  DE LA LABOR,  CARGA MENTAL, CONTENIDO DE L TAAREA, MONOTONÍA</t>
  </si>
  <si>
    <t>GESTION ORGANIZACIONAL, CARACTERISTICAS DE LA ORGAANIZACIÓN DEL TRABAJO, CONDICIONES DE LA TAREA, INTERFASE PERSONA - TAREA</t>
  </si>
  <si>
    <t>PAUSAS ACTIVAS</t>
  </si>
  <si>
    <t>ALTA Y BAJA TENSION</t>
  </si>
  <si>
    <t>CONDICIONES DE SEGURIDDAD</t>
  </si>
  <si>
    <t>CORTOCIRCUITOS, ELECTROCUCIÓN, INCENDIOS</t>
  </si>
  <si>
    <t>ORDEN PUBLICO, GRUPOS AL MARGEN DE LA LEY, DELINCUENCIA COMUN</t>
  </si>
  <si>
    <t>PERSECUCIONES, SECUESTROS, ROBOS, ESTORCIONES</t>
  </si>
  <si>
    <t>CONTACTO CON LA RED DE APOYO DE LA POLICIA NACIONAL</t>
  </si>
  <si>
    <t>MANEJO DE HERRAMIENTAS DE OFICINA</t>
  </si>
  <si>
    <t>CAPACITACIÓN EN HERRAMIENTAS DE OFICINA</t>
  </si>
  <si>
    <t>TAREAS QUE REQUIEREN DIGITACIÓN EN COMPUTADOR</t>
  </si>
  <si>
    <t>MOVIMIENTOS REPETITIVOS, POSICIÓN SEDENTE PROLONGADA</t>
  </si>
  <si>
    <t>TUNEL DEL CARPO, LESIONES ARTICULARES, LUMBAGOS</t>
  </si>
  <si>
    <t>DISEÑO, REVISIÓN Y SEGUIMIENTO DE DOCUMENTOS. ELABORACIÓN DE INFORMES.</t>
  </si>
  <si>
    <t>DIGITACIÓN EN EL DISEÑO, ELABORACIÓN DE DOCUMENTO E INFORMES</t>
  </si>
  <si>
    <t>INSPECCIONES EN CAMPO</t>
  </si>
  <si>
    <t>ANIMALES PROPIOS DE LA FAUNA</t>
  </si>
  <si>
    <t xml:space="preserve">BOTAS CON PLATINA, GUANTES </t>
  </si>
  <si>
    <t>BOTASS CON PLATINA, GUANTES, CAPACITACIÓN EN ANIMALES VENENOSOS</t>
  </si>
  <si>
    <t xml:space="preserve">II  </t>
  </si>
  <si>
    <t>RUIDO CONTINUO OCASINADO POR LOS EQUIPOS</t>
  </si>
  <si>
    <t>GESTION DE LA INFORMACIÓN</t>
  </si>
  <si>
    <t>ADMINISTRACION DE DOCUMENTOS, FORMATOS Y REGISTROS, PROCESAMIENTO DE DATOS, DIVULGACIÓN DE INFORMACIÓN INTERNA Y EXTERNA CON RESULTADOS DEL SISOMA</t>
  </si>
  <si>
    <t>DIRECCIONAMIENTO ESTRATEGICO</t>
  </si>
  <si>
    <t>REPRESENTACIÓN LEGAL, DIRECCION GENERAL</t>
  </si>
  <si>
    <t>GESTION FINANCIERA CONTABLE</t>
  </si>
  <si>
    <t>FACTURACIÓN, PAGOS, CONTROL CONTABLE Y PRESUPUESTO</t>
  </si>
  <si>
    <t>OBSERVAR Y/O APOYAR LAS ACTIVIDADES DE LA EMPRESA</t>
  </si>
  <si>
    <t>TECNOLOGICO</t>
  </si>
  <si>
    <t>MANEJO DE CABLES Y HERRAMIENTAS</t>
  </si>
  <si>
    <t>MANIPULACION DE CABLES, HERRAMIENTASS Y FUSTES</t>
  </si>
  <si>
    <t>SONIDO PRODUCIDO POR LA TORRE O EL TRACTOR PARA LA EXTRACCIÓN</t>
  </si>
  <si>
    <t>capacitación sobre control de incendios, plastico de protección para el vertimiento de lubricantes en la máquina y bidón</t>
  </si>
  <si>
    <t>señalización y demarcación del área de almacenamiento y roulación de los envases.          Procedimiento de manipulación de sustancias quimicas</t>
  </si>
  <si>
    <t>EXTINTORES EN EQUIPOS Y EN LA CASETA DE COMBUSTIBLES.</t>
  </si>
  <si>
    <t>DELIMITAR EL ÁREA EN CASO DE INCENDIO</t>
  </si>
  <si>
    <t>DEMANDAS CULITATIVAS Y CUANTITATIVAS, TECNOLOGIA, CONTENIDO DE LA TAREA EN LA PLANEACIÓN DEL SISTEMA DE EXTRACCIÓN</t>
  </si>
  <si>
    <t>guantes de vaqueta o de carnaza, casco con barbuquejo, botas con puntera de acereo y taches, cinturon de posicionamiento, espolines para escalada de arboles y equipo para trabajo en alturas.</t>
  </si>
  <si>
    <t>certificación de trabajos en alturas, equipo para trabajos en alturas con su respectiva lista de chequeo y permiso para el trabajo en alturas autorizado por el supervisor.</t>
  </si>
  <si>
    <t>capacitación, permiso y certificación en trabajo de alturas, elaboración de lista de chequeo del equipo a utilizar</t>
  </si>
  <si>
    <t>Realizar e implementar un  análisis de trabajo seguro o de riesgos por oficio, diligenciar y analisis las tajetas de observación del comportamiento</t>
  </si>
  <si>
    <t>casco color rojo, guantes de carnaza, botas con puntera de acero y taches. ESTAR ALEJADOS DEL EQUIPO, DE LOS CABLES, DE LOS ESTROBOS, DE LOS FUSTES SUSPENDIDOS Y DE LA LINEA DE FUEGO</t>
  </si>
  <si>
    <t>casco con protección auditiva</t>
  </si>
  <si>
    <t>conservar distancia con la línea de fuego</t>
  </si>
  <si>
    <t>Inspeccionr de la troza antes de cargar la troza</t>
  </si>
  <si>
    <t>SONIDO PRODUCIDO POR EL EQUIPO</t>
  </si>
  <si>
    <t>MANEJO DE HERRAMIENTAS DE CORTE, MACHETE</t>
  </si>
  <si>
    <t>MANIPULACIÓN DE TROZAS</t>
  </si>
  <si>
    <t>Guantes con refuerzo para un mejor agarre, capacitación en manipulación de cargas y realizar analisis de trabajo seguro</t>
  </si>
  <si>
    <t>GUANTES DE CARNAZA</t>
  </si>
  <si>
    <t>SONIDO PRODUCIDO POR MOTOSIERRAS Y  EQUIPOS</t>
  </si>
  <si>
    <t>TUMBA, DESARAME Y TROZEO</t>
  </si>
  <si>
    <t>ESTROBADO Y DESESTROBADO</t>
  </si>
  <si>
    <t>EXTRACCIÓN MENOR CON CABLES</t>
  </si>
  <si>
    <t>EXTRACCIÓN MENOR CON ANIMALES</t>
  </si>
  <si>
    <t>EVACUACIÓN</t>
  </si>
  <si>
    <t>TRASLADAR LA MADERAS AL PUNTO DE ACOPIO O DE TROZEO</t>
  </si>
  <si>
    <t>TRASLADAR LA MADERA AL SITIO DE ACOPIO O DE TROZEO</t>
  </si>
  <si>
    <t>CARGA MECANIZADA</t>
  </si>
  <si>
    <t>TRASLADAR LA MADERA AL VEHÍCULO DE TRANSPORTE FINAL</t>
  </si>
  <si>
    <t>VISITANTES</t>
  </si>
  <si>
    <t>OBSERVAR EL PROCESO PRODUCTIVO DE LA EMPRESA</t>
  </si>
  <si>
    <t>CAMPO - COSECHA</t>
  </si>
  <si>
    <t>HOYADO</t>
  </si>
  <si>
    <t>APLICACIÓN DE PREEMERGENTES</t>
  </si>
  <si>
    <t>FERTILIZACION Y REFERTILIZACION</t>
  </si>
  <si>
    <t>SUPERFICIES IRREGULARES Y LISAS</t>
  </si>
  <si>
    <t>MOVIMIENTOS REPETITIVOS YPOSTURAS PROLONGADAS</t>
  </si>
  <si>
    <t>PORTE DE DOCUMENTACIÓN DE LA EMPRESA</t>
  </si>
  <si>
    <t>REMOCIÓN DE TALUDES</t>
  </si>
  <si>
    <t>CAMPO - CAMINOS, CARRETERAS</t>
  </si>
  <si>
    <t>TENER CONTACTO DIRECTO CON EL PERSONAL DE LA EMPRESA, ASPIRANTES, PROVEEDORES PARA UN DETERMINADO FIN</t>
  </si>
  <si>
    <t>DIGITAR INFORMACIÓN CONCERNIENTE A LA SEGURIDAD Y CUIDADO DE LA SALUD DE LOS TRABAJADORES DE LA EMPRESA</t>
  </si>
  <si>
    <t>VISITAR LOS DIFERENTES PUNTOS DE TRABAJO, OBSERVAR Y VERIFICAR EL CUMPLIMIENTO DE LAS NORMAS DE LA EMPRESA EN CUANTO A LA GESTION DEL RIESGO</t>
  </si>
  <si>
    <t>MANEJO DE CAMBIOS, DEMANDA CUALITATIVA Y CUANTITATIVAS  DE LA LABOR,  CARGA MENTAL, CONTENIDO DE LA TAREA, CONTACTO CON TRABAJADORES</t>
  </si>
  <si>
    <t>ACTUALIZAR Y ALIMENTAR LOS DIFERENTES PROGRAMAS DISEÑADOS PARA EL CONTROL DE LA DOCUMENTACIÓN</t>
  </si>
  <si>
    <t>MANEJO DE CAMBIOS, DEMANDA CUALITATIVA Y CUANTITATIVAS  DE LA LABOR,  CARGA MENTAL, CONTENIDO DE LA TAREA, MONOTONÍA</t>
  </si>
  <si>
    <t>CONTACTAR NUEVOS CLIENTES POTENCIALES, DAR LOS LINEAMIENTOS PARA EL MANEJO CORRECTO DE LOS DIFERENTES PROCESOS</t>
  </si>
  <si>
    <t>COORDINACIÓN OPERATIVA</t>
  </si>
  <si>
    <t>DESARROLLAR ESTRATEGIAS DE PRODUCCIÓN EFECTIVAS, REALIZAR SEGUIMIENTO AL PROCESO PRODUCTIVO, SOCIALIZAR CON SUS SUBALTERNOS TEMAS REFERENTES A LA PRODUCCIÓN, REALIZAR INFORMES, LICITACIONES</t>
  </si>
  <si>
    <t>SEGUIMIENTO EN CAMPO DEL PROCESO PRODUCTIVO</t>
  </si>
  <si>
    <t>VISITAR LOS DIFERENTES PUNTOS DE TRABAJO, OBSERVAR Y VERIFICAR EL CUMPLIMIENTO DE LOS LINEAMIENTOS PACTADOS</t>
  </si>
  <si>
    <t>ATROPELLAMIENTOS, VOLCAMIENTOS</t>
  </si>
  <si>
    <t>VERIFICACIÓN CONSTANTE DEL ESTADO DE LA MOTOCICLETA</t>
  </si>
  <si>
    <t>VERIFICCIÓN DEL ESTADO DEL VEHÍCULO DE TRANSPORTE</t>
  </si>
  <si>
    <t>CODIGO DE TRANSITO Y TRNASPORTE</t>
  </si>
  <si>
    <t>COORDINACIÓN SISOMA</t>
  </si>
  <si>
    <t>INSPECCIONES DE CAMPO</t>
  </si>
  <si>
    <t>REPRESENTACIÓN LEGAL Y DIRECCIÓN GENERAL</t>
  </si>
  <si>
    <t>GESTION FINANCIERA Y CONTABLE</t>
  </si>
  <si>
    <t>GESTION DEL RIESGO</t>
  </si>
  <si>
    <t>Examenes médicos ocupacionales</t>
  </si>
  <si>
    <t>Mantenimiento preventivo de la maquinaria</t>
  </si>
  <si>
    <t>fracturas, heridas, traumas</t>
  </si>
  <si>
    <t>CAIDAS DEL MISMO NIVEL POR CONDICIONES DEL TERRENO</t>
  </si>
  <si>
    <t>N/A</t>
  </si>
  <si>
    <t>Revisión de taches de las botas periodicamente</t>
  </si>
  <si>
    <t>Protector auditivo de inserción y de copa</t>
  </si>
  <si>
    <t>Examenes médicos ocupacionales ingreso, periodicos y retiro.                             Mediciones ambientales y dosimetrias de ruido</t>
  </si>
  <si>
    <t>Protector auditivo según recomendaciones por dosimetrias, mediciones y valoraciones médicas</t>
  </si>
  <si>
    <t>Examenes médicos ocupacionales ingreso, periodicos y retiro.                    Información acerca del riesgo</t>
  </si>
  <si>
    <t>Ropa de trabajo que proteje los brazos, casco con vicera que proteje parcialmente la cara</t>
  </si>
  <si>
    <t>Ropa de trabajo apropiada para la protección de la piel</t>
  </si>
  <si>
    <t>incendios, contaminación ambiental, irritabilidad en la piel</t>
  </si>
  <si>
    <t>Hoja de seguridad en la caseta de almacenamiento</t>
  </si>
  <si>
    <t>señalización y demarcación de áreas de almacenamiento</t>
  </si>
  <si>
    <t>Rotulación de recipientes</t>
  </si>
  <si>
    <t>golpeado por o contra, atrapamientos, fracturas, amaputaciones.</t>
  </si>
  <si>
    <t>Guantes, protección facial, pierneras, botas con taches y refuerzo anticorte, capacitación específica para motosierrista por parte del contratante</t>
  </si>
  <si>
    <t>Analisis de riesgos por oficio y procedimiento para motosierrista</t>
  </si>
  <si>
    <t xml:space="preserve">Intoxicaciones </t>
  </si>
  <si>
    <t>Extintores contra incendio</t>
  </si>
  <si>
    <t>Capacitación en plan de emergencias por riesgo biológico, capacitación en ofidismo</t>
  </si>
  <si>
    <t>Capacitación en manejo de extintores y control de incendios</t>
  </si>
  <si>
    <t>Demarcar áreas donde haya presencia de combustibles</t>
  </si>
  <si>
    <t>ROBOS, DELINCUENCIA COMUN, GRUPOS DE FUERZAS ARMADAS AL MARGEN DE LA LEY</t>
  </si>
  <si>
    <t>SECUESTROS, EXTORSIÓN, ATENTADOS, AGRESIÓN FÍSICA</t>
  </si>
  <si>
    <t>Porte de documentos de identificación (cédula de ciudadanía, carnet ARL)</t>
  </si>
  <si>
    <t>ANEXO A</t>
  </si>
  <si>
    <t>Sensibilización del plan de emergencias, entrenamiento a brigadistas en caso de emergencia por fenomenos naturales</t>
  </si>
  <si>
    <t>Selección de brigadistas, difusión del plan de emergencias</t>
  </si>
  <si>
    <t>Capacitar a los supervisores y coordinadores , encargados de diligeniar las listas de chequeo, acerca de pautas para verificación de vehículos y motos.                    Elaboración de lista de chequeo para motos</t>
  </si>
  <si>
    <t>Realizar pausas activas, periodos de descanso, como mecanismo de esparcimiento</t>
  </si>
  <si>
    <t>Reentrenar al personal para realizar trabajo en alturas</t>
  </si>
  <si>
    <t>MANIPULACIÓN DE CABLES Y HERRAMIENTAS</t>
  </si>
  <si>
    <t>FÍSICO</t>
  </si>
  <si>
    <t>QUÍMICO</t>
  </si>
  <si>
    <t>TECNOLÓGICO</t>
  </si>
  <si>
    <t>PÚBLICO</t>
  </si>
  <si>
    <t>TRANSPORTE DEL CABLE PARA LA INSTALACIÓN</t>
  </si>
  <si>
    <t>MANIPULACIÓN DE CARGAS</t>
  </si>
  <si>
    <t>Realizar pausas activas, elaborar procedimiento para manipulación de cargas</t>
  </si>
  <si>
    <t>Botas con taches</t>
  </si>
  <si>
    <t>Revisar periodicamente los taches de las botas</t>
  </si>
  <si>
    <t>Promover el auto cuidado, Realizar las reuniones preoperacionales</t>
  </si>
  <si>
    <t>MANIPULACION DE CABLES, HERRAMIENTAS Y FUSTES (ÁRBOL CAÍDO)</t>
  </si>
  <si>
    <t>Examenes médicos ocupacionales, dosimetrias de ruido</t>
  </si>
  <si>
    <t>Pausas Activas</t>
  </si>
  <si>
    <t>Realizar Pausas Activas y ejercicios de calentamiento antes de iniciar la labor</t>
  </si>
  <si>
    <t>EXTRACCIÓN (OPERADOR)</t>
  </si>
  <si>
    <t>Carpas de bienestar, minutos por la vida</t>
  </si>
  <si>
    <t>TRANSPORTE MENOR CON ANIMALES (ARRIERIA)</t>
  </si>
  <si>
    <t>Soporte artesanal para subir las trozas al animal</t>
  </si>
  <si>
    <t>Compromisos para la realización de calentamiento antes de iniciar y pausas activas durante la jornada.</t>
  </si>
  <si>
    <t>CARGUE, TRASLADO Y DESCARGA</t>
  </si>
  <si>
    <t>MANIPULACIÓN DE LA TROZA, SUBIRLA Y BAJARLA DEL ANIMAL</t>
  </si>
  <si>
    <t>MANEJO DE APAREJOS PARA LOS ANIMALES</t>
  </si>
  <si>
    <t>Realizar pausas activas, Procedimientos para manipulación de cargas</t>
  </si>
  <si>
    <t>Protector auditivo de copa</t>
  </si>
  <si>
    <t>MANEJO DEL EQUIPO CARGADO CON TROZAS O EL FUSTE HIZADO</t>
  </si>
  <si>
    <t>Realizar pausas activas</t>
  </si>
  <si>
    <t>lista de chequeo a los vehiculos</t>
  </si>
  <si>
    <t>señalización de vias y áreas de riesgos</t>
  </si>
  <si>
    <t>Procedimiento de manipulación de cargas</t>
  </si>
  <si>
    <t>Protector facial en malla</t>
  </si>
  <si>
    <t>INTOXICACIONES</t>
  </si>
  <si>
    <t>Inspeccionar la troza antes de realizar la labor con ella</t>
  </si>
  <si>
    <t>CARGAR LA TROZA, ALZARLA, PONERLA VERTICAL PARA REALIZAR LA LABOR</t>
  </si>
  <si>
    <t>ÁREA DE TRABAJO CON CONDICIONES DEFICIENTES DE ORDEN Y ASEO, NO EXISTE ÁREA ESPECÍFICA PARA REALIZAR LA LABOR</t>
  </si>
  <si>
    <t>Implementar orden y aseo en el sitio de trabajo</t>
  </si>
  <si>
    <t>ACCESORIOS DE CORTE PROPIOS DE LA MAQUINA</t>
  </si>
  <si>
    <t>lista de chequeo de equipos</t>
  </si>
  <si>
    <t xml:space="preserve">Protector auditivo de inserción   </t>
  </si>
  <si>
    <t>Realizar pausas activas, procedimientopara manipulación de cargas</t>
  </si>
  <si>
    <t>Análisis de riesgo por oficio</t>
  </si>
  <si>
    <t xml:space="preserve">TRASLADAR LA MADERA APILADA AL VEHICULO DE TRANSPORTE </t>
  </si>
  <si>
    <t>CARGA MECANIZODA (BELL, GRUA ABARKO))</t>
  </si>
  <si>
    <t>Distancias de seguridad por parte de los compañeros de trabajo</t>
  </si>
  <si>
    <t>protector auditivo tipo copa</t>
  </si>
  <si>
    <t>VISITA</t>
  </si>
  <si>
    <t>Indicaciones del plan de emergencias</t>
  </si>
  <si>
    <t>Permanecer con la persona de la empresa encargada de la visita</t>
  </si>
  <si>
    <t>ATRAPAMIENTOS</t>
  </si>
  <si>
    <t>Socialización procedimiento para visitantes y plan de emergencias</t>
  </si>
  <si>
    <t>Socialización plan de emergencias</t>
  </si>
  <si>
    <t>Molestia auditiva</t>
  </si>
  <si>
    <t>Protector auditiva</t>
  </si>
  <si>
    <t>Canilleras</t>
  </si>
  <si>
    <t>Uso de bloqueador solar, ropa de trabajo manga larga</t>
  </si>
  <si>
    <t>Ropa de trabajo manga larga</t>
  </si>
  <si>
    <t>Suspención de labores</t>
  </si>
  <si>
    <t>TRAZO, PLATEO, HOYADO</t>
  </si>
  <si>
    <t>MOVIMIENTO  REPETITIVO CON LA HERRAMIENTA DE TRABAJO</t>
  </si>
  <si>
    <t>Guantes de nitrilo, overol, botas plasticas</t>
  </si>
  <si>
    <t>Verificación de seguros de la máquina</t>
  </si>
  <si>
    <t>CARGADERAS DE LA BOMBA FUMIGADORA</t>
  </si>
  <si>
    <t>LIMPIA HERBICIDA, APLICACIÓN DE PREEMERGENTES, POST EMERGENTES, FERTILIZACIÓN Y REFERTILIZACIÓN</t>
  </si>
  <si>
    <t>RUIDO PRODUCIDO POR LA GUADAÑA</t>
  </si>
  <si>
    <t>Protector auditivo de  de copa</t>
  </si>
  <si>
    <t>SONIDO PRODUCIDO POR LAS GUADAÑAS</t>
  </si>
  <si>
    <t>Reunión de inicio de labores e inspección de la zona</t>
  </si>
  <si>
    <t>Funda para herramienta</t>
  </si>
  <si>
    <t>Equipo para trabajo en alturas</t>
  </si>
  <si>
    <t>Elementos para rescate en alturas</t>
  </si>
  <si>
    <t>Canilleras, casco</t>
  </si>
  <si>
    <t>Canalización de cableado eléctrico</t>
  </si>
  <si>
    <t>Alarma en la oficina, contacto con la policia del sector</t>
  </si>
  <si>
    <t>Reposa muñecas, silla ergonómica</t>
  </si>
  <si>
    <t>Resposa muñecas, silla ergonómica</t>
  </si>
  <si>
    <t>Contacto con los entes de apoyo</t>
  </si>
  <si>
    <t>MOLESTIA AUDITIVA</t>
  </si>
  <si>
    <t>Uso de bloqueador</t>
  </si>
  <si>
    <t>Contacto con entes de apoyo</t>
  </si>
  <si>
    <t>reposa muñecas y silla ergonómica</t>
  </si>
  <si>
    <t>Tener documentos propios al día y a la mano</t>
  </si>
  <si>
    <t>Uso de bloqueador solar y ropa de trabajo manga larga</t>
  </si>
  <si>
    <t>contacto con entes de apoyo</t>
  </si>
  <si>
    <t>Porte de documentación</t>
  </si>
  <si>
    <t>DOCUMENTOS RELACIONADOS</t>
  </si>
  <si>
    <t>Programa de mantenimiento, subprograma de higiene y seguridad industrial</t>
  </si>
  <si>
    <t>Subprograma de medicina preventiva y del trabajo, subprograma de higiene y seguridad industrial, programa de gestión para ruido, programa de mantenimiento</t>
  </si>
  <si>
    <t>Subprograma de medicina preventiva y del trabajo, matriz de selección de elementos de protección personal</t>
  </si>
  <si>
    <t>Plan de emergencia</t>
  </si>
  <si>
    <t>Subprograma de higiene y seguridad industrial</t>
  </si>
  <si>
    <t>plan de emergencias</t>
  </si>
  <si>
    <t>ACCIDENTESDE TRANSITO</t>
  </si>
  <si>
    <t>Programa de seguridad e higiene del trabajo, formato de inspecciones locativas</t>
  </si>
  <si>
    <t>Programa de medicina preventiva y del trabajo, programa de gestión para riesgo biomecánico, acta de reunión de inicio de operaciones</t>
  </si>
  <si>
    <t>Programa de seguridad e higiene del trabajo.</t>
  </si>
  <si>
    <t>Lesiones osteomusculares y ligamentosas</t>
  </si>
  <si>
    <t>Sordera profesional</t>
  </si>
  <si>
    <t>Enfermedades por vibraciòn</t>
  </si>
  <si>
    <t>Enfermedades producidas por radiaciones ultravioleta</t>
  </si>
  <si>
    <t>Patologìas causadas por estrès en el trabajo</t>
  </si>
  <si>
    <t>Quemaduras, muerte</t>
  </si>
  <si>
    <t>Secuestros, extorsiòn, atentados</t>
  </si>
  <si>
    <t>Heridas, fracturas, muerte</t>
  </si>
  <si>
    <t>Atrapamientos, heridas, quemaduras</t>
  </si>
  <si>
    <t>Fracturas, contusiones, muerte</t>
  </si>
  <si>
    <t>Lesiones de tejido blando, heridas, contusiones</t>
  </si>
  <si>
    <t>Heridas de tejido blendo, fracturas, contusiones</t>
  </si>
  <si>
    <t>Intoxicaciones, alergias</t>
  </si>
  <si>
    <t>Atrapamientos, contusiones, fracturas.</t>
  </si>
  <si>
    <t xml:space="preserve">MANEJO DE CONTROLES </t>
  </si>
  <si>
    <t>Calambre ocupacional de mano o antebrazo</t>
  </si>
  <si>
    <t>Realizar pausas activas, periodos de descanso</t>
  </si>
  <si>
    <t>Quemaduras, electrocuciones, muerte</t>
  </si>
  <si>
    <t>Suspender labores cuando haya presencia de lluvias, truenos, rayos</t>
  </si>
  <si>
    <t>Intoxicaciones y alergias</t>
  </si>
  <si>
    <t>Heridas de tejido blando</t>
  </si>
  <si>
    <t>Contusiones, heridas, fracturas</t>
  </si>
  <si>
    <t>Fracturas, heridas, atrapamientos</t>
  </si>
  <si>
    <t>Volcamientos, constusiones, fracturas</t>
  </si>
  <si>
    <t>Heridas, amputaciones</t>
  </si>
  <si>
    <t>Heridas, contusiones, fracturas</t>
  </si>
  <si>
    <t>Lesiones oculares</t>
  </si>
  <si>
    <t>Intoxicaciones</t>
  </si>
  <si>
    <t>Atrapamientos, amputaciones</t>
  </si>
  <si>
    <t>Volcamientos, colisiones, contusiones, fracturas</t>
  </si>
  <si>
    <t>intoxicaciones</t>
  </si>
  <si>
    <t>MANIPULACIÓN DE LA TROZA PONERLA SOBRE SU CUERPO PARA SUBIRLA AL MEDIO DE TRANSPORTE</t>
  </si>
  <si>
    <t>Fracturas, contusiones, atrapamientos, heridas</t>
  </si>
  <si>
    <t>Quemaduras, atrapamientos</t>
  </si>
  <si>
    <t>Secuestro, extorsión, agresión física</t>
  </si>
  <si>
    <t>Electrocuciones, atrapamientos, quemaduras</t>
  </si>
  <si>
    <t>Lesiones osteomusculares y ligamentosas, calambre ocupacional de mano o antebrazo</t>
  </si>
  <si>
    <t>Heridas, contusiones</t>
  </si>
  <si>
    <t>Alergias, intoxicaciones</t>
  </si>
  <si>
    <t>Atrapamientos, cuadro gripal</t>
  </si>
  <si>
    <t>Contusiones, heridas</t>
  </si>
  <si>
    <t>USO DE AGROQUIMICOS</t>
  </si>
  <si>
    <t>Contusiones</t>
  </si>
  <si>
    <t>atrapamiento, cuadro gripal</t>
  </si>
  <si>
    <t>heridas, contusiones</t>
  </si>
  <si>
    <t>secuestros, extorision, atentados</t>
  </si>
  <si>
    <t>atrapamientos</t>
  </si>
  <si>
    <t>ROCERIA DE TALUDES &lt; 1.50 MTS</t>
  </si>
  <si>
    <t>REMOCIÓN DE DERRUMBES &lt;20 MTS3</t>
  </si>
  <si>
    <t>Uso de protección solar dérmica y líquidos hidratantes</t>
  </si>
  <si>
    <t>capacitación sobre control de incendios, plastico y material absorbente, de protección para el vertimiento de lubricantes en la máquina y bidón para combustibles y lubricantes</t>
  </si>
  <si>
    <t xml:space="preserve">          Procedimiento de manipulación de sustancias quimicas y control de derrames</t>
  </si>
  <si>
    <t>Programa de seguridad química, Procedimiento para el control de derrames</t>
  </si>
  <si>
    <t>ARO motosierrista, Programa de gestión para riesgo mecánico</t>
  </si>
  <si>
    <t>Comunicación inmediata para la adquisición de suero antiofídico</t>
  </si>
  <si>
    <t xml:space="preserve">Plan de emergencia, numero de emergencia </t>
  </si>
  <si>
    <t>Numeros de emergencias</t>
  </si>
  <si>
    <t>ACCIDENTES DE TRANSITO EN EL TRAYECTO DE CASA-TRABAJO-CASA</t>
  </si>
  <si>
    <t>Verificación de estado de medios de transporte de los transportadores</t>
  </si>
  <si>
    <t>Gestión del arreglo de las vías constantemente y antes de ingresar a los lotes a intervenir, por parte del contratante</t>
  </si>
  <si>
    <t>Subprograma de higiene y seguridad industrial, programa de inspecciones</t>
  </si>
  <si>
    <t>Suspención de las labores en ese momento</t>
  </si>
  <si>
    <t>subprograma de medicina preventiva y del trabajo, Programa de gestión para riesgo biomecánico,</t>
  </si>
  <si>
    <t>Equipos para trabajo en alturas, permisos de parte del jefe inmediado para trabajo en alturas y revision pre y post uso de los equipos para trabajo en alturas</t>
  </si>
  <si>
    <t>Entrenamiento y/o reentrenamiento del personal para trabajo n alturas</t>
  </si>
  <si>
    <t>equipo de rescate para cuando se realiza trabajo de alturas, medios de comunicación para cas de emergencia (adioelefonos)</t>
  </si>
  <si>
    <t>Programa de seguridad industrial e higiene laboral, Programa de gestión para trabajo en alturas, procedimiento para trabajo en alturas</t>
  </si>
  <si>
    <t>señalización de areas de riesgo, promover el auto cuidado, Realizar las reuniones de inicio</t>
  </si>
  <si>
    <t>Subprograma de seguridad e higiene industrial, procedimientos para tumba, desrame y troceo</t>
  </si>
  <si>
    <t>Numeros de emergencia para la Adquisición de suero antiofídico</t>
  </si>
  <si>
    <t>Casco con barbuquejo, guantes de carnaza.</t>
  </si>
  <si>
    <t>Taller de cuidado de manos (ARL), Minutos por la vida acerca del tema como promoción del autocuidado</t>
  </si>
  <si>
    <t>Guantes con refuerzo en carnaza en la palma</t>
  </si>
  <si>
    <t>Manual del estrobador (contratante), Programa de seguridad industrial e higiene industrial, programa para gestión de riesgo mecánico.</t>
  </si>
  <si>
    <t>Programa de medicina preventiva y del trabajo, programa de gestión para riesgo biomecánico, reunión de inicio de operaciones</t>
  </si>
  <si>
    <t>Programa de seguridad industrial e higiene laboral.</t>
  </si>
  <si>
    <t xml:space="preserve">Guantes de carnaza. </t>
  </si>
  <si>
    <t>demarcación de lineas de fuego</t>
  </si>
  <si>
    <t>Realizar inspecciones de seguridad al estrobador (lista de chequeo, tarjeta de observación del comportamiento)</t>
  </si>
  <si>
    <t>programa de seguridad industrial e hiiene industrial, programa de gestión para riesgo mecánico, programa de inspecciones</t>
  </si>
  <si>
    <t>Protectr auditivo de inserción</t>
  </si>
  <si>
    <t>Protector auditivo de inserción</t>
  </si>
  <si>
    <t>programa de seguridad industrial e higiene industrial, programa para gestión de ruido, matriz de selección de EPP</t>
  </si>
  <si>
    <t>ACCIDENTES DE TRANSITO EN EL TRAYECTO DE CASA-TRABAJO-CASA O POR EQUIPOS DE EVACUACIÓN O VEHÍCULOS CARGADOS</t>
  </si>
  <si>
    <t>Verificación de estado de medios de transporte y de equipos</t>
  </si>
  <si>
    <t>Gestión del arreglo de las vías constantemente y antes de ingresar a los lotes a intervenir, por parte del contratante. Dar aviso para la movilizaci´n de equipos o vehículos para cargue</t>
  </si>
  <si>
    <t>Adecuación de zonas de cargue (patios) para vehículos (en los lotes que hay la posibilidad)</t>
  </si>
  <si>
    <t>Señalización de la línea de fuego, Dar aviso que el equipo paro su funcionamiento, guantes de carnaza</t>
  </si>
  <si>
    <t>Manual del estrobador (contratante), Programa de seguridad e higiene del trabajo, programa de gestión de riesgo mecánico, programa de inspecciones</t>
  </si>
  <si>
    <t xml:space="preserve">Subprograma de medicina preventiva y del trabajo, Programa para riesgo biomecánico, reunion de inicio </t>
  </si>
  <si>
    <t>Subprograma de medicina preventiva y del trabajo, programa para riesgo sico laboral, programa menos accidentes, mas alegria</t>
  </si>
  <si>
    <t>Programa de seguridad industrial e higiene industrial.</t>
  </si>
  <si>
    <t>Caminos para transitar</t>
  </si>
  <si>
    <t xml:space="preserve">Planeación de vias de extracción </t>
  </si>
  <si>
    <t>Procedimiento PITS</t>
  </si>
  <si>
    <t>Procedimiento para manipulación de cargas, inspecciones de seguridad para arrieria</t>
  </si>
  <si>
    <t>Programa de seguridad industrial e higiene industrial, programa de inspecciones</t>
  </si>
  <si>
    <t>uso de protección solar dérmica y líquidos hidratantes</t>
  </si>
  <si>
    <t>Plan de emergencia, programa de seguridad química, procedimiento paa el control de derrames</t>
  </si>
  <si>
    <t>Lista de chequeo para vehículos particulares</t>
  </si>
  <si>
    <t>subprograma de medicina preventiva y del trabajo, programa para gestion de riesgo biomecánico, reuniones de inicio</t>
  </si>
  <si>
    <t>Protección auditiva</t>
  </si>
  <si>
    <t>Inspecciones de seguridad</t>
  </si>
  <si>
    <t>Subprograma de seguridad e higiene inustrial, programa para gestion de ruido, programa de mantenimiento</t>
  </si>
  <si>
    <t>Subprograma de seguridad e higiene industrial, programa de inspecciones</t>
  </si>
  <si>
    <t>mantenimiento de vias. (contratante)</t>
  </si>
  <si>
    <t>Guante con taches y poliester</t>
  </si>
  <si>
    <t>suprograma de seguridad industrial e higiene industrial, programa de inspecciones.</t>
  </si>
  <si>
    <t>Uso de herramientas de apoyo</t>
  </si>
  <si>
    <t>suprograma de seguridad industrial e higiene industrial, programa de inspecciones, instrutivo del peave.</t>
  </si>
  <si>
    <t>Subprograma de medicina preventiva y del trabajo</t>
  </si>
  <si>
    <t>Socialización del plan de emergencias, Capacitación en ofidismo</t>
  </si>
  <si>
    <t>subprograma de seguridad e higiene industrial, programa para riesgo biomecánico, reuniones de inicio</t>
  </si>
  <si>
    <t>Actividades de cuidado de manos (ARL), inspecciones de seguridad</t>
  </si>
  <si>
    <t>Procedimiento de descortezado, programa de inspecciones, instructivo del machete, matriz de selección de elementos de protección personal, programa para riesgo mecánico</t>
  </si>
  <si>
    <t>protector auditivo</t>
  </si>
  <si>
    <t>Subprograma de medicina preventiva y del trabajo, programa para ruido.</t>
  </si>
  <si>
    <t xml:space="preserve">Programa de seguridad e higiene del trabajo, programa de inspecciones </t>
  </si>
  <si>
    <t>CAMPO</t>
  </si>
  <si>
    <t>OFICINA SANTA ROSA Y CAMPO</t>
  </si>
  <si>
    <t>Subprograma de seguridad indsutrial e higiene industrial, programa para ruido, programa de mantenimiento</t>
  </si>
  <si>
    <t xml:space="preserve"> LUMBAGOS</t>
  </si>
  <si>
    <t>Reposa muñecas, silla ajustable</t>
  </si>
  <si>
    <t>Programa de seguridad e higiene del trabajo, programa riesgo biomecánico</t>
  </si>
  <si>
    <t>reposa muñecas y silla ajustable, realizar pausas activas</t>
  </si>
  <si>
    <t>Reposa muñecas y silla ergonómica, descansapies, realizar pausas activas</t>
  </si>
  <si>
    <t>Reposa muñecas y silla ergonómica, descansa pies, realizar pausas activas</t>
  </si>
  <si>
    <t>Subprograma de medicina preventiva y del trabajo, programa para ruido</t>
  </si>
  <si>
    <t>Promover el autocuidado de las manos</t>
  </si>
  <si>
    <t>Programa de seguridad e higiene del trabajo</t>
  </si>
  <si>
    <t>Recomendaciones de uso de bloueador solar</t>
  </si>
  <si>
    <t xml:space="preserve">Subprograma de medicina preventiva y del trabajo, </t>
  </si>
  <si>
    <t>Permisos para trabajo en alturas, revision pre y post uso de los equipos</t>
  </si>
  <si>
    <t>Subprograma de seguridad e higiene industrial, programa de inspecciones, progama para trabajo en alturas</t>
  </si>
  <si>
    <t>Subprograma de seguridad industrial e higiene industrial, programa de inspecciones, bitacora</t>
  </si>
  <si>
    <t>Subprograma de seguridad industrial e higiene industrial,programa para ruido, programa de manenimiento</t>
  </si>
  <si>
    <t>Subrograma de medicina preventiva y del trabajo</t>
  </si>
  <si>
    <t xml:space="preserve">Protector auditivo </t>
  </si>
  <si>
    <t>Programa de mantenimiento, subprograma de higiene y seguridad industrial, programa de medicion y seguimiento, mariz de selección de epp</t>
  </si>
  <si>
    <t>Subprograma de seguridad industrial e hiiene industrial, programa de inspecciones</t>
  </si>
  <si>
    <t>plan de emergencia</t>
  </si>
  <si>
    <t>programa de seguridad industrial e hiiene industrial, programa de gestión para ruido, programa de mantenimiento</t>
  </si>
  <si>
    <t>Subprograma de higiene y seguridad industrial, programa para ruido, programa de mantenimiento</t>
  </si>
  <si>
    <t>Señalización de ineas de fuego</t>
  </si>
  <si>
    <t>Subprograma de higiene y seguridad industrial, programa pararieso mecanico, programa de inspecciones</t>
  </si>
  <si>
    <t>programa de seguridad industrial e higiene industrial</t>
  </si>
  <si>
    <t>programa de seguridad industrial e higiene industrial, programa para riesgo biomecánico</t>
  </si>
  <si>
    <t>Protecto auditivo</t>
  </si>
  <si>
    <t>Socializacion del plan de emergencias, Capacitación en ofidismo</t>
  </si>
  <si>
    <t>Plan de emergecias</t>
  </si>
  <si>
    <t>Programa de seguridad industrial</t>
  </si>
  <si>
    <t>Nombre: Matriz de riesgos</t>
  </si>
  <si>
    <t>Version 01</t>
  </si>
  <si>
    <t>Elaborador por: Martha Isabel Calderon Botero</t>
  </si>
  <si>
    <t>Aprobada por: Jhony Lendro Valencia</t>
  </si>
  <si>
    <t>Código: 60-1000-07</t>
  </si>
  <si>
    <t>Vigente desde: 01/01/2013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</si>
</sst>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_ ;_ &quot;$&quot;\ * \-#,##0_ ;_ &quot;$&quot;\ * &quot;-&quot;_ ;_ @_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6.5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color rgb="FF000000"/>
      <name val="Arial"/>
      <family val="2"/>
    </font>
    <font>
      <b/>
      <sz val="11"/>
      <color indexed="81"/>
      <name val="Tahoma"/>
      <family val="2"/>
    </font>
    <font>
      <b/>
      <sz val="11"/>
      <color rgb="FF000000"/>
      <name val="Arial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4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1" xfId="0" applyFont="1" applyBorder="1"/>
    <xf numFmtId="0" fontId="7" fillId="0" borderId="0" xfId="0" applyFont="1" applyBorder="1"/>
    <xf numFmtId="0" fontId="0" fillId="0" borderId="1" xfId="0" applyBorder="1" applyAlignment="1">
      <alignment horizontal="left"/>
    </xf>
    <xf numFmtId="9" fontId="9" fillId="0" borderId="0" xfId="0" applyNumberFormat="1" applyFont="1"/>
    <xf numFmtId="0" fontId="0" fillId="0" borderId="16" xfId="0" applyBorder="1"/>
    <xf numFmtId="0" fontId="9" fillId="0" borderId="0" xfId="0" applyFont="1"/>
    <xf numFmtId="0" fontId="7" fillId="0" borderId="0" xfId="0" applyFont="1"/>
    <xf numFmtId="0" fontId="0" fillId="5" borderId="0" xfId="0" applyFill="1"/>
    <xf numFmtId="0" fontId="1" fillId="0" borderId="0" xfId="0" applyFont="1" applyAlignment="1"/>
    <xf numFmtId="0" fontId="7" fillId="6" borderId="0" xfId="0" applyFont="1" applyFill="1"/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 applyFill="1"/>
    <xf numFmtId="0" fontId="6" fillId="0" borderId="17" xfId="0" applyFont="1" applyFill="1" applyBorder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12" fillId="7" borderId="5" xfId="0" applyFont="1" applyFill="1" applyBorder="1" applyAlignment="1">
      <alignment vertical="top" wrapText="1"/>
    </xf>
    <xf numFmtId="0" fontId="12" fillId="0" borderId="7" xfId="0" applyFont="1" applyBorder="1" applyAlignment="1">
      <alignment horizontal="right" vertical="top" wrapText="1"/>
    </xf>
    <xf numFmtId="0" fontId="12" fillId="7" borderId="7" xfId="0" applyFont="1" applyFill="1" applyBorder="1" applyAlignment="1">
      <alignment vertical="top" wrapText="1"/>
    </xf>
    <xf numFmtId="0" fontId="0" fillId="0" borderId="0" xfId="0" applyFont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3" fillId="0" borderId="31" xfId="0" applyFont="1" applyBorder="1" applyAlignment="1">
      <alignment horizontal="center" vertical="top" wrapText="1"/>
    </xf>
    <xf numFmtId="0" fontId="13" fillId="0" borderId="32" xfId="0" applyFont="1" applyBorder="1" applyAlignment="1">
      <alignment horizontal="justify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5" fillId="13" borderId="0" xfId="1" applyFont="1" applyFill="1" applyAlignment="1" applyProtection="1">
      <alignment horizontal="center" vertical="center" textRotation="90" wrapText="1"/>
    </xf>
    <xf numFmtId="0" fontId="17" fillId="16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vertical="center" textRotation="90" wrapText="1"/>
    </xf>
    <xf numFmtId="0" fontId="0" fillId="0" borderId="6" xfId="0" applyBorder="1" applyAlignment="1">
      <alignment vertical="center" wrapText="1"/>
    </xf>
    <xf numFmtId="0" fontId="1" fillId="12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horizontal="center" vertical="center" textRotation="90" wrapText="1"/>
    </xf>
    <xf numFmtId="0" fontId="1" fillId="13" borderId="5" xfId="0" applyFont="1" applyFill="1" applyBorder="1" applyAlignment="1">
      <alignment horizontal="center" vertical="center" textRotation="90" wrapText="1"/>
    </xf>
    <xf numFmtId="0" fontId="16" fillId="14" borderId="5" xfId="0" applyFont="1" applyFill="1" applyBorder="1" applyAlignment="1">
      <alignment horizontal="center" vertical="center" textRotation="90"/>
    </xf>
    <xf numFmtId="0" fontId="16" fillId="14" borderId="5" xfId="0" applyFont="1" applyFill="1" applyBorder="1" applyAlignment="1">
      <alignment vertical="center" textRotation="90"/>
    </xf>
    <xf numFmtId="0" fontId="0" fillId="0" borderId="22" xfId="0" applyBorder="1" applyAlignment="1">
      <alignment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textRotation="90" wrapText="1"/>
    </xf>
    <xf numFmtId="0" fontId="0" fillId="0" borderId="22" xfId="0" applyBorder="1"/>
    <xf numFmtId="1" fontId="0" fillId="0" borderId="22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" fontId="0" fillId="0" borderId="15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vertical="center" textRotation="90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8" borderId="7" xfId="0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textRotation="90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textRotation="90" wrapText="1"/>
    </xf>
    <xf numFmtId="1" fontId="0" fillId="0" borderId="37" xfId="0" applyNumberForma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vertical="center" textRotation="90" wrapText="1"/>
    </xf>
    <xf numFmtId="2" fontId="0" fillId="0" borderId="22" xfId="0" applyNumberFormat="1" applyFill="1" applyBorder="1" applyAlignment="1">
      <alignment horizontal="center" vertical="center" wrapText="1"/>
    </xf>
    <xf numFmtId="164" fontId="0" fillId="0" borderId="22" xfId="0" applyNumberForma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textRotation="90" wrapText="1"/>
    </xf>
    <xf numFmtId="164" fontId="0" fillId="0" borderId="15" xfId="0" applyNumberForma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8" borderId="5" xfId="0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14" xfId="0" applyFont="1" applyFill="1" applyBorder="1" applyAlignment="1">
      <alignment horizontal="center" vertical="center" textRotation="90" wrapText="1"/>
    </xf>
    <xf numFmtId="2" fontId="0" fillId="0" borderId="5" xfId="0" applyNumberFormat="1" applyFill="1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" fontId="0" fillId="0" borderId="22" xfId="2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/>
    <xf numFmtId="0" fontId="0" fillId="0" borderId="26" xfId="0" applyBorder="1" applyAlignment="1">
      <alignment horizontal="center" vertical="center" textRotation="90" wrapText="1"/>
    </xf>
    <xf numFmtId="0" fontId="0" fillId="0" borderId="36" xfId="0" applyBorder="1"/>
    <xf numFmtId="0" fontId="0" fillId="0" borderId="15" xfId="0" applyFill="1" applyBorder="1" applyAlignment="1">
      <alignment vertical="center" wrapText="1"/>
    </xf>
    <xf numFmtId="0" fontId="0" fillId="0" borderId="15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1" fillId="14" borderId="5" xfId="0" applyFont="1" applyFill="1" applyBorder="1" applyAlignment="1">
      <alignment horizontal="center" vertical="center" textRotation="90" wrapText="1"/>
    </xf>
    <xf numFmtId="0" fontId="1" fillId="13" borderId="43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vertical="center" wrapText="1"/>
    </xf>
    <xf numFmtId="0" fontId="21" fillId="13" borderId="5" xfId="1" applyFont="1" applyFill="1" applyBorder="1" applyAlignment="1" applyProtection="1">
      <alignment vertical="center" textRotation="90" wrapText="1"/>
    </xf>
    <xf numFmtId="0" fontId="2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7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11" borderId="34" xfId="0" applyFont="1" applyFill="1" applyBorder="1" applyAlignment="1">
      <alignment horizontal="center" vertical="center" textRotation="90" wrapText="1"/>
    </xf>
    <xf numFmtId="0" fontId="1" fillId="11" borderId="6" xfId="0" applyFont="1" applyFill="1" applyBorder="1" applyAlignment="1">
      <alignment horizontal="center" vertical="center" textRotation="90" wrapText="1"/>
    </xf>
    <xf numFmtId="0" fontId="1" fillId="11" borderId="39" xfId="0" applyFont="1" applyFill="1" applyBorder="1" applyAlignment="1">
      <alignment horizontal="center" vertical="center" textRotation="90" wrapText="1"/>
    </xf>
    <xf numFmtId="0" fontId="1" fillId="11" borderId="17" xfId="0" applyFont="1" applyFill="1" applyBorder="1" applyAlignment="1">
      <alignment horizontal="center" vertical="center" textRotation="90" wrapText="1"/>
    </xf>
    <xf numFmtId="0" fontId="1" fillId="14" borderId="23" xfId="0" applyFont="1" applyFill="1" applyBorder="1" applyAlignment="1">
      <alignment horizontal="center" vertical="center" wrapText="1"/>
    </xf>
    <xf numFmtId="0" fontId="1" fillId="14" borderId="24" xfId="0" applyFont="1" applyFill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 wrapText="1"/>
    </xf>
    <xf numFmtId="0" fontId="21" fillId="11" borderId="23" xfId="1" applyFont="1" applyFill="1" applyBorder="1" applyAlignment="1" applyProtection="1">
      <alignment horizontal="center" vertical="center" textRotation="90" wrapText="1"/>
    </xf>
    <xf numFmtId="0" fontId="0" fillId="0" borderId="24" xfId="0" applyBorder="1"/>
    <xf numFmtId="0" fontId="0" fillId="0" borderId="25" xfId="0" applyBorder="1"/>
    <xf numFmtId="0" fontId="1" fillId="14" borderId="5" xfId="0" applyFont="1" applyFill="1" applyBorder="1" applyAlignment="1">
      <alignment horizontal="center" vertical="center" textRotation="90" wrapText="1"/>
    </xf>
    <xf numFmtId="0" fontId="1" fillId="14" borderId="7" xfId="0" applyFont="1" applyFill="1" applyBorder="1" applyAlignment="1">
      <alignment horizontal="center" vertical="center" textRotation="90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textRotation="90" wrapText="1"/>
    </xf>
    <xf numFmtId="0" fontId="1" fillId="13" borderId="23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1" applyFont="1" applyAlignment="1" applyProtection="1">
      <alignment horizontal="center"/>
    </xf>
    <xf numFmtId="0" fontId="0" fillId="0" borderId="0" xfId="0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0" fillId="0" borderId="22" xfId="0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textRotation="90" wrapText="1"/>
    </xf>
    <xf numFmtId="0" fontId="1" fillId="11" borderId="33" xfId="0" applyFont="1" applyFill="1" applyBorder="1" applyAlignment="1">
      <alignment horizontal="center" vertical="center" textRotation="90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5" fillId="11" borderId="14" xfId="1" applyFont="1" applyFill="1" applyBorder="1" applyAlignment="1" applyProtection="1">
      <alignment horizontal="center" vertical="center" textRotation="90" wrapText="1"/>
    </xf>
    <xf numFmtId="0" fontId="5" fillId="11" borderId="9" xfId="1" applyFont="1" applyFill="1" applyBorder="1" applyAlignment="1" applyProtection="1">
      <alignment horizontal="center" vertical="center" textRotation="90" wrapText="1"/>
    </xf>
    <xf numFmtId="0" fontId="5" fillId="11" borderId="8" xfId="1" applyFont="1" applyFill="1" applyBorder="1" applyAlignment="1" applyProtection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textRotation="90" wrapText="1"/>
    </xf>
    <xf numFmtId="0" fontId="16" fillId="15" borderId="6" xfId="0" applyFont="1" applyFill="1" applyBorder="1" applyAlignment="1">
      <alignment horizontal="center" vertical="center" textRotation="90" wrapText="1"/>
    </xf>
    <xf numFmtId="0" fontId="17" fillId="16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6" fillId="15" borderId="8" xfId="0" applyFont="1" applyFill="1" applyBorder="1" applyAlignment="1">
      <alignment horizontal="center" vertical="center" textRotation="90" wrapText="1"/>
    </xf>
    <xf numFmtId="0" fontId="16" fillId="15" borderId="33" xfId="0" applyFont="1" applyFill="1" applyBorder="1" applyAlignment="1">
      <alignment horizontal="center" vertical="center" textRotation="90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textRotation="90" wrapText="1"/>
    </xf>
    <xf numFmtId="0" fontId="1" fillId="12" borderId="3" xfId="0" applyFont="1" applyFill="1" applyBorder="1" applyAlignment="1">
      <alignment horizontal="center" vertical="center" textRotation="90" wrapText="1"/>
    </xf>
    <xf numFmtId="0" fontId="1" fillId="12" borderId="4" xfId="0" applyFont="1" applyFill="1" applyBorder="1" applyAlignment="1">
      <alignment horizontal="center" vertical="center" textRotation="90" wrapText="1"/>
    </xf>
    <xf numFmtId="0" fontId="1" fillId="13" borderId="12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5" fillId="12" borderId="5" xfId="1" applyFont="1" applyFill="1" applyBorder="1" applyAlignment="1" applyProtection="1">
      <alignment horizontal="center" vertical="center" textRotation="90" wrapText="1"/>
    </xf>
    <xf numFmtId="0" fontId="5" fillId="12" borderId="6" xfId="1" applyFont="1" applyFill="1" applyBorder="1" applyAlignment="1" applyProtection="1">
      <alignment horizontal="center" vertical="center" textRotation="90" wrapText="1"/>
    </xf>
    <xf numFmtId="0" fontId="0" fillId="0" borderId="2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44" xfId="0" applyBorder="1" applyAlignment="1">
      <alignment horizontal="center" vertical="center" textRotation="90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180</xdr:row>
      <xdr:rowOff>0</xdr:rowOff>
    </xdr:from>
    <xdr:to>
      <xdr:col>4</xdr:col>
      <xdr:colOff>257175</xdr:colOff>
      <xdr:row>196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595050"/>
          <a:ext cx="4752975" cy="3190875"/>
        </a:xfrm>
        <a:prstGeom prst="rect">
          <a:avLst/>
        </a:prstGeom>
        <a:noFill/>
      </xdr:spPr>
    </xdr:pic>
    <xdr:clientData/>
  </xdr:twoCellAnchor>
  <xdr:twoCellAnchor>
    <xdr:from>
      <xdr:col>7</xdr:col>
      <xdr:colOff>904875</xdr:colOff>
      <xdr:row>13</xdr:row>
      <xdr:rowOff>152400</xdr:rowOff>
    </xdr:from>
    <xdr:to>
      <xdr:col>10</xdr:col>
      <xdr:colOff>19050</xdr:colOff>
      <xdr:row>14</xdr:row>
      <xdr:rowOff>38100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7000875" y="25812750"/>
          <a:ext cx="1543050" cy="85725"/>
        </a:xfrm>
        <a:prstGeom prst="rightArrow">
          <a:avLst>
            <a:gd name="adj1" fmla="val 50000"/>
            <a:gd name="adj2" fmla="val 450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38100</xdr:rowOff>
    </xdr:from>
    <xdr:to>
      <xdr:col>6</xdr:col>
      <xdr:colOff>876300</xdr:colOff>
      <xdr:row>12</xdr:row>
      <xdr:rowOff>0</xdr:rowOff>
    </xdr:to>
    <xdr:cxnSp macro="">
      <xdr:nvCxnSpPr>
        <xdr:cNvPr id="4" name="3 Conector recto"/>
        <xdr:cNvCxnSpPr/>
      </xdr:nvCxnSpPr>
      <xdr:spPr>
        <a:xfrm flipV="1">
          <a:off x="5362575" y="17259300"/>
          <a:ext cx="857250" cy="4286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485775</xdr:rowOff>
    </xdr:from>
    <xdr:to>
      <xdr:col>5</xdr:col>
      <xdr:colOff>0</xdr:colOff>
      <xdr:row>15</xdr:row>
      <xdr:rowOff>0</xdr:rowOff>
    </xdr:to>
    <xdr:cxnSp macro="">
      <xdr:nvCxnSpPr>
        <xdr:cNvPr id="5" name="4 Conector recto"/>
        <xdr:cNvCxnSpPr/>
      </xdr:nvCxnSpPr>
      <xdr:spPr>
        <a:xfrm flipV="1">
          <a:off x="3695700" y="18173700"/>
          <a:ext cx="752475" cy="419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13</xdr:row>
      <xdr:rowOff>9525</xdr:rowOff>
    </xdr:from>
    <xdr:to>
      <xdr:col>7</xdr:col>
      <xdr:colOff>9525</xdr:colOff>
      <xdr:row>15</xdr:row>
      <xdr:rowOff>0</xdr:rowOff>
    </xdr:to>
    <xdr:cxnSp macro="">
      <xdr:nvCxnSpPr>
        <xdr:cNvPr id="6" name="5 Conector recto"/>
        <xdr:cNvCxnSpPr/>
      </xdr:nvCxnSpPr>
      <xdr:spPr>
        <a:xfrm flipV="1">
          <a:off x="5314950" y="18192750"/>
          <a:ext cx="9334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K172"/>
  <sheetViews>
    <sheetView tabSelected="1" zoomScale="60" zoomScaleNormal="60" workbookViewId="0">
      <selection activeCell="I4" sqref="I4"/>
    </sheetView>
  </sheetViews>
  <sheetFormatPr baseColWidth="10" defaultRowHeight="15" x14ac:dyDescent="0.25"/>
  <cols>
    <col min="3" max="3" width="9.7109375" customWidth="1"/>
    <col min="5" max="5" width="6.5703125" customWidth="1"/>
    <col min="6" max="6" width="17.5703125" customWidth="1"/>
    <col min="7" max="8" width="14.140625" customWidth="1"/>
    <col min="10" max="10" width="12.85546875" customWidth="1"/>
    <col min="12" max="12" width="13" customWidth="1"/>
    <col min="14" max="14" width="13" bestFit="1" customWidth="1"/>
    <col min="18" max="18" width="7.42578125" customWidth="1"/>
    <col min="19" max="19" width="5.85546875" customWidth="1"/>
    <col min="20" max="21" width="6" customWidth="1"/>
    <col min="22" max="22" width="8.85546875" customWidth="1"/>
    <col min="23" max="24" width="6.7109375" customWidth="1"/>
    <col min="26" max="26" width="10.85546875" customWidth="1"/>
    <col min="30" max="30" width="13.42578125" customWidth="1"/>
    <col min="31" max="31" width="13" customWidth="1"/>
    <col min="32" max="16384" width="11.42578125" style="3"/>
  </cols>
  <sheetData>
    <row r="2" spans="1:32" ht="15.75" x14ac:dyDescent="0.25">
      <c r="A2" s="228" t="s">
        <v>844</v>
      </c>
    </row>
    <row r="3" spans="1:32" ht="15.75" x14ac:dyDescent="0.25">
      <c r="A3" s="228" t="s">
        <v>848</v>
      </c>
    </row>
    <row r="4" spans="1:32" ht="15.75" x14ac:dyDescent="0.25">
      <c r="A4" s="228" t="s">
        <v>845</v>
      </c>
    </row>
    <row r="5" spans="1:32" ht="15.75" x14ac:dyDescent="0.25">
      <c r="A5" s="228" t="s">
        <v>849</v>
      </c>
    </row>
    <row r="6" spans="1:32" ht="15.75" x14ac:dyDescent="0.25">
      <c r="A6" s="228" t="s">
        <v>846</v>
      </c>
    </row>
    <row r="7" spans="1:32" ht="15.75" x14ac:dyDescent="0.25">
      <c r="A7" s="228" t="s">
        <v>847</v>
      </c>
    </row>
    <row r="8" spans="1:32" ht="16.5" thickBot="1" x14ac:dyDescent="0.3">
      <c r="A8" s="232"/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</row>
    <row r="9" spans="1:32" ht="92.25" customHeight="1" x14ac:dyDescent="0.25">
      <c r="A9" s="236" t="s">
        <v>0</v>
      </c>
      <c r="B9" s="234" t="s">
        <v>1</v>
      </c>
      <c r="C9" s="234" t="s">
        <v>2</v>
      </c>
      <c r="D9" s="234" t="s">
        <v>3</v>
      </c>
      <c r="E9" s="234" t="s">
        <v>4</v>
      </c>
      <c r="F9" s="241" t="s">
        <v>5</v>
      </c>
      <c r="G9" s="242"/>
      <c r="H9" s="243"/>
      <c r="I9" s="234" t="s">
        <v>6</v>
      </c>
      <c r="J9" s="249" t="s">
        <v>7</v>
      </c>
      <c r="K9" s="242"/>
      <c r="L9" s="243"/>
      <c r="M9" s="250" t="s">
        <v>8</v>
      </c>
      <c r="N9" s="242"/>
      <c r="O9" s="242"/>
      <c r="P9" s="242"/>
      <c r="Q9" s="242"/>
      <c r="R9" s="242"/>
      <c r="S9" s="243"/>
      <c r="T9" s="244" t="s">
        <v>20</v>
      </c>
      <c r="U9" s="238" t="s">
        <v>236</v>
      </c>
      <c r="V9" s="239"/>
      <c r="W9" s="240"/>
      <c r="X9" s="246" t="s">
        <v>9</v>
      </c>
      <c r="Y9" s="247"/>
      <c r="Z9" s="248"/>
      <c r="AA9" s="250" t="s">
        <v>24</v>
      </c>
      <c r="AB9" s="251"/>
      <c r="AC9" s="251"/>
      <c r="AD9" s="251"/>
      <c r="AE9" s="252"/>
      <c r="AF9" s="230" t="s">
        <v>682</v>
      </c>
    </row>
    <row r="10" spans="1:32" ht="116.25" customHeight="1" x14ac:dyDescent="0.25">
      <c r="A10" s="237"/>
      <c r="B10" s="235"/>
      <c r="C10" s="235"/>
      <c r="D10" s="235"/>
      <c r="E10" s="235"/>
      <c r="F10" s="222" t="s">
        <v>10</v>
      </c>
      <c r="G10" s="222" t="s">
        <v>11</v>
      </c>
      <c r="H10" s="222" t="s">
        <v>353</v>
      </c>
      <c r="I10" s="235"/>
      <c r="J10" s="95" t="s">
        <v>80</v>
      </c>
      <c r="K10" s="95" t="s">
        <v>12</v>
      </c>
      <c r="L10" s="95" t="s">
        <v>13</v>
      </c>
      <c r="M10" s="227" t="s">
        <v>14</v>
      </c>
      <c r="N10" s="227" t="s">
        <v>15</v>
      </c>
      <c r="O10" s="227" t="s">
        <v>29</v>
      </c>
      <c r="P10" s="227" t="s">
        <v>16</v>
      </c>
      <c r="Q10" s="227" t="s">
        <v>17</v>
      </c>
      <c r="R10" s="227" t="s">
        <v>18</v>
      </c>
      <c r="S10" s="227" t="s">
        <v>19</v>
      </c>
      <c r="T10" s="245"/>
      <c r="U10" s="224" t="s">
        <v>234</v>
      </c>
      <c r="V10" s="224" t="s">
        <v>235</v>
      </c>
      <c r="W10" s="224" t="s">
        <v>237</v>
      </c>
      <c r="X10" s="95" t="s">
        <v>21</v>
      </c>
      <c r="Y10" s="95" t="s">
        <v>22</v>
      </c>
      <c r="Z10" s="95" t="s">
        <v>23</v>
      </c>
      <c r="AA10" s="97" t="s">
        <v>25</v>
      </c>
      <c r="AB10" s="97" t="s">
        <v>26</v>
      </c>
      <c r="AC10" s="97" t="s">
        <v>27</v>
      </c>
      <c r="AD10" s="97" t="s">
        <v>270</v>
      </c>
      <c r="AE10" s="225" t="s">
        <v>28</v>
      </c>
      <c r="AF10" s="231"/>
    </row>
    <row r="11" spans="1:32" ht="108.75" customHeight="1" x14ac:dyDescent="0.25">
      <c r="A11" s="71" t="s">
        <v>238</v>
      </c>
      <c r="B11" s="71" t="s">
        <v>239</v>
      </c>
      <c r="C11" s="71" t="s">
        <v>277</v>
      </c>
      <c r="D11" s="71" t="s">
        <v>277</v>
      </c>
      <c r="E11" s="213" t="s">
        <v>244</v>
      </c>
      <c r="F11" s="219" t="s">
        <v>240</v>
      </c>
      <c r="G11" s="229" t="s">
        <v>306</v>
      </c>
      <c r="H11" s="229" t="s">
        <v>39</v>
      </c>
      <c r="I11" s="71" t="s">
        <v>693</v>
      </c>
      <c r="J11" s="219"/>
      <c r="K11" s="219"/>
      <c r="L11" s="229" t="s">
        <v>247</v>
      </c>
      <c r="M11" s="219">
        <v>6</v>
      </c>
      <c r="N11" s="219">
        <v>4</v>
      </c>
      <c r="O11" s="219">
        <f>+M11*N11</f>
        <v>24</v>
      </c>
      <c r="P11" s="81" t="s">
        <v>255</v>
      </c>
      <c r="Q11" s="72">
        <v>25</v>
      </c>
      <c r="R11" s="72">
        <f>+O11*Q11</f>
        <v>600</v>
      </c>
      <c r="S11" s="219" t="s">
        <v>216</v>
      </c>
      <c r="T11" s="85" t="s">
        <v>231</v>
      </c>
      <c r="U11" s="72" t="s">
        <v>569</v>
      </c>
      <c r="V11" s="72" t="s">
        <v>569</v>
      </c>
      <c r="W11" s="72" t="s">
        <v>569</v>
      </c>
      <c r="X11" s="71">
        <v>15</v>
      </c>
      <c r="Y11" s="123" t="s">
        <v>218</v>
      </c>
      <c r="Z11" s="226" t="s">
        <v>281</v>
      </c>
      <c r="AA11" s="226"/>
      <c r="AB11" s="226"/>
      <c r="AC11" s="1"/>
      <c r="AD11" s="253" t="s">
        <v>760</v>
      </c>
      <c r="AE11" s="229" t="s">
        <v>570</v>
      </c>
      <c r="AF11" s="229" t="s">
        <v>761</v>
      </c>
    </row>
    <row r="12" spans="1:32" ht="114.75" customHeight="1" x14ac:dyDescent="0.25">
      <c r="A12" s="71" t="s">
        <v>238</v>
      </c>
      <c r="B12" s="71" t="s">
        <v>239</v>
      </c>
      <c r="C12" s="71" t="s">
        <v>277</v>
      </c>
      <c r="D12" s="71" t="s">
        <v>277</v>
      </c>
      <c r="E12" s="213" t="s">
        <v>244</v>
      </c>
      <c r="F12" s="219" t="s">
        <v>568</v>
      </c>
      <c r="G12" s="229"/>
      <c r="H12" s="229"/>
      <c r="I12" s="71" t="s">
        <v>567</v>
      </c>
      <c r="J12" s="1"/>
      <c r="K12" s="2"/>
      <c r="L12" s="229"/>
      <c r="M12" s="219">
        <v>6</v>
      </c>
      <c r="N12" s="219">
        <v>4</v>
      </c>
      <c r="O12" s="219">
        <f t="shared" ref="O12:O44" si="0">+M12*N12</f>
        <v>24</v>
      </c>
      <c r="P12" s="81" t="s">
        <v>255</v>
      </c>
      <c r="Q12" s="72">
        <v>25</v>
      </c>
      <c r="R12" s="72">
        <f>+O12*Q12</f>
        <v>600</v>
      </c>
      <c r="S12" s="219" t="s">
        <v>216</v>
      </c>
      <c r="T12" s="85" t="s">
        <v>231</v>
      </c>
      <c r="U12" s="72" t="s">
        <v>569</v>
      </c>
      <c r="V12" s="72" t="s">
        <v>569</v>
      </c>
      <c r="W12" s="72" t="s">
        <v>569</v>
      </c>
      <c r="X12" s="71"/>
      <c r="Y12" s="123" t="s">
        <v>218</v>
      </c>
      <c r="Z12" s="213" t="s">
        <v>281</v>
      </c>
      <c r="AA12" s="1"/>
      <c r="AB12" s="1"/>
      <c r="AC12" s="1"/>
      <c r="AD12" s="253"/>
      <c r="AE12" s="229"/>
      <c r="AF12" s="229"/>
    </row>
    <row r="13" spans="1:32" ht="270" x14ac:dyDescent="0.25">
      <c r="A13" s="71" t="s">
        <v>238</v>
      </c>
      <c r="B13" s="71" t="s">
        <v>239</v>
      </c>
      <c r="C13" s="71" t="s">
        <v>277</v>
      </c>
      <c r="D13" s="71" t="s">
        <v>277</v>
      </c>
      <c r="E13" s="213" t="s">
        <v>244</v>
      </c>
      <c r="F13" s="219" t="s">
        <v>359</v>
      </c>
      <c r="G13" s="145" t="s">
        <v>599</v>
      </c>
      <c r="H13" s="72" t="s">
        <v>49</v>
      </c>
      <c r="I13" s="71" t="s">
        <v>694</v>
      </c>
      <c r="J13" s="219" t="s">
        <v>251</v>
      </c>
      <c r="K13" s="1"/>
      <c r="L13" s="219" t="s">
        <v>571</v>
      </c>
      <c r="M13" s="219">
        <v>1</v>
      </c>
      <c r="N13" s="219">
        <v>4</v>
      </c>
      <c r="O13" s="219">
        <f t="shared" si="0"/>
        <v>4</v>
      </c>
      <c r="P13" s="219" t="s">
        <v>254</v>
      </c>
      <c r="Q13" s="72">
        <v>60</v>
      </c>
      <c r="R13" s="72">
        <f t="shared" ref="R13:R44" si="1">+O13*Q13</f>
        <v>240</v>
      </c>
      <c r="S13" s="219" t="s">
        <v>219</v>
      </c>
      <c r="T13" s="85" t="s">
        <v>233</v>
      </c>
      <c r="U13" s="72" t="s">
        <v>569</v>
      </c>
      <c r="V13" s="72" t="s">
        <v>569</v>
      </c>
      <c r="W13" s="72" t="s">
        <v>569</v>
      </c>
      <c r="X13" s="71"/>
      <c r="Y13" s="123" t="s">
        <v>221</v>
      </c>
      <c r="Z13" s="221" t="s">
        <v>244</v>
      </c>
      <c r="AA13" s="123"/>
      <c r="AB13" s="123"/>
      <c r="AC13" s="71" t="s">
        <v>566</v>
      </c>
      <c r="AD13" s="71" t="s">
        <v>572</v>
      </c>
      <c r="AE13" s="71" t="s">
        <v>573</v>
      </c>
      <c r="AF13" s="145" t="s">
        <v>684</v>
      </c>
    </row>
    <row r="14" spans="1:32" ht="165.75" x14ac:dyDescent="0.25">
      <c r="A14" s="71" t="s">
        <v>238</v>
      </c>
      <c r="B14" s="71" t="s">
        <v>239</v>
      </c>
      <c r="C14" s="71" t="s">
        <v>277</v>
      </c>
      <c r="D14" s="71" t="s">
        <v>277</v>
      </c>
      <c r="E14" s="213" t="s">
        <v>244</v>
      </c>
      <c r="F14" s="219" t="s">
        <v>342</v>
      </c>
      <c r="G14" s="145" t="s">
        <v>599</v>
      </c>
      <c r="H14" s="71" t="s">
        <v>56</v>
      </c>
      <c r="I14" s="71" t="s">
        <v>695</v>
      </c>
      <c r="J14" s="219" t="s">
        <v>249</v>
      </c>
      <c r="K14" s="1"/>
      <c r="L14" s="1"/>
      <c r="M14" s="219">
        <v>2</v>
      </c>
      <c r="N14" s="219">
        <v>4</v>
      </c>
      <c r="O14" s="219">
        <f t="shared" si="0"/>
        <v>8</v>
      </c>
      <c r="P14" s="79" t="s">
        <v>12</v>
      </c>
      <c r="Q14" s="72">
        <v>60</v>
      </c>
      <c r="R14" s="72">
        <f t="shared" si="1"/>
        <v>480</v>
      </c>
      <c r="S14" s="219" t="s">
        <v>219</v>
      </c>
      <c r="T14" s="85" t="s">
        <v>233</v>
      </c>
      <c r="U14" s="72" t="s">
        <v>569</v>
      </c>
      <c r="V14" s="72" t="s">
        <v>569</v>
      </c>
      <c r="W14" s="72" t="s">
        <v>569</v>
      </c>
      <c r="X14" s="71"/>
      <c r="Y14" s="123" t="s">
        <v>221</v>
      </c>
      <c r="Z14" s="213" t="s">
        <v>244</v>
      </c>
      <c r="AA14" s="1"/>
      <c r="AB14" s="1"/>
      <c r="AC14" s="219" t="s">
        <v>566</v>
      </c>
      <c r="AD14" s="71" t="s">
        <v>574</v>
      </c>
      <c r="AE14" s="71"/>
      <c r="AF14" s="71" t="s">
        <v>683</v>
      </c>
    </row>
    <row r="15" spans="1:32" ht="195" x14ac:dyDescent="0.25">
      <c r="A15" s="71" t="s">
        <v>238</v>
      </c>
      <c r="B15" s="71" t="s">
        <v>239</v>
      </c>
      <c r="C15" s="71" t="s">
        <v>277</v>
      </c>
      <c r="D15" s="71" t="s">
        <v>277</v>
      </c>
      <c r="E15" s="213" t="s">
        <v>244</v>
      </c>
      <c r="F15" s="219" t="s">
        <v>357</v>
      </c>
      <c r="G15" s="145" t="s">
        <v>599</v>
      </c>
      <c r="H15" s="71" t="s">
        <v>358</v>
      </c>
      <c r="I15" s="71" t="s">
        <v>696</v>
      </c>
      <c r="J15" s="1"/>
      <c r="K15" s="1"/>
      <c r="L15" s="219" t="s">
        <v>575</v>
      </c>
      <c r="M15" s="219">
        <v>6</v>
      </c>
      <c r="N15" s="219">
        <v>4</v>
      </c>
      <c r="O15" s="219">
        <f t="shared" si="0"/>
        <v>24</v>
      </c>
      <c r="P15" s="81" t="s">
        <v>255</v>
      </c>
      <c r="Q15" s="72">
        <v>60</v>
      </c>
      <c r="R15" s="72">
        <f t="shared" si="1"/>
        <v>1440</v>
      </c>
      <c r="S15" s="219" t="s">
        <v>216</v>
      </c>
      <c r="T15" s="85" t="s">
        <v>231</v>
      </c>
      <c r="U15" s="72" t="s">
        <v>569</v>
      </c>
      <c r="V15" s="72" t="s">
        <v>569</v>
      </c>
      <c r="W15" s="72" t="s">
        <v>569</v>
      </c>
      <c r="X15" s="71"/>
      <c r="Y15" s="123" t="s">
        <v>218</v>
      </c>
      <c r="Z15" s="214" t="s">
        <v>244</v>
      </c>
      <c r="AA15" s="1"/>
      <c r="AB15" s="1"/>
      <c r="AC15" s="1"/>
      <c r="AD15" s="71" t="s">
        <v>742</v>
      </c>
      <c r="AE15" s="71" t="s">
        <v>576</v>
      </c>
      <c r="AF15" s="71" t="s">
        <v>685</v>
      </c>
    </row>
    <row r="16" spans="1:32" ht="290.25" customHeight="1" x14ac:dyDescent="0.25">
      <c r="A16" s="71" t="s">
        <v>238</v>
      </c>
      <c r="B16" s="71" t="s">
        <v>239</v>
      </c>
      <c r="C16" s="71" t="s">
        <v>277</v>
      </c>
      <c r="D16" s="71" t="s">
        <v>277</v>
      </c>
      <c r="E16" s="213" t="s">
        <v>244</v>
      </c>
      <c r="F16" s="71" t="s">
        <v>241</v>
      </c>
      <c r="G16" s="145" t="s">
        <v>600</v>
      </c>
      <c r="H16" s="219" t="s">
        <v>360</v>
      </c>
      <c r="I16" s="71" t="s">
        <v>577</v>
      </c>
      <c r="J16" s="219" t="s">
        <v>579</v>
      </c>
      <c r="K16" s="219" t="s">
        <v>578</v>
      </c>
      <c r="L16" s="219" t="s">
        <v>743</v>
      </c>
      <c r="M16" s="219">
        <v>6</v>
      </c>
      <c r="N16" s="219">
        <v>2</v>
      </c>
      <c r="O16" s="219">
        <f t="shared" si="0"/>
        <v>12</v>
      </c>
      <c r="P16" s="82" t="s">
        <v>256</v>
      </c>
      <c r="Q16" s="72">
        <v>25</v>
      </c>
      <c r="R16" s="72">
        <f t="shared" si="1"/>
        <v>300</v>
      </c>
      <c r="S16" s="219" t="s">
        <v>219</v>
      </c>
      <c r="T16" s="85" t="s">
        <v>233</v>
      </c>
      <c r="U16" s="72" t="s">
        <v>569</v>
      </c>
      <c r="V16" s="72" t="s">
        <v>569</v>
      </c>
      <c r="W16" s="72" t="s">
        <v>569</v>
      </c>
      <c r="X16" s="71"/>
      <c r="Y16" s="123" t="s">
        <v>221</v>
      </c>
      <c r="Z16" s="215" t="s">
        <v>244</v>
      </c>
      <c r="AA16" s="1"/>
      <c r="AB16" s="1"/>
      <c r="AC16" s="71" t="s">
        <v>580</v>
      </c>
      <c r="AD16" s="71" t="s">
        <v>744</v>
      </c>
      <c r="AE16" s="71"/>
      <c r="AF16" s="71" t="s">
        <v>745</v>
      </c>
    </row>
    <row r="17" spans="1:32" ht="205.5" customHeight="1" x14ac:dyDescent="0.25">
      <c r="A17" s="71" t="s">
        <v>238</v>
      </c>
      <c r="B17" s="71" t="s">
        <v>239</v>
      </c>
      <c r="C17" s="71" t="s">
        <v>277</v>
      </c>
      <c r="D17" s="71" t="s">
        <v>277</v>
      </c>
      <c r="E17" s="213" t="s">
        <v>244</v>
      </c>
      <c r="F17" s="219" t="s">
        <v>344</v>
      </c>
      <c r="G17" s="219" t="s">
        <v>242</v>
      </c>
      <c r="H17" s="219" t="s">
        <v>39</v>
      </c>
      <c r="I17" s="71" t="s">
        <v>581</v>
      </c>
      <c r="J17" s="71"/>
      <c r="K17" s="1"/>
      <c r="L17" s="219" t="s">
        <v>582</v>
      </c>
      <c r="M17" s="219">
        <v>6</v>
      </c>
      <c r="N17" s="219">
        <v>4</v>
      </c>
      <c r="O17" s="219">
        <f t="shared" si="0"/>
        <v>24</v>
      </c>
      <c r="P17" s="81" t="s">
        <v>255</v>
      </c>
      <c r="Q17" s="72">
        <v>60</v>
      </c>
      <c r="R17" s="72">
        <f t="shared" si="1"/>
        <v>1440</v>
      </c>
      <c r="S17" s="219" t="s">
        <v>216</v>
      </c>
      <c r="T17" s="85" t="s">
        <v>231</v>
      </c>
      <c r="U17" s="72" t="s">
        <v>569</v>
      </c>
      <c r="V17" s="72" t="s">
        <v>569</v>
      </c>
      <c r="W17" s="72" t="s">
        <v>569</v>
      </c>
      <c r="X17" s="71"/>
      <c r="Y17" s="123" t="s">
        <v>218</v>
      </c>
      <c r="Z17" s="214" t="s">
        <v>244</v>
      </c>
      <c r="AA17" s="1"/>
      <c r="AB17" s="1"/>
      <c r="AC17" s="1"/>
      <c r="AD17" s="219" t="s">
        <v>583</v>
      </c>
      <c r="AE17" s="71"/>
      <c r="AF17" s="145" t="s">
        <v>746</v>
      </c>
    </row>
    <row r="18" spans="1:32" s="88" customFormat="1" ht="112.5" customHeight="1" x14ac:dyDescent="0.25">
      <c r="A18" s="71" t="s">
        <v>238</v>
      </c>
      <c r="B18" s="71" t="s">
        <v>239</v>
      </c>
      <c r="C18" s="71" t="s">
        <v>277</v>
      </c>
      <c r="D18" s="71" t="s">
        <v>277</v>
      </c>
      <c r="E18" s="213" t="s">
        <v>244</v>
      </c>
      <c r="F18" s="219" t="s">
        <v>369</v>
      </c>
      <c r="G18" s="219" t="s">
        <v>34</v>
      </c>
      <c r="H18" s="219" t="s">
        <v>299</v>
      </c>
      <c r="I18" s="219" t="s">
        <v>584</v>
      </c>
      <c r="J18" s="219"/>
      <c r="K18" s="219"/>
      <c r="L18" s="71"/>
      <c r="M18" s="219">
        <v>10</v>
      </c>
      <c r="N18" s="219">
        <v>3</v>
      </c>
      <c r="O18" s="219">
        <f t="shared" ref="O18" si="2">+M18*N18</f>
        <v>30</v>
      </c>
      <c r="P18" s="81" t="s">
        <v>255</v>
      </c>
      <c r="Q18" s="219">
        <v>25</v>
      </c>
      <c r="R18" s="219">
        <f t="shared" ref="R18" si="3">+O18*Q18</f>
        <v>750</v>
      </c>
      <c r="S18" s="219" t="s">
        <v>216</v>
      </c>
      <c r="T18" s="85" t="s">
        <v>231</v>
      </c>
      <c r="U18" s="72" t="s">
        <v>569</v>
      </c>
      <c r="V18" s="72" t="s">
        <v>569</v>
      </c>
      <c r="W18" s="72" t="s">
        <v>569</v>
      </c>
      <c r="X18" s="71"/>
      <c r="Y18" s="123" t="s">
        <v>218</v>
      </c>
      <c r="Z18" s="219"/>
      <c r="AA18" s="219"/>
      <c r="AB18" s="219"/>
      <c r="AC18" s="219"/>
      <c r="AD18" s="219" t="s">
        <v>747</v>
      </c>
      <c r="AE18" s="219" t="s">
        <v>586</v>
      </c>
      <c r="AF18" s="219" t="s">
        <v>748</v>
      </c>
    </row>
    <row r="19" spans="1:32" ht="150" x14ac:dyDescent="0.25">
      <c r="A19" s="71" t="s">
        <v>238</v>
      </c>
      <c r="B19" s="71" t="s">
        <v>239</v>
      </c>
      <c r="C19" s="71" t="s">
        <v>277</v>
      </c>
      <c r="D19" s="71" t="s">
        <v>277</v>
      </c>
      <c r="E19" s="213" t="s">
        <v>244</v>
      </c>
      <c r="F19" s="219" t="s">
        <v>362</v>
      </c>
      <c r="G19" s="71" t="s">
        <v>39</v>
      </c>
      <c r="H19" s="220" t="s">
        <v>601</v>
      </c>
      <c r="I19" s="219" t="s">
        <v>698</v>
      </c>
      <c r="J19" s="219" t="s">
        <v>585</v>
      </c>
      <c r="K19" s="1"/>
      <c r="L19" s="71"/>
      <c r="M19" s="219">
        <v>10</v>
      </c>
      <c r="N19" s="219">
        <v>2</v>
      </c>
      <c r="O19" s="219">
        <f t="shared" si="0"/>
        <v>20</v>
      </c>
      <c r="P19" s="82" t="s">
        <v>256</v>
      </c>
      <c r="Q19" s="72">
        <v>100</v>
      </c>
      <c r="R19" s="72">
        <f t="shared" si="1"/>
        <v>2000</v>
      </c>
      <c r="S19" s="219" t="s">
        <v>216</v>
      </c>
      <c r="T19" s="85" t="s">
        <v>231</v>
      </c>
      <c r="U19" s="72" t="s">
        <v>569</v>
      </c>
      <c r="V19" s="72" t="s">
        <v>569</v>
      </c>
      <c r="W19" s="72" t="s">
        <v>569</v>
      </c>
      <c r="X19" s="71"/>
      <c r="Y19" s="123" t="s">
        <v>218</v>
      </c>
      <c r="Z19" s="213" t="s">
        <v>244</v>
      </c>
      <c r="AA19" s="1"/>
      <c r="AB19" s="1"/>
      <c r="AC19" s="219" t="s">
        <v>588</v>
      </c>
      <c r="AD19" s="73" t="s">
        <v>587</v>
      </c>
      <c r="AE19" s="1"/>
      <c r="AF19" s="156" t="s">
        <v>791</v>
      </c>
    </row>
    <row r="20" spans="1:32" ht="105" x14ac:dyDescent="0.25">
      <c r="A20" s="71" t="s">
        <v>238</v>
      </c>
      <c r="B20" s="71" t="s">
        <v>239</v>
      </c>
      <c r="C20" s="71" t="s">
        <v>277</v>
      </c>
      <c r="D20" s="71" t="s">
        <v>277</v>
      </c>
      <c r="E20" s="213" t="s">
        <v>244</v>
      </c>
      <c r="F20" s="219" t="s">
        <v>589</v>
      </c>
      <c r="G20" s="71" t="s">
        <v>39</v>
      </c>
      <c r="H20" s="220" t="s">
        <v>602</v>
      </c>
      <c r="I20" s="71" t="s">
        <v>699</v>
      </c>
      <c r="J20" s="1"/>
      <c r="K20" s="1"/>
      <c r="L20" s="219" t="s">
        <v>591</v>
      </c>
      <c r="M20" s="219">
        <v>10</v>
      </c>
      <c r="N20" s="219">
        <v>1</v>
      </c>
      <c r="O20" s="219">
        <f t="shared" si="0"/>
        <v>10</v>
      </c>
      <c r="P20" s="82" t="s">
        <v>256</v>
      </c>
      <c r="Q20" s="72">
        <v>100</v>
      </c>
      <c r="R20" s="72">
        <f t="shared" si="1"/>
        <v>1000</v>
      </c>
      <c r="S20" s="219" t="s">
        <v>216</v>
      </c>
      <c r="T20" s="85" t="s">
        <v>231</v>
      </c>
      <c r="U20" s="72" t="s">
        <v>569</v>
      </c>
      <c r="V20" s="72" t="s">
        <v>569</v>
      </c>
      <c r="W20" s="72" t="s">
        <v>569</v>
      </c>
      <c r="X20" s="71"/>
      <c r="Y20" s="123" t="s">
        <v>218</v>
      </c>
      <c r="Z20" s="1"/>
      <c r="AA20" s="1"/>
      <c r="AB20" s="1"/>
      <c r="AC20" s="1"/>
      <c r="AD20" s="219" t="s">
        <v>350</v>
      </c>
      <c r="AE20" s="1"/>
      <c r="AF20" s="145" t="s">
        <v>749</v>
      </c>
    </row>
    <row r="21" spans="1:32" ht="270" x14ac:dyDescent="0.25">
      <c r="A21" s="71" t="s">
        <v>238</v>
      </c>
      <c r="B21" s="71" t="s">
        <v>239</v>
      </c>
      <c r="C21" s="71" t="s">
        <v>277</v>
      </c>
      <c r="D21" s="71" t="s">
        <v>277</v>
      </c>
      <c r="E21" s="213" t="s">
        <v>244</v>
      </c>
      <c r="F21" s="219" t="s">
        <v>750</v>
      </c>
      <c r="G21" s="219" t="s">
        <v>689</v>
      </c>
      <c r="H21" s="71" t="s">
        <v>433</v>
      </c>
      <c r="I21" s="71" t="s">
        <v>700</v>
      </c>
      <c r="J21" s="71" t="s">
        <v>751</v>
      </c>
      <c r="K21" s="71" t="s">
        <v>752</v>
      </c>
      <c r="L21" s="219"/>
      <c r="M21" s="219">
        <v>4</v>
      </c>
      <c r="N21" s="219">
        <v>2</v>
      </c>
      <c r="O21" s="219">
        <f t="shared" si="0"/>
        <v>8</v>
      </c>
      <c r="P21" s="82" t="s">
        <v>256</v>
      </c>
      <c r="Q21" s="72">
        <v>60</v>
      </c>
      <c r="R21" s="72">
        <f t="shared" si="1"/>
        <v>480</v>
      </c>
      <c r="S21" s="219" t="s">
        <v>219</v>
      </c>
      <c r="T21" s="85" t="s">
        <v>332</v>
      </c>
      <c r="U21" s="72" t="s">
        <v>569</v>
      </c>
      <c r="V21" s="72" t="s">
        <v>569</v>
      </c>
      <c r="W21" s="72" t="s">
        <v>569</v>
      </c>
      <c r="X21" s="71"/>
      <c r="Y21" s="123" t="s">
        <v>221</v>
      </c>
      <c r="Z21" s="213" t="s">
        <v>244</v>
      </c>
      <c r="AA21" s="1"/>
      <c r="AB21" s="1"/>
      <c r="AC21" s="1"/>
      <c r="AD21" s="219" t="s">
        <v>595</v>
      </c>
      <c r="AE21" s="2"/>
      <c r="AF21" s="156" t="s">
        <v>753</v>
      </c>
    </row>
    <row r="22" spans="1:32" ht="167.25" customHeight="1" x14ac:dyDescent="0.25">
      <c r="A22" s="71" t="s">
        <v>238</v>
      </c>
      <c r="B22" s="71" t="s">
        <v>239</v>
      </c>
      <c r="C22" s="71" t="s">
        <v>277</v>
      </c>
      <c r="D22" s="71" t="s">
        <v>277</v>
      </c>
      <c r="E22" s="213" t="s">
        <v>244</v>
      </c>
      <c r="F22" s="219" t="s">
        <v>243</v>
      </c>
      <c r="G22" s="71" t="s">
        <v>40</v>
      </c>
      <c r="H22" s="71" t="s">
        <v>40</v>
      </c>
      <c r="I22" s="219" t="s">
        <v>701</v>
      </c>
      <c r="J22" s="219"/>
      <c r="K22" s="71" t="s">
        <v>754</v>
      </c>
      <c r="L22" s="219" t="s">
        <v>593</v>
      </c>
      <c r="M22" s="219">
        <v>2</v>
      </c>
      <c r="N22" s="219">
        <v>3</v>
      </c>
      <c r="O22" s="219">
        <f t="shared" si="0"/>
        <v>6</v>
      </c>
      <c r="P22" s="79" t="s">
        <v>12</v>
      </c>
      <c r="Q22" s="72">
        <v>60</v>
      </c>
      <c r="R22" s="72">
        <f t="shared" si="1"/>
        <v>360</v>
      </c>
      <c r="S22" s="219" t="s">
        <v>219</v>
      </c>
      <c r="T22" s="85" t="s">
        <v>332</v>
      </c>
      <c r="U22" s="72" t="s">
        <v>569</v>
      </c>
      <c r="V22" s="72" t="s">
        <v>569</v>
      </c>
      <c r="W22" s="72" t="s">
        <v>569</v>
      </c>
      <c r="X22" s="71"/>
      <c r="Y22" s="123" t="s">
        <v>224</v>
      </c>
      <c r="Z22" s="1"/>
      <c r="AA22" s="1"/>
      <c r="AB22" s="1"/>
      <c r="AC22" s="219"/>
      <c r="AD22" s="219" t="s">
        <v>594</v>
      </c>
      <c r="AE22" s="1"/>
      <c r="AF22" s="2" t="s">
        <v>688</v>
      </c>
    </row>
    <row r="23" spans="1:32" s="88" customFormat="1" ht="148.5" customHeight="1" x14ac:dyDescent="0.25">
      <c r="A23" s="71" t="s">
        <v>238</v>
      </c>
      <c r="B23" s="71" t="s">
        <v>239</v>
      </c>
      <c r="C23" s="71" t="s">
        <v>351</v>
      </c>
      <c r="D23" s="71" t="s">
        <v>355</v>
      </c>
      <c r="E23" s="71" t="s">
        <v>244</v>
      </c>
      <c r="F23" s="219" t="s">
        <v>510</v>
      </c>
      <c r="G23" s="219" t="s">
        <v>37</v>
      </c>
      <c r="H23" s="219" t="s">
        <v>288</v>
      </c>
      <c r="I23" s="219" t="s">
        <v>697</v>
      </c>
      <c r="J23" s="219"/>
      <c r="K23" s="219"/>
      <c r="L23" s="219" t="s">
        <v>596</v>
      </c>
      <c r="M23" s="219">
        <v>2</v>
      </c>
      <c r="N23" s="219">
        <v>2</v>
      </c>
      <c r="O23" s="219">
        <f t="shared" ref="O23" si="4">+M23*N23</f>
        <v>4</v>
      </c>
      <c r="P23" s="219" t="s">
        <v>254</v>
      </c>
      <c r="Q23" s="219">
        <v>10</v>
      </c>
      <c r="R23" s="219">
        <f t="shared" ref="R23" si="5">+O23*Q23</f>
        <v>40</v>
      </c>
      <c r="S23" s="219" t="s">
        <v>222</v>
      </c>
      <c r="T23" s="223" t="s">
        <v>229</v>
      </c>
      <c r="U23" s="72" t="s">
        <v>569</v>
      </c>
      <c r="V23" s="72" t="s">
        <v>569</v>
      </c>
      <c r="W23" s="72" t="s">
        <v>569</v>
      </c>
      <c r="X23" s="229">
        <v>20</v>
      </c>
      <c r="Y23" s="219" t="s">
        <v>224</v>
      </c>
      <c r="Z23" s="215" t="s">
        <v>244</v>
      </c>
      <c r="AA23" s="219"/>
      <c r="AB23" s="219"/>
      <c r="AC23" s="219"/>
      <c r="AD23" s="219" t="s">
        <v>596</v>
      </c>
      <c r="AE23" s="219"/>
      <c r="AF23" s="219" t="s">
        <v>755</v>
      </c>
    </row>
    <row r="24" spans="1:32" ht="225" x14ac:dyDescent="0.25">
      <c r="A24" s="71" t="s">
        <v>238</v>
      </c>
      <c r="B24" s="71" t="s">
        <v>239</v>
      </c>
      <c r="C24" s="71" t="s">
        <v>351</v>
      </c>
      <c r="D24" s="71" t="s">
        <v>355</v>
      </c>
      <c r="E24" s="71" t="s">
        <v>244</v>
      </c>
      <c r="F24" s="219" t="s">
        <v>252</v>
      </c>
      <c r="G24" s="219" t="s">
        <v>252</v>
      </c>
      <c r="H24" s="219" t="s">
        <v>252</v>
      </c>
      <c r="I24" s="219" t="s">
        <v>702</v>
      </c>
      <c r="J24" s="219" t="s">
        <v>756</v>
      </c>
      <c r="K24" s="1"/>
      <c r="L24" s="219" t="s">
        <v>757</v>
      </c>
      <c r="M24" s="219">
        <v>10</v>
      </c>
      <c r="N24" s="219">
        <v>3</v>
      </c>
      <c r="O24" s="219">
        <f t="shared" si="0"/>
        <v>30</v>
      </c>
      <c r="P24" s="81" t="s">
        <v>255</v>
      </c>
      <c r="Q24" s="72">
        <v>100</v>
      </c>
      <c r="R24" s="72">
        <f t="shared" si="1"/>
        <v>3000</v>
      </c>
      <c r="S24" s="219" t="s">
        <v>216</v>
      </c>
      <c r="T24" s="85" t="s">
        <v>231</v>
      </c>
      <c r="U24" s="72" t="s">
        <v>569</v>
      </c>
      <c r="V24" s="72" t="s">
        <v>569</v>
      </c>
      <c r="W24" s="72" t="s">
        <v>569</v>
      </c>
      <c r="X24" s="229"/>
      <c r="Y24" s="123" t="s">
        <v>218</v>
      </c>
      <c r="Z24" s="214" t="s">
        <v>244</v>
      </c>
      <c r="AA24" s="1"/>
      <c r="AB24" s="1"/>
      <c r="AC24" s="219"/>
      <c r="AD24" s="71" t="s">
        <v>597</v>
      </c>
      <c r="AE24" s="219" t="s">
        <v>758</v>
      </c>
      <c r="AF24" s="156" t="s">
        <v>759</v>
      </c>
    </row>
    <row r="25" spans="1:32" ht="270" x14ac:dyDescent="0.25">
      <c r="A25" s="71" t="s">
        <v>238</v>
      </c>
      <c r="B25" s="71" t="s">
        <v>239</v>
      </c>
      <c r="C25" s="71" t="s">
        <v>351</v>
      </c>
      <c r="D25" s="71" t="s">
        <v>355</v>
      </c>
      <c r="E25" s="71" t="s">
        <v>244</v>
      </c>
      <c r="F25" s="219" t="s">
        <v>750</v>
      </c>
      <c r="G25" s="219" t="s">
        <v>689</v>
      </c>
      <c r="H25" s="71" t="s">
        <v>433</v>
      </c>
      <c r="I25" s="71" t="s">
        <v>700</v>
      </c>
      <c r="J25" s="71" t="s">
        <v>751</v>
      </c>
      <c r="K25" s="71" t="s">
        <v>752</v>
      </c>
      <c r="L25" s="219"/>
      <c r="M25" s="219">
        <v>4</v>
      </c>
      <c r="N25" s="219">
        <v>2</v>
      </c>
      <c r="O25" s="219">
        <f t="shared" ref="O25:O26" si="6">+M25*N25</f>
        <v>8</v>
      </c>
      <c r="P25" s="82" t="s">
        <v>256</v>
      </c>
      <c r="Q25" s="72">
        <v>60</v>
      </c>
      <c r="R25" s="72">
        <f t="shared" ref="R25:R26" si="7">+O25*Q25</f>
        <v>480</v>
      </c>
      <c r="S25" s="219" t="s">
        <v>219</v>
      </c>
      <c r="T25" s="85" t="s">
        <v>332</v>
      </c>
      <c r="U25" s="72" t="s">
        <v>569</v>
      </c>
      <c r="V25" s="72" t="s">
        <v>569</v>
      </c>
      <c r="W25" s="72" t="s">
        <v>569</v>
      </c>
      <c r="X25" s="229"/>
      <c r="Y25" s="123" t="s">
        <v>221</v>
      </c>
      <c r="Z25" s="213" t="s">
        <v>244</v>
      </c>
      <c r="AA25" s="1"/>
      <c r="AB25" s="1"/>
      <c r="AC25" s="1"/>
      <c r="AD25" s="219" t="s">
        <v>595</v>
      </c>
      <c r="AE25" s="1"/>
      <c r="AF25" s="156" t="s">
        <v>753</v>
      </c>
    </row>
    <row r="26" spans="1:32" ht="122.25" customHeight="1" x14ac:dyDescent="0.25">
      <c r="A26" s="71" t="s">
        <v>238</v>
      </c>
      <c r="B26" s="71" t="s">
        <v>239</v>
      </c>
      <c r="C26" s="71" t="s">
        <v>351</v>
      </c>
      <c r="D26" s="71" t="s">
        <v>355</v>
      </c>
      <c r="E26" s="71" t="s">
        <v>244</v>
      </c>
      <c r="F26" s="219" t="s">
        <v>369</v>
      </c>
      <c r="G26" s="219" t="s">
        <v>34</v>
      </c>
      <c r="H26" s="219" t="s">
        <v>299</v>
      </c>
      <c r="I26" s="219" t="s">
        <v>584</v>
      </c>
      <c r="J26" s="219"/>
      <c r="K26" s="219"/>
      <c r="L26" s="71"/>
      <c r="M26" s="219">
        <v>10</v>
      </c>
      <c r="N26" s="219">
        <v>3</v>
      </c>
      <c r="O26" s="219">
        <f t="shared" si="6"/>
        <v>30</v>
      </c>
      <c r="P26" s="81" t="s">
        <v>255</v>
      </c>
      <c r="Q26" s="219">
        <v>25</v>
      </c>
      <c r="R26" s="219">
        <f t="shared" si="7"/>
        <v>750</v>
      </c>
      <c r="S26" s="219" t="s">
        <v>216</v>
      </c>
      <c r="T26" s="85" t="s">
        <v>231</v>
      </c>
      <c r="U26" s="72" t="s">
        <v>569</v>
      </c>
      <c r="V26" s="72" t="s">
        <v>569</v>
      </c>
      <c r="W26" s="72" t="s">
        <v>569</v>
      </c>
      <c r="X26" s="229"/>
      <c r="Y26" s="123" t="s">
        <v>218</v>
      </c>
      <c r="Z26" s="219"/>
      <c r="AA26" s="219"/>
      <c r="AB26" s="219"/>
      <c r="AC26" s="219"/>
      <c r="AD26" s="219" t="s">
        <v>762</v>
      </c>
      <c r="AE26" s="219" t="s">
        <v>586</v>
      </c>
      <c r="AF26" s="156" t="s">
        <v>686</v>
      </c>
    </row>
    <row r="27" spans="1:32" ht="168" customHeight="1" x14ac:dyDescent="0.25">
      <c r="A27" s="71" t="s">
        <v>238</v>
      </c>
      <c r="B27" s="71" t="s">
        <v>239</v>
      </c>
      <c r="C27" s="71" t="s">
        <v>351</v>
      </c>
      <c r="D27" s="71" t="s">
        <v>355</v>
      </c>
      <c r="E27" s="71" t="s">
        <v>244</v>
      </c>
      <c r="F27" s="71" t="s">
        <v>598</v>
      </c>
      <c r="G27" s="71" t="s">
        <v>39</v>
      </c>
      <c r="H27" s="220" t="s">
        <v>279</v>
      </c>
      <c r="I27" s="219" t="s">
        <v>703</v>
      </c>
      <c r="J27" s="1"/>
      <c r="K27" s="1"/>
      <c r="L27" s="71" t="s">
        <v>763</v>
      </c>
      <c r="M27" s="219">
        <v>6</v>
      </c>
      <c r="N27" s="219">
        <v>2</v>
      </c>
      <c r="O27" s="219">
        <f t="shared" si="0"/>
        <v>12</v>
      </c>
      <c r="P27" s="82" t="s">
        <v>256</v>
      </c>
      <c r="Q27" s="72">
        <v>60</v>
      </c>
      <c r="R27" s="72">
        <f t="shared" si="1"/>
        <v>720</v>
      </c>
      <c r="S27" s="219" t="s">
        <v>216</v>
      </c>
      <c r="T27" s="85" t="s">
        <v>231</v>
      </c>
      <c r="U27" s="72" t="s">
        <v>569</v>
      </c>
      <c r="V27" s="72" t="s">
        <v>569</v>
      </c>
      <c r="W27" s="72" t="s">
        <v>569</v>
      </c>
      <c r="X27" s="229"/>
      <c r="Y27" s="123" t="s">
        <v>218</v>
      </c>
      <c r="Z27" s="214" t="s">
        <v>244</v>
      </c>
      <c r="AA27" s="1"/>
      <c r="AB27" s="1"/>
      <c r="AC27" s="219"/>
      <c r="AD27" s="71" t="s">
        <v>764</v>
      </c>
      <c r="AE27" s="219" t="s">
        <v>765</v>
      </c>
      <c r="AF27" s="156" t="s">
        <v>766</v>
      </c>
    </row>
    <row r="28" spans="1:32" ht="210" x14ac:dyDescent="0.25">
      <c r="A28" s="71" t="s">
        <v>238</v>
      </c>
      <c r="B28" s="71" t="s">
        <v>239</v>
      </c>
      <c r="C28" s="71" t="s">
        <v>351</v>
      </c>
      <c r="D28" s="71" t="s">
        <v>355</v>
      </c>
      <c r="E28" s="71" t="s">
        <v>244</v>
      </c>
      <c r="F28" s="219" t="s">
        <v>603</v>
      </c>
      <c r="G28" s="219" t="s">
        <v>439</v>
      </c>
      <c r="H28" s="219" t="s">
        <v>604</v>
      </c>
      <c r="I28" s="219" t="s">
        <v>693</v>
      </c>
      <c r="J28" s="1"/>
      <c r="K28" s="219"/>
      <c r="L28" s="71"/>
      <c r="M28" s="219">
        <v>10</v>
      </c>
      <c r="N28" s="219">
        <v>3</v>
      </c>
      <c r="O28" s="219">
        <f t="shared" si="0"/>
        <v>30</v>
      </c>
      <c r="P28" s="81" t="s">
        <v>255</v>
      </c>
      <c r="Q28" s="72">
        <v>60</v>
      </c>
      <c r="R28" s="72">
        <f t="shared" si="1"/>
        <v>1800</v>
      </c>
      <c r="S28" s="219" t="s">
        <v>216</v>
      </c>
      <c r="T28" s="85" t="s">
        <v>231</v>
      </c>
      <c r="U28" s="72" t="s">
        <v>569</v>
      </c>
      <c r="V28" s="72" t="s">
        <v>569</v>
      </c>
      <c r="W28" s="72" t="s">
        <v>569</v>
      </c>
      <c r="X28" s="229"/>
      <c r="Y28" s="123" t="s">
        <v>218</v>
      </c>
      <c r="Z28" s="213" t="s">
        <v>244</v>
      </c>
      <c r="AA28" s="1"/>
      <c r="AB28" s="1"/>
      <c r="AC28" s="219"/>
      <c r="AD28" s="71" t="s">
        <v>605</v>
      </c>
      <c r="AE28" s="71"/>
      <c r="AF28" s="156" t="s">
        <v>767</v>
      </c>
    </row>
    <row r="29" spans="1:32" ht="97.5" customHeight="1" x14ac:dyDescent="0.25">
      <c r="A29" s="71" t="s">
        <v>238</v>
      </c>
      <c r="B29" s="71" t="s">
        <v>239</v>
      </c>
      <c r="C29" s="71" t="s">
        <v>351</v>
      </c>
      <c r="D29" s="71" t="s">
        <v>526</v>
      </c>
      <c r="E29" s="71" t="s">
        <v>244</v>
      </c>
      <c r="F29" s="219" t="s">
        <v>240</v>
      </c>
      <c r="G29" s="71" t="s">
        <v>39</v>
      </c>
      <c r="H29" s="220" t="s">
        <v>306</v>
      </c>
      <c r="I29" s="71" t="s">
        <v>693</v>
      </c>
      <c r="J29" s="219"/>
      <c r="K29" s="219"/>
      <c r="L29" s="219" t="s">
        <v>606</v>
      </c>
      <c r="M29" s="219">
        <v>6</v>
      </c>
      <c r="N29" s="219">
        <v>4</v>
      </c>
      <c r="O29" s="219">
        <f>+M29*N29</f>
        <v>24</v>
      </c>
      <c r="P29" s="81" t="s">
        <v>255</v>
      </c>
      <c r="Q29" s="72">
        <v>25</v>
      </c>
      <c r="R29" s="72">
        <f>+O29*Q29</f>
        <v>600</v>
      </c>
      <c r="S29" s="219" t="s">
        <v>216</v>
      </c>
      <c r="T29" s="85" t="s">
        <v>231</v>
      </c>
      <c r="U29" s="72" t="s">
        <v>569</v>
      </c>
      <c r="V29" s="72" t="s">
        <v>569</v>
      </c>
      <c r="W29" s="72" t="s">
        <v>569</v>
      </c>
      <c r="X29" s="229">
        <v>15</v>
      </c>
      <c r="Y29" s="123" t="s">
        <v>218</v>
      </c>
      <c r="Z29" s="1"/>
      <c r="AA29" s="1"/>
      <c r="AB29" s="1"/>
      <c r="AC29" s="1"/>
      <c r="AD29" s="219" t="s">
        <v>608</v>
      </c>
      <c r="AE29" s="71" t="s">
        <v>607</v>
      </c>
      <c r="AF29" s="156" t="s">
        <v>768</v>
      </c>
    </row>
    <row r="30" spans="1:32" ht="280.5" customHeight="1" x14ac:dyDescent="0.25">
      <c r="A30" s="71" t="s">
        <v>238</v>
      </c>
      <c r="B30" s="71" t="s">
        <v>239</v>
      </c>
      <c r="C30" s="71" t="s">
        <v>351</v>
      </c>
      <c r="D30" s="71" t="s">
        <v>526</v>
      </c>
      <c r="E30" s="71" t="s">
        <v>244</v>
      </c>
      <c r="F30" s="219" t="s">
        <v>609</v>
      </c>
      <c r="G30" s="219" t="s">
        <v>39</v>
      </c>
      <c r="H30" s="220" t="s">
        <v>242</v>
      </c>
      <c r="I30" s="219" t="s">
        <v>704</v>
      </c>
      <c r="J30" s="1"/>
      <c r="K30" s="219" t="s">
        <v>770</v>
      </c>
      <c r="L30" s="219" t="s">
        <v>769</v>
      </c>
      <c r="M30" s="219">
        <v>6</v>
      </c>
      <c r="N30" s="219">
        <v>4</v>
      </c>
      <c r="O30" s="219">
        <f t="shared" si="0"/>
        <v>24</v>
      </c>
      <c r="P30" s="81" t="s">
        <v>255</v>
      </c>
      <c r="Q30" s="72">
        <v>60</v>
      </c>
      <c r="R30" s="72">
        <f t="shared" si="1"/>
        <v>1440</v>
      </c>
      <c r="S30" s="219" t="s">
        <v>216</v>
      </c>
      <c r="T30" s="85" t="s">
        <v>231</v>
      </c>
      <c r="U30" s="72" t="s">
        <v>569</v>
      </c>
      <c r="V30" s="72" t="s">
        <v>569</v>
      </c>
      <c r="W30" s="72" t="s">
        <v>569</v>
      </c>
      <c r="X30" s="229"/>
      <c r="Y30" s="123" t="s">
        <v>218</v>
      </c>
      <c r="Z30" s="214" t="s">
        <v>244</v>
      </c>
      <c r="AA30" s="1"/>
      <c r="AB30" s="1"/>
      <c r="AC30" s="1"/>
      <c r="AD30" s="71" t="s">
        <v>771</v>
      </c>
      <c r="AE30" s="219"/>
      <c r="AF30" s="156" t="s">
        <v>772</v>
      </c>
    </row>
    <row r="31" spans="1:32" ht="195" x14ac:dyDescent="0.25">
      <c r="A31" s="71" t="s">
        <v>238</v>
      </c>
      <c r="B31" s="71" t="s">
        <v>239</v>
      </c>
      <c r="C31" s="71" t="s">
        <v>351</v>
      </c>
      <c r="D31" s="71" t="s">
        <v>526</v>
      </c>
      <c r="E31" s="71" t="s">
        <v>244</v>
      </c>
      <c r="F31" s="219" t="s">
        <v>505</v>
      </c>
      <c r="G31" s="72" t="s">
        <v>49</v>
      </c>
      <c r="H31" s="219" t="s">
        <v>35</v>
      </c>
      <c r="I31" s="71" t="s">
        <v>694</v>
      </c>
      <c r="J31" s="219"/>
      <c r="K31" s="1"/>
      <c r="L31" s="219" t="s">
        <v>773</v>
      </c>
      <c r="M31" s="219">
        <v>6</v>
      </c>
      <c r="N31" s="219">
        <v>4</v>
      </c>
      <c r="O31" s="219">
        <f t="shared" ref="O31:O34" si="8">+M31*N31</f>
        <v>24</v>
      </c>
      <c r="P31" s="81" t="s">
        <v>255</v>
      </c>
      <c r="Q31" s="72">
        <v>60</v>
      </c>
      <c r="R31" s="72">
        <f t="shared" ref="R31:R34" si="9">+O31*Q31</f>
        <v>1440</v>
      </c>
      <c r="S31" s="219" t="s">
        <v>216</v>
      </c>
      <c r="T31" s="223" t="s">
        <v>231</v>
      </c>
      <c r="U31" s="72" t="s">
        <v>569</v>
      </c>
      <c r="V31" s="72" t="s">
        <v>569</v>
      </c>
      <c r="W31" s="72" t="s">
        <v>569</v>
      </c>
      <c r="X31" s="229"/>
      <c r="Y31" s="123" t="s">
        <v>218</v>
      </c>
      <c r="Z31" s="214" t="s">
        <v>244</v>
      </c>
      <c r="AA31" s="1"/>
      <c r="AB31" s="1"/>
      <c r="AC31" s="71" t="s">
        <v>566</v>
      </c>
      <c r="AD31" s="71" t="s">
        <v>610</v>
      </c>
      <c r="AE31" s="71" t="s">
        <v>774</v>
      </c>
      <c r="AF31" s="156" t="s">
        <v>775</v>
      </c>
    </row>
    <row r="32" spans="1:32" ht="285" x14ac:dyDescent="0.25">
      <c r="A32" s="71" t="s">
        <v>238</v>
      </c>
      <c r="B32" s="71" t="s">
        <v>239</v>
      </c>
      <c r="C32" s="71" t="s">
        <v>351</v>
      </c>
      <c r="D32" s="71" t="s">
        <v>526</v>
      </c>
      <c r="E32" s="71" t="s">
        <v>244</v>
      </c>
      <c r="F32" s="219" t="s">
        <v>776</v>
      </c>
      <c r="G32" s="219" t="s">
        <v>689</v>
      </c>
      <c r="H32" s="71" t="s">
        <v>433</v>
      </c>
      <c r="I32" s="71" t="s">
        <v>700</v>
      </c>
      <c r="J32" s="71" t="s">
        <v>777</v>
      </c>
      <c r="K32" s="71" t="s">
        <v>778</v>
      </c>
      <c r="L32" s="219"/>
      <c r="M32" s="219">
        <v>4</v>
      </c>
      <c r="N32" s="219">
        <v>2</v>
      </c>
      <c r="O32" s="219">
        <f t="shared" si="8"/>
        <v>8</v>
      </c>
      <c r="P32" s="82" t="s">
        <v>256</v>
      </c>
      <c r="Q32" s="72">
        <v>60</v>
      </c>
      <c r="R32" s="72">
        <f t="shared" si="9"/>
        <v>480</v>
      </c>
      <c r="S32" s="219" t="s">
        <v>219</v>
      </c>
      <c r="T32" s="85" t="s">
        <v>332</v>
      </c>
      <c r="U32" s="72" t="s">
        <v>569</v>
      </c>
      <c r="V32" s="72" t="s">
        <v>569</v>
      </c>
      <c r="W32" s="72" t="s">
        <v>569</v>
      </c>
      <c r="X32" s="229"/>
      <c r="Y32" s="123" t="s">
        <v>221</v>
      </c>
      <c r="Z32" s="213" t="s">
        <v>244</v>
      </c>
      <c r="AA32" s="1"/>
      <c r="AB32" s="1"/>
      <c r="AC32" s="2" t="s">
        <v>779</v>
      </c>
      <c r="AD32" s="219" t="s">
        <v>595</v>
      </c>
      <c r="AE32" s="1"/>
      <c r="AF32" s="156" t="s">
        <v>753</v>
      </c>
    </row>
    <row r="33" spans="1:32" ht="105" x14ac:dyDescent="0.25">
      <c r="A33" s="71" t="s">
        <v>238</v>
      </c>
      <c r="B33" s="71" t="s">
        <v>239</v>
      </c>
      <c r="C33" s="71" t="s">
        <v>351</v>
      </c>
      <c r="D33" s="71" t="s">
        <v>526</v>
      </c>
      <c r="E33" s="71" t="s">
        <v>244</v>
      </c>
      <c r="F33" s="219" t="s">
        <v>369</v>
      </c>
      <c r="G33" s="219" t="s">
        <v>34</v>
      </c>
      <c r="H33" s="219" t="s">
        <v>299</v>
      </c>
      <c r="I33" s="219" t="s">
        <v>705</v>
      </c>
      <c r="J33" s="219"/>
      <c r="K33" s="219"/>
      <c r="L33" s="71"/>
      <c r="M33" s="219">
        <v>10</v>
      </c>
      <c r="N33" s="219">
        <v>3</v>
      </c>
      <c r="O33" s="219">
        <f t="shared" si="8"/>
        <v>30</v>
      </c>
      <c r="P33" s="81" t="s">
        <v>255</v>
      </c>
      <c r="Q33" s="219">
        <v>25</v>
      </c>
      <c r="R33" s="219">
        <f t="shared" si="9"/>
        <v>750</v>
      </c>
      <c r="S33" s="219" t="s">
        <v>216</v>
      </c>
      <c r="T33" s="85" t="s">
        <v>231</v>
      </c>
      <c r="U33" s="72" t="s">
        <v>569</v>
      </c>
      <c r="V33" s="72" t="s">
        <v>569</v>
      </c>
      <c r="W33" s="72" t="s">
        <v>569</v>
      </c>
      <c r="X33" s="229"/>
      <c r="Y33" s="123" t="s">
        <v>218</v>
      </c>
      <c r="Z33" s="219"/>
      <c r="AA33" s="219"/>
      <c r="AB33" s="219"/>
      <c r="AC33" s="219" t="s">
        <v>762</v>
      </c>
      <c r="AD33" s="219" t="s">
        <v>586</v>
      </c>
      <c r="AE33" s="1"/>
      <c r="AF33" s="156" t="s">
        <v>688</v>
      </c>
    </row>
    <row r="34" spans="1:32" s="88" customFormat="1" ht="255" x14ac:dyDescent="0.25">
      <c r="A34" s="71" t="s">
        <v>238</v>
      </c>
      <c r="B34" s="71" t="s">
        <v>239</v>
      </c>
      <c r="C34" s="71" t="s">
        <v>351</v>
      </c>
      <c r="D34" s="71" t="s">
        <v>526</v>
      </c>
      <c r="E34" s="71" t="s">
        <v>244</v>
      </c>
      <c r="F34" s="219" t="s">
        <v>365</v>
      </c>
      <c r="G34" s="219" t="s">
        <v>39</v>
      </c>
      <c r="H34" s="219" t="s">
        <v>242</v>
      </c>
      <c r="I34" s="219" t="s">
        <v>706</v>
      </c>
      <c r="J34" s="219"/>
      <c r="K34" s="219"/>
      <c r="L34" s="219" t="s">
        <v>780</v>
      </c>
      <c r="M34" s="219">
        <v>10</v>
      </c>
      <c r="N34" s="219">
        <v>4</v>
      </c>
      <c r="O34" s="219">
        <f t="shared" si="8"/>
        <v>40</v>
      </c>
      <c r="P34" s="81" t="s">
        <v>255</v>
      </c>
      <c r="Q34" s="219">
        <v>60</v>
      </c>
      <c r="R34" s="219">
        <f t="shared" si="9"/>
        <v>2400</v>
      </c>
      <c r="S34" s="219" t="s">
        <v>216</v>
      </c>
      <c r="T34" s="223" t="s">
        <v>231</v>
      </c>
      <c r="U34" s="72" t="s">
        <v>569</v>
      </c>
      <c r="V34" s="72" t="s">
        <v>569</v>
      </c>
      <c r="W34" s="72" t="s">
        <v>569</v>
      </c>
      <c r="X34" s="229"/>
      <c r="Y34" s="123" t="s">
        <v>218</v>
      </c>
      <c r="Z34" s="215" t="s">
        <v>244</v>
      </c>
      <c r="AA34" s="219"/>
      <c r="AB34" s="219"/>
      <c r="AC34" s="219"/>
      <c r="AD34" s="71" t="s">
        <v>771</v>
      </c>
      <c r="AE34" s="219"/>
      <c r="AF34" s="219" t="s">
        <v>781</v>
      </c>
    </row>
    <row r="35" spans="1:32" s="88" customFormat="1" ht="225" x14ac:dyDescent="0.25">
      <c r="A35" s="71" t="s">
        <v>238</v>
      </c>
      <c r="B35" s="71" t="s">
        <v>239</v>
      </c>
      <c r="C35" s="71" t="s">
        <v>351</v>
      </c>
      <c r="D35" s="71" t="s">
        <v>526</v>
      </c>
      <c r="E35" s="71"/>
      <c r="F35" s="219" t="s">
        <v>365</v>
      </c>
      <c r="G35" s="219" t="s">
        <v>439</v>
      </c>
      <c r="H35" s="219" t="s">
        <v>366</v>
      </c>
      <c r="I35" s="219" t="s">
        <v>693</v>
      </c>
      <c r="J35" s="219"/>
      <c r="K35" s="219"/>
      <c r="L35" s="219" t="s">
        <v>611</v>
      </c>
      <c r="M35" s="219">
        <v>6</v>
      </c>
      <c r="N35" s="219">
        <v>3</v>
      </c>
      <c r="O35" s="219">
        <f t="shared" si="0"/>
        <v>18</v>
      </c>
      <c r="P35" s="82" t="s">
        <v>256</v>
      </c>
      <c r="Q35" s="219">
        <v>25</v>
      </c>
      <c r="R35" s="219">
        <f t="shared" si="1"/>
        <v>450</v>
      </c>
      <c r="S35" s="219" t="s">
        <v>219</v>
      </c>
      <c r="T35" s="223" t="s">
        <v>233</v>
      </c>
      <c r="U35" s="72" t="s">
        <v>569</v>
      </c>
      <c r="V35" s="72" t="s">
        <v>569</v>
      </c>
      <c r="W35" s="72" t="s">
        <v>569</v>
      </c>
      <c r="X35" s="229"/>
      <c r="Y35" s="123" t="s">
        <v>221</v>
      </c>
      <c r="Z35" s="215" t="s">
        <v>244</v>
      </c>
      <c r="AA35" s="219"/>
      <c r="AB35" s="219"/>
      <c r="AC35" s="219"/>
      <c r="AD35" s="219" t="s">
        <v>612</v>
      </c>
      <c r="AE35" s="219"/>
      <c r="AF35" s="219" t="s">
        <v>691</v>
      </c>
    </row>
    <row r="36" spans="1:32" ht="195" x14ac:dyDescent="0.25">
      <c r="A36" s="71" t="s">
        <v>238</v>
      </c>
      <c r="B36" s="71" t="s">
        <v>239</v>
      </c>
      <c r="C36" s="71" t="s">
        <v>351</v>
      </c>
      <c r="D36" s="71" t="s">
        <v>613</v>
      </c>
      <c r="E36" s="71" t="s">
        <v>244</v>
      </c>
      <c r="F36" s="219" t="s">
        <v>505</v>
      </c>
      <c r="G36" s="72" t="s">
        <v>49</v>
      </c>
      <c r="H36" s="219" t="s">
        <v>35</v>
      </c>
      <c r="I36" s="71" t="s">
        <v>694</v>
      </c>
      <c r="J36" s="219"/>
      <c r="K36" s="1"/>
      <c r="L36" s="219" t="s">
        <v>516</v>
      </c>
      <c r="M36" s="219">
        <v>2</v>
      </c>
      <c r="N36" s="219">
        <v>4</v>
      </c>
      <c r="O36" s="219">
        <f t="shared" si="0"/>
        <v>8</v>
      </c>
      <c r="P36" s="80" t="s">
        <v>12</v>
      </c>
      <c r="Q36" s="72">
        <v>60</v>
      </c>
      <c r="R36" s="72">
        <f t="shared" si="1"/>
        <v>480</v>
      </c>
      <c r="S36" s="219" t="s">
        <v>219</v>
      </c>
      <c r="T36" s="85" t="s">
        <v>233</v>
      </c>
      <c r="U36" s="72" t="s">
        <v>569</v>
      </c>
      <c r="V36" s="72" t="s">
        <v>569</v>
      </c>
      <c r="W36" s="72" t="s">
        <v>569</v>
      </c>
      <c r="X36" s="229">
        <v>5</v>
      </c>
      <c r="Y36" s="123" t="s">
        <v>221</v>
      </c>
      <c r="Z36" s="1"/>
      <c r="AA36" s="1"/>
      <c r="AB36" s="1"/>
      <c r="AC36" s="71" t="s">
        <v>566</v>
      </c>
      <c r="AD36" s="71" t="s">
        <v>565</v>
      </c>
      <c r="AE36" s="71" t="s">
        <v>321</v>
      </c>
      <c r="AF36" s="156" t="s">
        <v>775</v>
      </c>
    </row>
    <row r="37" spans="1:32" s="176" customFormat="1" ht="164.25" customHeight="1" x14ac:dyDescent="0.25">
      <c r="A37" s="71" t="s">
        <v>238</v>
      </c>
      <c r="B37" s="71" t="s">
        <v>239</v>
      </c>
      <c r="C37" s="71" t="s">
        <v>351</v>
      </c>
      <c r="D37" s="71" t="s">
        <v>613</v>
      </c>
      <c r="E37" s="71" t="s">
        <v>244</v>
      </c>
      <c r="F37" s="219" t="s">
        <v>373</v>
      </c>
      <c r="G37" s="219" t="s">
        <v>38</v>
      </c>
      <c r="H37" s="219" t="s">
        <v>707</v>
      </c>
      <c r="I37" s="219" t="s">
        <v>708</v>
      </c>
      <c r="J37" s="2"/>
      <c r="K37" s="219"/>
      <c r="L37" s="219" t="s">
        <v>709</v>
      </c>
      <c r="M37" s="219">
        <v>6</v>
      </c>
      <c r="N37" s="219">
        <v>3</v>
      </c>
      <c r="O37" s="219">
        <f t="shared" ref="O37:O38" si="10">+M37*N37</f>
        <v>18</v>
      </c>
      <c r="P37" s="82" t="s">
        <v>256</v>
      </c>
      <c r="Q37" s="219">
        <v>100</v>
      </c>
      <c r="R37" s="219">
        <f t="shared" ref="R37:R38" si="11">+O37*Q37</f>
        <v>1800</v>
      </c>
      <c r="S37" s="219" t="s">
        <v>219</v>
      </c>
      <c r="T37" s="85" t="s">
        <v>233</v>
      </c>
      <c r="U37" s="72" t="s">
        <v>569</v>
      </c>
      <c r="V37" s="72" t="s">
        <v>569</v>
      </c>
      <c r="W37" s="72" t="s">
        <v>569</v>
      </c>
      <c r="X37" s="229"/>
      <c r="Y37" s="123" t="s">
        <v>221</v>
      </c>
      <c r="Z37" s="219" t="s">
        <v>244</v>
      </c>
      <c r="AA37" s="2"/>
      <c r="AB37" s="2"/>
      <c r="AC37" s="2"/>
      <c r="AD37" s="219" t="s">
        <v>612</v>
      </c>
      <c r="AE37" s="219"/>
      <c r="AF37" s="2" t="s">
        <v>782</v>
      </c>
    </row>
    <row r="38" spans="1:32" ht="167.25" customHeight="1" x14ac:dyDescent="0.25">
      <c r="A38" s="71" t="s">
        <v>238</v>
      </c>
      <c r="B38" s="71" t="s">
        <v>239</v>
      </c>
      <c r="C38" s="71" t="s">
        <v>351</v>
      </c>
      <c r="D38" s="71" t="s">
        <v>613</v>
      </c>
      <c r="E38" s="213" t="s">
        <v>244</v>
      </c>
      <c r="F38" s="219" t="s">
        <v>243</v>
      </c>
      <c r="G38" s="71" t="s">
        <v>40</v>
      </c>
      <c r="H38" s="71" t="s">
        <v>40</v>
      </c>
      <c r="I38" s="219" t="s">
        <v>710</v>
      </c>
      <c r="J38" s="219"/>
      <c r="K38" s="71" t="s">
        <v>711</v>
      </c>
      <c r="L38" s="219" t="s">
        <v>593</v>
      </c>
      <c r="M38" s="219">
        <v>2</v>
      </c>
      <c r="N38" s="219">
        <v>3</v>
      </c>
      <c r="O38" s="219">
        <f t="shared" si="10"/>
        <v>6</v>
      </c>
      <c r="P38" s="79" t="s">
        <v>12</v>
      </c>
      <c r="Q38" s="72">
        <v>60</v>
      </c>
      <c r="R38" s="72">
        <f t="shared" si="11"/>
        <v>360</v>
      </c>
      <c r="S38" s="219" t="s">
        <v>219</v>
      </c>
      <c r="T38" s="85" t="s">
        <v>332</v>
      </c>
      <c r="U38" s="72" t="s">
        <v>569</v>
      </c>
      <c r="V38" s="72" t="s">
        <v>569</v>
      </c>
      <c r="W38" s="72" t="s">
        <v>569</v>
      </c>
      <c r="X38" s="229"/>
      <c r="Y38" s="123" t="s">
        <v>224</v>
      </c>
      <c r="Z38" s="1"/>
      <c r="AA38" s="1"/>
      <c r="AB38" s="1"/>
      <c r="AC38" s="219"/>
      <c r="AD38" s="219" t="s">
        <v>594</v>
      </c>
      <c r="AE38" s="1"/>
      <c r="AF38" s="2" t="s">
        <v>688</v>
      </c>
    </row>
    <row r="39" spans="1:32" s="88" customFormat="1" ht="141" customHeight="1" x14ac:dyDescent="0.25">
      <c r="A39" s="71" t="s">
        <v>238</v>
      </c>
      <c r="B39" s="71" t="s">
        <v>239</v>
      </c>
      <c r="C39" s="71" t="s">
        <v>351</v>
      </c>
      <c r="D39" s="71" t="s">
        <v>613</v>
      </c>
      <c r="E39" s="71" t="s">
        <v>244</v>
      </c>
      <c r="F39" s="219" t="s">
        <v>367</v>
      </c>
      <c r="G39" s="219" t="s">
        <v>288</v>
      </c>
      <c r="H39" s="219" t="s">
        <v>37</v>
      </c>
      <c r="I39" s="219" t="s">
        <v>697</v>
      </c>
      <c r="J39" s="219" t="s">
        <v>250</v>
      </c>
      <c r="K39" s="219"/>
      <c r="L39" s="219" t="s">
        <v>285</v>
      </c>
      <c r="M39" s="219">
        <v>2</v>
      </c>
      <c r="N39" s="219">
        <v>2</v>
      </c>
      <c r="O39" s="219">
        <f t="shared" si="0"/>
        <v>4</v>
      </c>
      <c r="P39" s="219" t="s">
        <v>254</v>
      </c>
      <c r="Q39" s="219">
        <v>10</v>
      </c>
      <c r="R39" s="219">
        <f t="shared" si="1"/>
        <v>40</v>
      </c>
      <c r="S39" s="219" t="s">
        <v>222</v>
      </c>
      <c r="T39" s="223" t="s">
        <v>229</v>
      </c>
      <c r="U39" s="72" t="s">
        <v>569</v>
      </c>
      <c r="V39" s="72" t="s">
        <v>569</v>
      </c>
      <c r="W39" s="72" t="s">
        <v>569</v>
      </c>
      <c r="X39" s="229"/>
      <c r="Y39" s="219" t="s">
        <v>253</v>
      </c>
      <c r="Z39" s="219" t="s">
        <v>244</v>
      </c>
      <c r="AA39" s="219"/>
      <c r="AB39" s="219"/>
      <c r="AC39" s="219"/>
      <c r="AD39" s="219" t="s">
        <v>614</v>
      </c>
      <c r="AE39" s="219"/>
      <c r="AF39" s="219" t="s">
        <v>783</v>
      </c>
    </row>
    <row r="40" spans="1:32" s="88" customFormat="1" ht="155.25" customHeight="1" x14ac:dyDescent="0.25">
      <c r="A40" s="71" t="s">
        <v>238</v>
      </c>
      <c r="B40" s="71" t="s">
        <v>239</v>
      </c>
      <c r="C40" s="71" t="s">
        <v>615</v>
      </c>
      <c r="D40" s="71" t="s">
        <v>618</v>
      </c>
      <c r="E40" s="71" t="s">
        <v>244</v>
      </c>
      <c r="F40" s="219" t="s">
        <v>619</v>
      </c>
      <c r="G40" s="219" t="s">
        <v>439</v>
      </c>
      <c r="H40" s="219" t="s">
        <v>290</v>
      </c>
      <c r="I40" s="219" t="s">
        <v>693</v>
      </c>
      <c r="J40" s="219" t="s">
        <v>616</v>
      </c>
      <c r="K40" s="219"/>
      <c r="L40" s="71"/>
      <c r="M40" s="219">
        <v>6</v>
      </c>
      <c r="N40" s="219">
        <v>3</v>
      </c>
      <c r="O40" s="219">
        <f t="shared" si="0"/>
        <v>18</v>
      </c>
      <c r="P40" s="82" t="s">
        <v>256</v>
      </c>
      <c r="Q40" s="219">
        <v>25</v>
      </c>
      <c r="R40" s="219">
        <f t="shared" si="1"/>
        <v>450</v>
      </c>
      <c r="S40" s="219" t="s">
        <v>219</v>
      </c>
      <c r="T40" s="223" t="s">
        <v>233</v>
      </c>
      <c r="U40" s="72" t="s">
        <v>569</v>
      </c>
      <c r="V40" s="72" t="s">
        <v>569</v>
      </c>
      <c r="W40" s="72" t="s">
        <v>569</v>
      </c>
      <c r="X40" s="229">
        <v>30</v>
      </c>
      <c r="Y40" s="123" t="s">
        <v>221</v>
      </c>
      <c r="Z40" s="219" t="s">
        <v>244</v>
      </c>
      <c r="AA40" s="219"/>
      <c r="AB40" s="219"/>
      <c r="AC40" s="219"/>
      <c r="AD40" s="219" t="s">
        <v>617</v>
      </c>
      <c r="AE40" s="219"/>
      <c r="AF40" s="219" t="s">
        <v>782</v>
      </c>
    </row>
    <row r="41" spans="1:32" s="88" customFormat="1" ht="97.5" customHeight="1" x14ac:dyDescent="0.25">
      <c r="A41" s="71" t="s">
        <v>238</v>
      </c>
      <c r="B41" s="71" t="s">
        <v>239</v>
      </c>
      <c r="C41" s="71" t="s">
        <v>615</v>
      </c>
      <c r="D41" s="71" t="s">
        <v>618</v>
      </c>
      <c r="E41" s="71" t="s">
        <v>244</v>
      </c>
      <c r="F41" s="219" t="s">
        <v>369</v>
      </c>
      <c r="G41" s="219" t="s">
        <v>34</v>
      </c>
      <c r="H41" s="219" t="s">
        <v>299</v>
      </c>
      <c r="I41" s="219" t="s">
        <v>712</v>
      </c>
      <c r="J41" s="219"/>
      <c r="K41" s="219"/>
      <c r="L41" s="71"/>
      <c r="M41" s="219">
        <v>10</v>
      </c>
      <c r="N41" s="219">
        <v>3</v>
      </c>
      <c r="O41" s="219">
        <f t="shared" si="0"/>
        <v>30</v>
      </c>
      <c r="P41" s="81" t="s">
        <v>255</v>
      </c>
      <c r="Q41" s="219">
        <v>25</v>
      </c>
      <c r="R41" s="219">
        <f t="shared" si="1"/>
        <v>750</v>
      </c>
      <c r="S41" s="219" t="s">
        <v>216</v>
      </c>
      <c r="T41" s="223" t="s">
        <v>231</v>
      </c>
      <c r="U41" s="72" t="s">
        <v>569</v>
      </c>
      <c r="V41" s="72" t="s">
        <v>569</v>
      </c>
      <c r="W41" s="72" t="s">
        <v>569</v>
      </c>
      <c r="X41" s="229"/>
      <c r="Y41" s="123" t="s">
        <v>218</v>
      </c>
      <c r="Z41" s="219" t="s">
        <v>281</v>
      </c>
      <c r="AA41" s="219"/>
      <c r="AB41" s="219"/>
      <c r="AC41" s="219" t="s">
        <v>762</v>
      </c>
      <c r="AD41" s="219" t="s">
        <v>586</v>
      </c>
      <c r="AE41" s="219"/>
      <c r="AF41" s="219" t="s">
        <v>688</v>
      </c>
    </row>
    <row r="42" spans="1:32" s="88" customFormat="1" ht="97.5" customHeight="1" x14ac:dyDescent="0.25">
      <c r="A42" s="71" t="s">
        <v>238</v>
      </c>
      <c r="B42" s="71" t="s">
        <v>239</v>
      </c>
      <c r="C42" s="71" t="s">
        <v>615</v>
      </c>
      <c r="D42" s="71" t="s">
        <v>618</v>
      </c>
      <c r="E42" s="71" t="s">
        <v>244</v>
      </c>
      <c r="F42" s="219" t="s">
        <v>620</v>
      </c>
      <c r="G42" s="219" t="s">
        <v>242</v>
      </c>
      <c r="H42" s="219" t="s">
        <v>39</v>
      </c>
      <c r="I42" s="219" t="s">
        <v>713</v>
      </c>
      <c r="J42" s="219"/>
      <c r="K42" s="219"/>
      <c r="L42" s="71"/>
      <c r="M42" s="219">
        <v>2</v>
      </c>
      <c r="N42" s="219">
        <v>2</v>
      </c>
      <c r="O42" s="219">
        <f t="shared" si="0"/>
        <v>4</v>
      </c>
      <c r="P42" s="220" t="s">
        <v>254</v>
      </c>
      <c r="Q42" s="219">
        <v>60</v>
      </c>
      <c r="R42" s="219">
        <f t="shared" si="1"/>
        <v>240</v>
      </c>
      <c r="S42" s="219" t="s">
        <v>219</v>
      </c>
      <c r="T42" s="223" t="s">
        <v>233</v>
      </c>
      <c r="U42" s="72" t="s">
        <v>569</v>
      </c>
      <c r="V42" s="72" t="s">
        <v>569</v>
      </c>
      <c r="W42" s="72" t="s">
        <v>569</v>
      </c>
      <c r="X42" s="229"/>
      <c r="Y42" s="123" t="s">
        <v>221</v>
      </c>
      <c r="Z42" s="219" t="s">
        <v>281</v>
      </c>
      <c r="AA42" s="219"/>
      <c r="AB42" s="219"/>
      <c r="AC42" s="219"/>
      <c r="AD42" s="219" t="s">
        <v>764</v>
      </c>
      <c r="AE42" s="71"/>
      <c r="AF42" s="219" t="s">
        <v>784</v>
      </c>
    </row>
    <row r="43" spans="1:32" s="88" customFormat="1" ht="150" customHeight="1" x14ac:dyDescent="0.25">
      <c r="A43" s="71" t="s">
        <v>238</v>
      </c>
      <c r="B43" s="71" t="s">
        <v>239</v>
      </c>
      <c r="C43" s="71" t="s">
        <v>615</v>
      </c>
      <c r="D43" s="71" t="s">
        <v>618</v>
      </c>
      <c r="E43" s="71" t="s">
        <v>244</v>
      </c>
      <c r="F43" s="219" t="s">
        <v>323</v>
      </c>
      <c r="G43" s="219" t="s">
        <v>291</v>
      </c>
      <c r="H43" s="219" t="s">
        <v>39</v>
      </c>
      <c r="I43" s="219" t="s">
        <v>714</v>
      </c>
      <c r="J43" s="219"/>
      <c r="K43" s="219"/>
      <c r="L43" s="71" t="s">
        <v>785</v>
      </c>
      <c r="M43" s="219">
        <v>6</v>
      </c>
      <c r="N43" s="219">
        <v>3</v>
      </c>
      <c r="O43" s="219">
        <f t="shared" si="0"/>
        <v>18</v>
      </c>
      <c r="P43" s="82" t="s">
        <v>256</v>
      </c>
      <c r="Q43" s="219">
        <v>60</v>
      </c>
      <c r="R43" s="219">
        <f t="shared" si="1"/>
        <v>1080</v>
      </c>
      <c r="S43" s="219" t="s">
        <v>216</v>
      </c>
      <c r="T43" s="223" t="s">
        <v>231</v>
      </c>
      <c r="U43" s="72" t="s">
        <v>569</v>
      </c>
      <c r="V43" s="72" t="s">
        <v>569</v>
      </c>
      <c r="W43" s="72" t="s">
        <v>569</v>
      </c>
      <c r="X43" s="229"/>
      <c r="Y43" s="123" t="s">
        <v>218</v>
      </c>
      <c r="Z43" s="219" t="s">
        <v>281</v>
      </c>
      <c r="AA43" s="219"/>
      <c r="AB43" s="219"/>
      <c r="AC43" s="219"/>
      <c r="AD43" s="219" t="s">
        <v>786</v>
      </c>
      <c r="AE43" s="71"/>
      <c r="AF43" s="219" t="s">
        <v>787</v>
      </c>
    </row>
    <row r="44" spans="1:32" s="88" customFormat="1" ht="135" customHeight="1" x14ac:dyDescent="0.25">
      <c r="A44" s="71" t="s">
        <v>238</v>
      </c>
      <c r="B44" s="71" t="s">
        <v>239</v>
      </c>
      <c r="C44" s="71" t="s">
        <v>615</v>
      </c>
      <c r="D44" s="71" t="s">
        <v>618</v>
      </c>
      <c r="E44" s="71" t="s">
        <v>244</v>
      </c>
      <c r="F44" s="219" t="s">
        <v>324</v>
      </c>
      <c r="G44" s="219" t="s">
        <v>279</v>
      </c>
      <c r="H44" s="219" t="s">
        <v>39</v>
      </c>
      <c r="I44" s="219" t="s">
        <v>715</v>
      </c>
      <c r="J44" s="219"/>
      <c r="K44" s="219"/>
      <c r="L44" s="71"/>
      <c r="M44" s="219">
        <v>10</v>
      </c>
      <c r="N44" s="219">
        <v>3</v>
      </c>
      <c r="O44" s="219">
        <f t="shared" si="0"/>
        <v>30</v>
      </c>
      <c r="P44" s="81" t="s">
        <v>255</v>
      </c>
      <c r="Q44" s="219">
        <v>25</v>
      </c>
      <c r="R44" s="219">
        <f t="shared" si="1"/>
        <v>750</v>
      </c>
      <c r="S44" s="219" t="s">
        <v>216</v>
      </c>
      <c r="T44" s="223" t="s">
        <v>231</v>
      </c>
      <c r="U44" s="72" t="s">
        <v>569</v>
      </c>
      <c r="V44" s="72" t="s">
        <v>569</v>
      </c>
      <c r="W44" s="72" t="s">
        <v>569</v>
      </c>
      <c r="X44" s="229"/>
      <c r="Y44" s="123" t="s">
        <v>218</v>
      </c>
      <c r="Z44" s="219" t="s">
        <v>244</v>
      </c>
      <c r="AA44" s="219"/>
      <c r="AB44" s="219"/>
      <c r="AC44" s="219"/>
      <c r="AD44" s="219" t="s">
        <v>788</v>
      </c>
      <c r="AE44" s="71"/>
      <c r="AF44" s="219" t="s">
        <v>789</v>
      </c>
    </row>
    <row r="45" spans="1:32" ht="195" x14ac:dyDescent="0.25">
      <c r="A45" s="71" t="s">
        <v>238</v>
      </c>
      <c r="B45" s="71" t="s">
        <v>239</v>
      </c>
      <c r="C45" s="71" t="s">
        <v>615</v>
      </c>
      <c r="D45" s="71" t="s">
        <v>618</v>
      </c>
      <c r="E45" s="213" t="s">
        <v>244</v>
      </c>
      <c r="F45" s="219" t="s">
        <v>357</v>
      </c>
      <c r="G45" s="145" t="s">
        <v>599</v>
      </c>
      <c r="H45" s="71" t="s">
        <v>358</v>
      </c>
      <c r="I45" s="71" t="s">
        <v>696</v>
      </c>
      <c r="J45" s="1"/>
      <c r="K45" s="1"/>
      <c r="L45" s="219" t="s">
        <v>575</v>
      </c>
      <c r="M45" s="219">
        <v>6</v>
      </c>
      <c r="N45" s="219">
        <v>4</v>
      </c>
      <c r="O45" s="219">
        <f t="shared" ref="O45" si="12">+M45*N45</f>
        <v>24</v>
      </c>
      <c r="P45" s="81" t="s">
        <v>255</v>
      </c>
      <c r="Q45" s="72">
        <v>60</v>
      </c>
      <c r="R45" s="72">
        <f t="shared" ref="R45" si="13">+O45*Q45</f>
        <v>1440</v>
      </c>
      <c r="S45" s="219" t="s">
        <v>216</v>
      </c>
      <c r="T45" s="85" t="s">
        <v>231</v>
      </c>
      <c r="U45" s="72" t="s">
        <v>569</v>
      </c>
      <c r="V45" s="72" t="s">
        <v>569</v>
      </c>
      <c r="W45" s="72" t="s">
        <v>569</v>
      </c>
      <c r="X45" s="229"/>
      <c r="Y45" s="123" t="s">
        <v>218</v>
      </c>
      <c r="Z45" s="214" t="s">
        <v>244</v>
      </c>
      <c r="AA45" s="1"/>
      <c r="AB45" s="1"/>
      <c r="AC45" s="1"/>
      <c r="AD45" s="71" t="s">
        <v>790</v>
      </c>
      <c r="AE45" s="71" t="s">
        <v>576</v>
      </c>
      <c r="AF45" s="71" t="s">
        <v>685</v>
      </c>
    </row>
    <row r="46" spans="1:32" s="88" customFormat="1" ht="210" x14ac:dyDescent="0.25">
      <c r="A46" s="71" t="s">
        <v>238</v>
      </c>
      <c r="B46" s="71" t="s">
        <v>239</v>
      </c>
      <c r="C46" s="71" t="s">
        <v>615</v>
      </c>
      <c r="D46" s="219" t="s">
        <v>289</v>
      </c>
      <c r="E46" s="219" t="s">
        <v>244</v>
      </c>
      <c r="F46" s="219" t="s">
        <v>370</v>
      </c>
      <c r="G46" s="219" t="s">
        <v>307</v>
      </c>
      <c r="H46" s="219" t="s">
        <v>38</v>
      </c>
      <c r="I46" s="219" t="s">
        <v>693</v>
      </c>
      <c r="J46" s="219"/>
      <c r="K46" s="219"/>
      <c r="L46" s="71"/>
      <c r="M46" s="219">
        <v>10</v>
      </c>
      <c r="N46" s="219">
        <v>2</v>
      </c>
      <c r="O46" s="219">
        <f t="shared" ref="O46:O64" si="14">+M46*N46</f>
        <v>20</v>
      </c>
      <c r="P46" s="81" t="s">
        <v>255</v>
      </c>
      <c r="Q46" s="219">
        <v>25</v>
      </c>
      <c r="R46" s="219">
        <f t="shared" ref="R46:R64" si="15">+O46*Q46</f>
        <v>500</v>
      </c>
      <c r="S46" s="219" t="s">
        <v>216</v>
      </c>
      <c r="T46" s="223" t="s">
        <v>231</v>
      </c>
      <c r="U46" s="72" t="s">
        <v>569</v>
      </c>
      <c r="V46" s="72" t="s">
        <v>569</v>
      </c>
      <c r="W46" s="72" t="s">
        <v>569</v>
      </c>
      <c r="X46" s="229"/>
      <c r="Y46" s="123" t="s">
        <v>218</v>
      </c>
      <c r="Z46" s="219" t="s">
        <v>244</v>
      </c>
      <c r="AA46" s="219"/>
      <c r="AB46" s="219"/>
      <c r="AC46" s="219"/>
      <c r="AD46" s="219" t="s">
        <v>621</v>
      </c>
      <c r="AE46" s="219"/>
      <c r="AF46" s="219" t="s">
        <v>793</v>
      </c>
    </row>
    <row r="47" spans="1:32" ht="195" x14ac:dyDescent="0.25">
      <c r="A47" s="71" t="s">
        <v>238</v>
      </c>
      <c r="B47" s="71" t="s">
        <v>239</v>
      </c>
      <c r="C47" s="71" t="s">
        <v>352</v>
      </c>
      <c r="D47" s="71" t="s">
        <v>531</v>
      </c>
      <c r="E47" s="71" t="s">
        <v>244</v>
      </c>
      <c r="F47" s="219" t="s">
        <v>519</v>
      </c>
      <c r="G47" s="219" t="s">
        <v>35</v>
      </c>
      <c r="H47" s="220" t="s">
        <v>49</v>
      </c>
      <c r="I47" s="71" t="s">
        <v>694</v>
      </c>
      <c r="J47" s="219"/>
      <c r="K47" s="1"/>
      <c r="L47" s="219" t="s">
        <v>622</v>
      </c>
      <c r="M47" s="219">
        <v>2</v>
      </c>
      <c r="N47" s="219">
        <v>4</v>
      </c>
      <c r="O47" s="219">
        <f t="shared" si="14"/>
        <v>8</v>
      </c>
      <c r="P47" s="80" t="s">
        <v>12</v>
      </c>
      <c r="Q47" s="72">
        <v>60</v>
      </c>
      <c r="R47" s="72">
        <f t="shared" si="15"/>
        <v>480</v>
      </c>
      <c r="S47" s="219" t="s">
        <v>219</v>
      </c>
      <c r="T47" s="85" t="s">
        <v>233</v>
      </c>
      <c r="U47" s="72" t="s">
        <v>569</v>
      </c>
      <c r="V47" s="72" t="s">
        <v>569</v>
      </c>
      <c r="W47" s="72" t="s">
        <v>569</v>
      </c>
      <c r="X47" s="229">
        <v>13</v>
      </c>
      <c r="Y47" s="123" t="s">
        <v>221</v>
      </c>
      <c r="Z47" s="72" t="s">
        <v>244</v>
      </c>
      <c r="AA47" s="1"/>
      <c r="AB47" s="1"/>
      <c r="AC47" s="71" t="s">
        <v>566</v>
      </c>
      <c r="AD47" s="71" t="s">
        <v>565</v>
      </c>
      <c r="AE47" s="71" t="s">
        <v>794</v>
      </c>
      <c r="AF47" s="220" t="s">
        <v>796</v>
      </c>
    </row>
    <row r="48" spans="1:32" ht="135" x14ac:dyDescent="0.25">
      <c r="A48" s="71" t="s">
        <v>238</v>
      </c>
      <c r="B48" s="71" t="s">
        <v>239</v>
      </c>
      <c r="C48" s="71" t="s">
        <v>352</v>
      </c>
      <c r="D48" s="71" t="s">
        <v>531</v>
      </c>
      <c r="E48" s="71" t="s">
        <v>244</v>
      </c>
      <c r="F48" s="219" t="s">
        <v>623</v>
      </c>
      <c r="G48" s="219" t="s">
        <v>39</v>
      </c>
      <c r="H48" s="220" t="s">
        <v>242</v>
      </c>
      <c r="I48" s="219" t="s">
        <v>713</v>
      </c>
      <c r="J48" s="1"/>
      <c r="K48" s="219"/>
      <c r="L48" s="219"/>
      <c r="M48" s="219">
        <v>10</v>
      </c>
      <c r="N48" s="219">
        <v>3</v>
      </c>
      <c r="O48" s="219">
        <f t="shared" si="14"/>
        <v>30</v>
      </c>
      <c r="P48" s="81" t="s">
        <v>255</v>
      </c>
      <c r="Q48" s="72">
        <v>100</v>
      </c>
      <c r="R48" s="72">
        <f t="shared" si="15"/>
        <v>3000</v>
      </c>
      <c r="S48" s="219" t="s">
        <v>216</v>
      </c>
      <c r="T48" s="223" t="s">
        <v>231</v>
      </c>
      <c r="U48" s="72" t="s">
        <v>569</v>
      </c>
      <c r="V48" s="72" t="s">
        <v>569</v>
      </c>
      <c r="W48" s="72" t="s">
        <v>569</v>
      </c>
      <c r="X48" s="229"/>
      <c r="Y48" s="123" t="s">
        <v>218</v>
      </c>
      <c r="Z48" s="72" t="s">
        <v>244</v>
      </c>
      <c r="AA48" s="1"/>
      <c r="AB48" s="1"/>
      <c r="AC48" s="1"/>
      <c r="AD48" s="219" t="s">
        <v>795</v>
      </c>
      <c r="AE48" s="73"/>
      <c r="AF48" s="220" t="s">
        <v>797</v>
      </c>
    </row>
    <row r="49" spans="1:32" s="88" customFormat="1" ht="126" customHeight="1" x14ac:dyDescent="0.25">
      <c r="A49" s="71" t="s">
        <v>238</v>
      </c>
      <c r="B49" s="71" t="s">
        <v>239</v>
      </c>
      <c r="C49" s="71" t="s">
        <v>352</v>
      </c>
      <c r="D49" s="71" t="s">
        <v>531</v>
      </c>
      <c r="E49" s="71" t="s">
        <v>244</v>
      </c>
      <c r="F49" s="219" t="s">
        <v>367</v>
      </c>
      <c r="G49" s="219" t="s">
        <v>288</v>
      </c>
      <c r="H49" s="219" t="s">
        <v>37</v>
      </c>
      <c r="I49" s="219" t="s">
        <v>697</v>
      </c>
      <c r="J49" s="219"/>
      <c r="K49" s="219"/>
      <c r="L49" s="219"/>
      <c r="M49" s="219">
        <v>2</v>
      </c>
      <c r="N49" s="219">
        <v>4</v>
      </c>
      <c r="O49" s="219">
        <f t="shared" si="14"/>
        <v>8</v>
      </c>
      <c r="P49" s="80" t="s">
        <v>12</v>
      </c>
      <c r="Q49" s="219">
        <v>10</v>
      </c>
      <c r="R49" s="219">
        <f t="shared" si="15"/>
        <v>80</v>
      </c>
      <c r="S49" s="219" t="s">
        <v>222</v>
      </c>
      <c r="T49" s="223" t="s">
        <v>229</v>
      </c>
      <c r="U49" s="72" t="s">
        <v>569</v>
      </c>
      <c r="V49" s="72" t="s">
        <v>569</v>
      </c>
      <c r="W49" s="72" t="s">
        <v>569</v>
      </c>
      <c r="X49" s="229"/>
      <c r="Y49" s="219" t="s">
        <v>224</v>
      </c>
      <c r="Z49" s="219"/>
      <c r="AA49" s="219"/>
      <c r="AB49" s="219"/>
      <c r="AC49" s="219"/>
      <c r="AD49" s="219" t="s">
        <v>624</v>
      </c>
      <c r="AE49" s="219"/>
      <c r="AF49" s="219" t="s">
        <v>783</v>
      </c>
    </row>
    <row r="50" spans="1:32" s="88" customFormat="1" ht="148.5" customHeight="1" x14ac:dyDescent="0.25">
      <c r="A50" s="71" t="s">
        <v>238</v>
      </c>
      <c r="B50" s="71" t="s">
        <v>239</v>
      </c>
      <c r="C50" s="71" t="s">
        <v>352</v>
      </c>
      <c r="D50" s="71" t="s">
        <v>531</v>
      </c>
      <c r="E50" s="71" t="s">
        <v>244</v>
      </c>
      <c r="F50" s="219" t="s">
        <v>318</v>
      </c>
      <c r="G50" s="219" t="s">
        <v>689</v>
      </c>
      <c r="H50" s="71" t="s">
        <v>689</v>
      </c>
      <c r="I50" s="219" t="s">
        <v>716</v>
      </c>
      <c r="J50" s="219" t="s">
        <v>625</v>
      </c>
      <c r="K50" s="219" t="s">
        <v>798</v>
      </c>
      <c r="L50" s="219"/>
      <c r="M50" s="219">
        <v>2</v>
      </c>
      <c r="N50" s="219">
        <v>4</v>
      </c>
      <c r="O50" s="219">
        <f t="shared" si="14"/>
        <v>8</v>
      </c>
      <c r="P50" s="80" t="s">
        <v>12</v>
      </c>
      <c r="Q50" s="219">
        <v>10</v>
      </c>
      <c r="R50" s="219">
        <f t="shared" si="15"/>
        <v>80</v>
      </c>
      <c r="S50" s="219" t="s">
        <v>222</v>
      </c>
      <c r="T50" s="223" t="s">
        <v>229</v>
      </c>
      <c r="U50" s="72" t="s">
        <v>569</v>
      </c>
      <c r="V50" s="72" t="s">
        <v>569</v>
      </c>
      <c r="W50" s="72" t="s">
        <v>569</v>
      </c>
      <c r="X50" s="229"/>
      <c r="Y50" s="219" t="s">
        <v>224</v>
      </c>
      <c r="Z50" s="219"/>
      <c r="AA50" s="219"/>
      <c r="AB50" s="219"/>
      <c r="AC50" s="219" t="s">
        <v>626</v>
      </c>
      <c r="AD50" s="219"/>
      <c r="AE50" s="219"/>
      <c r="AF50" s="156" t="s">
        <v>687</v>
      </c>
    </row>
    <row r="51" spans="1:32" s="88" customFormat="1" ht="156" customHeight="1" x14ac:dyDescent="0.25">
      <c r="A51" s="71" t="s">
        <v>238</v>
      </c>
      <c r="B51" s="71" t="s">
        <v>239</v>
      </c>
      <c r="C51" s="71" t="s">
        <v>305</v>
      </c>
      <c r="D51" s="71" t="s">
        <v>316</v>
      </c>
      <c r="E51" s="71" t="s">
        <v>244</v>
      </c>
      <c r="F51" s="219" t="s">
        <v>520</v>
      </c>
      <c r="G51" s="71" t="s">
        <v>279</v>
      </c>
      <c r="H51" s="71" t="s">
        <v>39</v>
      </c>
      <c r="I51" s="219" t="s">
        <v>717</v>
      </c>
      <c r="J51" s="219" t="s">
        <v>248</v>
      </c>
      <c r="K51" s="219"/>
      <c r="L51" s="71" t="s">
        <v>799</v>
      </c>
      <c r="M51" s="219">
        <v>10</v>
      </c>
      <c r="N51" s="219">
        <v>4</v>
      </c>
      <c r="O51" s="219">
        <f t="shared" si="14"/>
        <v>40</v>
      </c>
      <c r="P51" s="81" t="s">
        <v>255</v>
      </c>
      <c r="Q51" s="219">
        <v>60</v>
      </c>
      <c r="R51" s="219">
        <f t="shared" si="15"/>
        <v>2400</v>
      </c>
      <c r="S51" s="219" t="s">
        <v>216</v>
      </c>
      <c r="T51" s="223" t="s">
        <v>231</v>
      </c>
      <c r="U51" s="219" t="s">
        <v>269</v>
      </c>
      <c r="V51" s="219" t="s">
        <v>269</v>
      </c>
      <c r="W51" s="219" t="s">
        <v>269</v>
      </c>
      <c r="X51" s="229">
        <v>30</v>
      </c>
      <c r="Y51" s="123" t="s">
        <v>218</v>
      </c>
      <c r="Z51" s="219" t="s">
        <v>244</v>
      </c>
      <c r="AA51" s="219"/>
      <c r="AB51" s="219"/>
      <c r="AC51" s="219"/>
      <c r="AD51" s="219" t="s">
        <v>795</v>
      </c>
      <c r="AE51" s="219"/>
      <c r="AF51" s="219" t="s">
        <v>800</v>
      </c>
    </row>
    <row r="52" spans="1:32" s="88" customFormat="1" ht="79.5" customHeight="1" x14ac:dyDescent="0.25">
      <c r="A52" s="71" t="s">
        <v>238</v>
      </c>
      <c r="B52" s="71" t="s">
        <v>239</v>
      </c>
      <c r="C52" s="71" t="s">
        <v>305</v>
      </c>
      <c r="D52" s="71" t="s">
        <v>316</v>
      </c>
      <c r="E52" s="71" t="s">
        <v>244</v>
      </c>
      <c r="F52" s="219" t="s">
        <v>521</v>
      </c>
      <c r="G52" s="71" t="s">
        <v>279</v>
      </c>
      <c r="H52" s="71" t="s">
        <v>39</v>
      </c>
      <c r="I52" s="219" t="s">
        <v>718</v>
      </c>
      <c r="J52" s="219"/>
      <c r="K52" s="219"/>
      <c r="L52" s="71"/>
      <c r="M52" s="219">
        <v>6</v>
      </c>
      <c r="N52" s="219">
        <v>4</v>
      </c>
      <c r="O52" s="219">
        <f t="shared" ref="O52" si="16">+M52*N52</f>
        <v>24</v>
      </c>
      <c r="P52" s="81" t="s">
        <v>255</v>
      </c>
      <c r="Q52" s="219">
        <v>60</v>
      </c>
      <c r="R52" s="219">
        <f t="shared" ref="R52" si="17">+O52*Q52</f>
        <v>1440</v>
      </c>
      <c r="S52" s="219" t="s">
        <v>216</v>
      </c>
      <c r="T52" s="223" t="s">
        <v>231</v>
      </c>
      <c r="U52" s="219" t="s">
        <v>269</v>
      </c>
      <c r="V52" s="219" t="s">
        <v>269</v>
      </c>
      <c r="W52" s="219" t="s">
        <v>269</v>
      </c>
      <c r="X52" s="229"/>
      <c r="Y52" s="123" t="s">
        <v>218</v>
      </c>
      <c r="Z52" s="219" t="s">
        <v>244</v>
      </c>
      <c r="AA52" s="219"/>
      <c r="AB52" s="219"/>
      <c r="AC52" s="219" t="s">
        <v>801</v>
      </c>
      <c r="AD52" s="219" t="s">
        <v>795</v>
      </c>
      <c r="AE52" s="219"/>
      <c r="AF52" s="219" t="s">
        <v>802</v>
      </c>
    </row>
    <row r="53" spans="1:32" s="88" customFormat="1" ht="79.5" customHeight="1" x14ac:dyDescent="0.25">
      <c r="A53" s="71" t="s">
        <v>238</v>
      </c>
      <c r="B53" s="71" t="s">
        <v>239</v>
      </c>
      <c r="C53" s="71" t="s">
        <v>305</v>
      </c>
      <c r="D53" s="71" t="s">
        <v>316</v>
      </c>
      <c r="E53" s="71" t="s">
        <v>244</v>
      </c>
      <c r="F53" s="219" t="s">
        <v>310</v>
      </c>
      <c r="G53" s="71" t="s">
        <v>279</v>
      </c>
      <c r="H53" s="71" t="s">
        <v>39</v>
      </c>
      <c r="I53" s="219" t="s">
        <v>719</v>
      </c>
      <c r="J53" s="219"/>
      <c r="K53" s="219"/>
      <c r="L53" s="71" t="s">
        <v>628</v>
      </c>
      <c r="M53" s="219">
        <v>2</v>
      </c>
      <c r="N53" s="219">
        <v>4</v>
      </c>
      <c r="O53" s="219">
        <f t="shared" si="14"/>
        <v>8</v>
      </c>
      <c r="P53" s="80" t="s">
        <v>12</v>
      </c>
      <c r="Q53" s="219">
        <v>25</v>
      </c>
      <c r="R53" s="219">
        <f t="shared" si="15"/>
        <v>200</v>
      </c>
      <c r="S53" s="219" t="s">
        <v>219</v>
      </c>
      <c r="T53" s="223" t="s">
        <v>233</v>
      </c>
      <c r="U53" s="219" t="s">
        <v>269</v>
      </c>
      <c r="V53" s="219" t="s">
        <v>269</v>
      </c>
      <c r="W53" s="219" t="s">
        <v>269</v>
      </c>
      <c r="X53" s="229"/>
      <c r="Y53" s="123" t="s">
        <v>221</v>
      </c>
      <c r="Z53" s="219" t="s">
        <v>244</v>
      </c>
      <c r="AA53" s="219"/>
      <c r="AB53" s="219"/>
      <c r="AC53" s="219"/>
      <c r="AD53" s="219" t="s">
        <v>795</v>
      </c>
      <c r="AE53" s="219"/>
      <c r="AF53" s="219" t="s">
        <v>800</v>
      </c>
    </row>
    <row r="54" spans="1:32" ht="120" x14ac:dyDescent="0.25">
      <c r="A54" s="71" t="s">
        <v>238</v>
      </c>
      <c r="B54" s="71" t="s">
        <v>239</v>
      </c>
      <c r="C54" s="71" t="s">
        <v>305</v>
      </c>
      <c r="D54" s="71" t="s">
        <v>316</v>
      </c>
      <c r="E54" s="213" t="s">
        <v>244</v>
      </c>
      <c r="F54" s="219" t="s">
        <v>357</v>
      </c>
      <c r="G54" s="145" t="s">
        <v>599</v>
      </c>
      <c r="H54" s="71" t="s">
        <v>358</v>
      </c>
      <c r="I54" s="71" t="s">
        <v>696</v>
      </c>
      <c r="J54" s="1"/>
      <c r="K54" s="1"/>
      <c r="L54" s="219" t="s">
        <v>575</v>
      </c>
      <c r="M54" s="219">
        <v>6</v>
      </c>
      <c r="N54" s="219">
        <v>4</v>
      </c>
      <c r="O54" s="219">
        <f t="shared" si="14"/>
        <v>24</v>
      </c>
      <c r="P54" s="81" t="s">
        <v>255</v>
      </c>
      <c r="Q54" s="72">
        <v>60</v>
      </c>
      <c r="R54" s="72">
        <f t="shared" si="15"/>
        <v>1440</v>
      </c>
      <c r="S54" s="219" t="s">
        <v>216</v>
      </c>
      <c r="T54" s="85" t="s">
        <v>231</v>
      </c>
      <c r="U54" s="72" t="s">
        <v>569</v>
      </c>
      <c r="V54" s="72" t="s">
        <v>569</v>
      </c>
      <c r="W54" s="72" t="s">
        <v>569</v>
      </c>
      <c r="X54" s="229"/>
      <c r="Y54" s="123" t="s">
        <v>218</v>
      </c>
      <c r="Z54" s="214" t="s">
        <v>244</v>
      </c>
      <c r="AA54" s="1"/>
      <c r="AB54" s="1"/>
      <c r="AC54" s="1"/>
      <c r="AD54" s="71" t="s">
        <v>790</v>
      </c>
      <c r="AE54" s="71" t="s">
        <v>576</v>
      </c>
      <c r="AF54" s="220" t="s">
        <v>803</v>
      </c>
    </row>
    <row r="55" spans="1:32" s="88" customFormat="1" ht="73.5" customHeight="1" x14ac:dyDescent="0.25">
      <c r="A55" s="71" t="s">
        <v>238</v>
      </c>
      <c r="B55" s="71" t="s">
        <v>239</v>
      </c>
      <c r="C55" s="71" t="s">
        <v>305</v>
      </c>
      <c r="D55" s="71" t="s">
        <v>316</v>
      </c>
      <c r="E55" s="71" t="s">
        <v>244</v>
      </c>
      <c r="F55" s="219" t="s">
        <v>299</v>
      </c>
      <c r="G55" s="219" t="s">
        <v>34</v>
      </c>
      <c r="H55" s="219" t="s">
        <v>34</v>
      </c>
      <c r="I55" s="219" t="s">
        <v>720</v>
      </c>
      <c r="J55" s="219"/>
      <c r="K55" s="219"/>
      <c r="L55" s="71" t="s">
        <v>630</v>
      </c>
      <c r="M55" s="219">
        <v>6</v>
      </c>
      <c r="N55" s="219">
        <v>3</v>
      </c>
      <c r="O55" s="219">
        <f t="shared" si="14"/>
        <v>18</v>
      </c>
      <c r="P55" s="82" t="s">
        <v>256</v>
      </c>
      <c r="Q55" s="219">
        <v>25</v>
      </c>
      <c r="R55" s="219">
        <f t="shared" si="15"/>
        <v>450</v>
      </c>
      <c r="S55" s="219" t="s">
        <v>219</v>
      </c>
      <c r="T55" s="223" t="s">
        <v>233</v>
      </c>
      <c r="U55" s="72" t="s">
        <v>569</v>
      </c>
      <c r="V55" s="72" t="s">
        <v>569</v>
      </c>
      <c r="W55" s="72" t="s">
        <v>569</v>
      </c>
      <c r="X55" s="229"/>
      <c r="Y55" s="123" t="s">
        <v>221</v>
      </c>
      <c r="Z55" s="219" t="s">
        <v>281</v>
      </c>
      <c r="AA55" s="219"/>
      <c r="AB55" s="219"/>
      <c r="AC55" s="219" t="s">
        <v>762</v>
      </c>
      <c r="AD55" s="219" t="s">
        <v>804</v>
      </c>
      <c r="AE55" s="219"/>
      <c r="AF55" s="219" t="s">
        <v>688</v>
      </c>
    </row>
    <row r="56" spans="1:32" s="88" customFormat="1" ht="165" x14ac:dyDescent="0.25">
      <c r="A56" s="71" t="s">
        <v>238</v>
      </c>
      <c r="B56" s="71" t="s">
        <v>239</v>
      </c>
      <c r="C56" s="71" t="s">
        <v>305</v>
      </c>
      <c r="D56" s="71" t="s">
        <v>316</v>
      </c>
      <c r="E56" s="71" t="s">
        <v>244</v>
      </c>
      <c r="F56" s="219" t="s">
        <v>631</v>
      </c>
      <c r="G56" s="219" t="s">
        <v>308</v>
      </c>
      <c r="H56" s="219" t="s">
        <v>38</v>
      </c>
      <c r="I56" s="219" t="s">
        <v>693</v>
      </c>
      <c r="J56" s="219"/>
      <c r="K56" s="219"/>
      <c r="L56" s="71"/>
      <c r="M56" s="219">
        <v>10</v>
      </c>
      <c r="N56" s="219">
        <v>4</v>
      </c>
      <c r="O56" s="219">
        <f t="shared" si="14"/>
        <v>40</v>
      </c>
      <c r="P56" s="81" t="s">
        <v>255</v>
      </c>
      <c r="Q56" s="219">
        <v>25</v>
      </c>
      <c r="R56" s="219">
        <f t="shared" si="15"/>
        <v>1000</v>
      </c>
      <c r="S56" s="219" t="s">
        <v>216</v>
      </c>
      <c r="T56" s="85" t="s">
        <v>231</v>
      </c>
      <c r="U56" s="219" t="s">
        <v>269</v>
      </c>
      <c r="V56" s="219" t="s">
        <v>269</v>
      </c>
      <c r="W56" s="219" t="s">
        <v>269</v>
      </c>
      <c r="X56" s="229"/>
      <c r="Y56" s="123" t="s">
        <v>218</v>
      </c>
      <c r="Z56" s="219" t="s">
        <v>244</v>
      </c>
      <c r="AA56" s="219"/>
      <c r="AB56" s="219"/>
      <c r="AC56" s="219"/>
      <c r="AD56" s="219" t="s">
        <v>624</v>
      </c>
      <c r="AE56" s="219"/>
      <c r="AF56" s="219" t="s">
        <v>805</v>
      </c>
    </row>
    <row r="57" spans="1:32" s="88" customFormat="1" ht="261" customHeight="1" x14ac:dyDescent="0.25">
      <c r="A57" s="71" t="s">
        <v>238</v>
      </c>
      <c r="B57" s="71" t="s">
        <v>239</v>
      </c>
      <c r="C57" s="71" t="s">
        <v>305</v>
      </c>
      <c r="D57" s="71" t="s">
        <v>316</v>
      </c>
      <c r="E57" s="71" t="s">
        <v>244</v>
      </c>
      <c r="F57" s="219" t="s">
        <v>632</v>
      </c>
      <c r="G57" s="219" t="s">
        <v>39</v>
      </c>
      <c r="H57" s="219" t="s">
        <v>306</v>
      </c>
      <c r="I57" s="219" t="s">
        <v>713</v>
      </c>
      <c r="J57" s="219"/>
      <c r="K57" s="219"/>
      <c r="L57" s="71"/>
      <c r="M57" s="219">
        <v>6</v>
      </c>
      <c r="N57" s="219">
        <v>4</v>
      </c>
      <c r="O57" s="219">
        <f t="shared" si="14"/>
        <v>24</v>
      </c>
      <c r="P57" s="81" t="s">
        <v>255</v>
      </c>
      <c r="Q57" s="219">
        <v>25</v>
      </c>
      <c r="R57" s="219">
        <f t="shared" si="15"/>
        <v>600</v>
      </c>
      <c r="S57" s="219" t="s">
        <v>216</v>
      </c>
      <c r="T57" s="223" t="s">
        <v>231</v>
      </c>
      <c r="U57" s="219" t="s">
        <v>269</v>
      </c>
      <c r="V57" s="219" t="s">
        <v>269</v>
      </c>
      <c r="W57" s="219" t="s">
        <v>269</v>
      </c>
      <c r="X57" s="229"/>
      <c r="Y57" s="123" t="s">
        <v>218</v>
      </c>
      <c r="Z57" s="219"/>
      <c r="AA57" s="219"/>
      <c r="AB57" s="219"/>
      <c r="AC57" s="219"/>
      <c r="AD57" s="219" t="s">
        <v>633</v>
      </c>
      <c r="AE57" s="219"/>
      <c r="AF57" s="219" t="s">
        <v>692</v>
      </c>
    </row>
    <row r="58" spans="1:32" s="88" customFormat="1" ht="142.5" customHeight="1" x14ac:dyDescent="0.25">
      <c r="A58" s="71" t="s">
        <v>238</v>
      </c>
      <c r="B58" s="71" t="s">
        <v>239</v>
      </c>
      <c r="C58" s="71" t="s">
        <v>305</v>
      </c>
      <c r="D58" s="71" t="s">
        <v>317</v>
      </c>
      <c r="E58" s="71" t="s">
        <v>281</v>
      </c>
      <c r="F58" s="219" t="s">
        <v>634</v>
      </c>
      <c r="G58" s="219" t="s">
        <v>39</v>
      </c>
      <c r="H58" s="219" t="s">
        <v>242</v>
      </c>
      <c r="I58" s="219" t="s">
        <v>721</v>
      </c>
      <c r="J58" s="219"/>
      <c r="K58" s="219"/>
      <c r="L58" s="219"/>
      <c r="M58" s="219">
        <v>10</v>
      </c>
      <c r="N58" s="219">
        <v>3</v>
      </c>
      <c r="O58" s="219">
        <f t="shared" si="14"/>
        <v>30</v>
      </c>
      <c r="P58" s="81" t="s">
        <v>255</v>
      </c>
      <c r="Q58" s="219">
        <v>60</v>
      </c>
      <c r="R58" s="219">
        <f t="shared" si="15"/>
        <v>1800</v>
      </c>
      <c r="S58" s="219" t="s">
        <v>216</v>
      </c>
      <c r="T58" s="223" t="s">
        <v>231</v>
      </c>
      <c r="U58" s="219" t="s">
        <v>269</v>
      </c>
      <c r="V58" s="219" t="s">
        <v>269</v>
      </c>
      <c r="W58" s="219" t="s">
        <v>269</v>
      </c>
      <c r="X58" s="71"/>
      <c r="Y58" s="123" t="s">
        <v>218</v>
      </c>
      <c r="Z58" s="219"/>
      <c r="AA58" s="219"/>
      <c r="AB58" s="219"/>
      <c r="AC58" s="219"/>
      <c r="AD58" s="219" t="s">
        <v>806</v>
      </c>
      <c r="AE58" s="219"/>
      <c r="AF58" s="219" t="s">
        <v>807</v>
      </c>
    </row>
    <row r="59" spans="1:32" ht="165.75" x14ac:dyDescent="0.25">
      <c r="A59" s="71" t="s">
        <v>238</v>
      </c>
      <c r="B59" s="71" t="s">
        <v>239</v>
      </c>
      <c r="C59" s="71" t="s">
        <v>305</v>
      </c>
      <c r="D59" s="71" t="s">
        <v>317</v>
      </c>
      <c r="E59" s="71" t="s">
        <v>281</v>
      </c>
      <c r="F59" s="219" t="s">
        <v>519</v>
      </c>
      <c r="G59" s="72" t="s">
        <v>49</v>
      </c>
      <c r="H59" s="219" t="s">
        <v>35</v>
      </c>
      <c r="I59" s="71" t="s">
        <v>694</v>
      </c>
      <c r="J59" s="219"/>
      <c r="K59" s="1"/>
      <c r="L59" s="219" t="s">
        <v>622</v>
      </c>
      <c r="M59" s="219">
        <v>2</v>
      </c>
      <c r="N59" s="219">
        <v>4</v>
      </c>
      <c r="O59" s="219">
        <f t="shared" ref="O59" si="18">+M59*N59</f>
        <v>8</v>
      </c>
      <c r="P59" s="80" t="s">
        <v>12</v>
      </c>
      <c r="Q59" s="72">
        <v>60</v>
      </c>
      <c r="R59" s="72">
        <f t="shared" ref="R59" si="19">+O59*Q59</f>
        <v>480</v>
      </c>
      <c r="S59" s="219" t="s">
        <v>219</v>
      </c>
      <c r="T59" s="85" t="s">
        <v>233</v>
      </c>
      <c r="U59" s="72" t="s">
        <v>269</v>
      </c>
      <c r="V59" s="72" t="s">
        <v>269</v>
      </c>
      <c r="W59" s="72" t="s">
        <v>269</v>
      </c>
      <c r="X59" s="71"/>
      <c r="Y59" s="123" t="s">
        <v>221</v>
      </c>
      <c r="Z59" s="1"/>
      <c r="AA59" s="1"/>
      <c r="AB59" s="1"/>
      <c r="AC59" s="71" t="s">
        <v>566</v>
      </c>
      <c r="AD59" s="71" t="s">
        <v>565</v>
      </c>
      <c r="AE59" s="71" t="s">
        <v>808</v>
      </c>
      <c r="AF59" s="220" t="s">
        <v>809</v>
      </c>
    </row>
    <row r="60" spans="1:32" s="88" customFormat="1" ht="148.5" customHeight="1" x14ac:dyDescent="0.25">
      <c r="A60" s="71" t="s">
        <v>238</v>
      </c>
      <c r="B60" s="71" t="s">
        <v>239</v>
      </c>
      <c r="C60" s="71" t="s">
        <v>305</v>
      </c>
      <c r="D60" s="71" t="s">
        <v>317</v>
      </c>
      <c r="E60" s="71" t="s">
        <v>281</v>
      </c>
      <c r="F60" s="219" t="s">
        <v>318</v>
      </c>
      <c r="G60" s="219" t="s">
        <v>689</v>
      </c>
      <c r="H60" s="71" t="s">
        <v>689</v>
      </c>
      <c r="I60" s="219" t="s">
        <v>722</v>
      </c>
      <c r="J60" s="219" t="s">
        <v>635</v>
      </c>
      <c r="K60" s="219" t="s">
        <v>798</v>
      </c>
      <c r="L60" s="219"/>
      <c r="M60" s="219">
        <v>2</v>
      </c>
      <c r="N60" s="219">
        <v>2</v>
      </c>
      <c r="O60" s="219">
        <f t="shared" si="14"/>
        <v>4</v>
      </c>
      <c r="P60" s="219" t="s">
        <v>254</v>
      </c>
      <c r="Q60" s="219">
        <v>10</v>
      </c>
      <c r="R60" s="219">
        <f t="shared" si="15"/>
        <v>40</v>
      </c>
      <c r="S60" s="219" t="s">
        <v>222</v>
      </c>
      <c r="T60" s="223" t="s">
        <v>229</v>
      </c>
      <c r="U60" s="219" t="s">
        <v>269</v>
      </c>
      <c r="V60" s="219" t="s">
        <v>269</v>
      </c>
      <c r="W60" s="219" t="s">
        <v>269</v>
      </c>
      <c r="X60" s="71"/>
      <c r="Y60" s="219" t="s">
        <v>224</v>
      </c>
      <c r="Z60" s="219" t="s">
        <v>281</v>
      </c>
      <c r="AA60" s="219"/>
      <c r="AB60" s="219"/>
      <c r="AC60" s="219" t="s">
        <v>320</v>
      </c>
      <c r="AD60" s="219"/>
      <c r="AE60" s="219"/>
      <c r="AF60" s="156" t="s">
        <v>687</v>
      </c>
    </row>
    <row r="61" spans="1:32" s="88" customFormat="1" ht="210" x14ac:dyDescent="0.25">
      <c r="A61" s="71" t="s">
        <v>238</v>
      </c>
      <c r="B61" s="71" t="s">
        <v>239</v>
      </c>
      <c r="C61" s="71" t="s">
        <v>305</v>
      </c>
      <c r="D61" s="71" t="s">
        <v>317</v>
      </c>
      <c r="E61" s="71" t="s">
        <v>281</v>
      </c>
      <c r="F61" s="219" t="s">
        <v>367</v>
      </c>
      <c r="G61" s="219" t="s">
        <v>338</v>
      </c>
      <c r="H61" s="219" t="s">
        <v>37</v>
      </c>
      <c r="I61" s="219" t="s">
        <v>697</v>
      </c>
      <c r="J61" s="219"/>
      <c r="K61" s="219"/>
      <c r="L61" s="219"/>
      <c r="M61" s="219">
        <v>2</v>
      </c>
      <c r="N61" s="219">
        <v>4</v>
      </c>
      <c r="O61" s="219">
        <f t="shared" si="14"/>
        <v>8</v>
      </c>
      <c r="P61" s="80" t="s">
        <v>12</v>
      </c>
      <c r="Q61" s="219">
        <v>25</v>
      </c>
      <c r="R61" s="219">
        <f t="shared" si="15"/>
        <v>200</v>
      </c>
      <c r="S61" s="219" t="s">
        <v>219</v>
      </c>
      <c r="T61" s="223" t="s">
        <v>233</v>
      </c>
      <c r="U61" s="219" t="s">
        <v>269</v>
      </c>
      <c r="V61" s="219" t="s">
        <v>269</v>
      </c>
      <c r="W61" s="219" t="s">
        <v>269</v>
      </c>
      <c r="X61" s="71"/>
      <c r="Y61" s="123" t="s">
        <v>221</v>
      </c>
      <c r="Z61" s="219"/>
      <c r="AA61" s="219"/>
      <c r="AB61" s="219"/>
      <c r="AC61" s="219"/>
      <c r="AD61" s="219" t="s">
        <v>624</v>
      </c>
      <c r="AE61" s="219"/>
      <c r="AF61" s="219" t="s">
        <v>783</v>
      </c>
    </row>
    <row r="62" spans="1:32" s="88" customFormat="1" ht="79.5" customHeight="1" x14ac:dyDescent="0.25">
      <c r="A62" s="71" t="s">
        <v>238</v>
      </c>
      <c r="B62" s="71" t="s">
        <v>239</v>
      </c>
      <c r="C62" s="71" t="s">
        <v>354</v>
      </c>
      <c r="D62" s="71" t="s">
        <v>296</v>
      </c>
      <c r="E62" s="71" t="s">
        <v>244</v>
      </c>
      <c r="F62" s="219" t="s">
        <v>521</v>
      </c>
      <c r="G62" s="219" t="s">
        <v>39</v>
      </c>
      <c r="H62" s="219" t="s">
        <v>242</v>
      </c>
      <c r="I62" s="219" t="s">
        <v>718</v>
      </c>
      <c r="J62" s="219"/>
      <c r="K62" s="219"/>
      <c r="L62" s="219"/>
      <c r="M62" s="219">
        <v>10</v>
      </c>
      <c r="N62" s="219">
        <v>4</v>
      </c>
      <c r="O62" s="219">
        <f t="shared" si="14"/>
        <v>40</v>
      </c>
      <c r="P62" s="81" t="s">
        <v>255</v>
      </c>
      <c r="Q62" s="219">
        <v>60</v>
      </c>
      <c r="R62" s="219">
        <f t="shared" si="15"/>
        <v>2400</v>
      </c>
      <c r="S62" s="219" t="s">
        <v>216</v>
      </c>
      <c r="T62" s="223" t="s">
        <v>231</v>
      </c>
      <c r="U62" s="219" t="s">
        <v>269</v>
      </c>
      <c r="V62" s="219" t="s">
        <v>269</v>
      </c>
      <c r="W62" s="219" t="s">
        <v>269</v>
      </c>
      <c r="X62" s="229">
        <v>17</v>
      </c>
      <c r="Y62" s="123" t="s">
        <v>218</v>
      </c>
      <c r="Z62" s="219"/>
      <c r="AA62" s="219"/>
      <c r="AB62" s="219"/>
      <c r="AC62" s="219"/>
      <c r="AD62" s="219" t="s">
        <v>627</v>
      </c>
      <c r="AE62" s="219"/>
      <c r="AF62" s="219" t="s">
        <v>843</v>
      </c>
    </row>
    <row r="63" spans="1:32" s="88" customFormat="1" ht="73.5" customHeight="1" x14ac:dyDescent="0.25">
      <c r="A63" s="71" t="s">
        <v>238</v>
      </c>
      <c r="B63" s="71" t="s">
        <v>239</v>
      </c>
      <c r="C63" s="71" t="s">
        <v>354</v>
      </c>
      <c r="D63" s="71" t="s">
        <v>296</v>
      </c>
      <c r="E63" s="71" t="s">
        <v>244</v>
      </c>
      <c r="F63" s="219" t="s">
        <v>299</v>
      </c>
      <c r="G63" s="219" t="s">
        <v>34</v>
      </c>
      <c r="H63" s="219" t="s">
        <v>34</v>
      </c>
      <c r="I63" s="219" t="s">
        <v>723</v>
      </c>
      <c r="J63" s="219"/>
      <c r="K63" s="219"/>
      <c r="L63" s="219"/>
      <c r="M63" s="219">
        <v>6</v>
      </c>
      <c r="N63" s="219">
        <v>3</v>
      </c>
      <c r="O63" s="219">
        <f t="shared" ref="O63" si="20">+M63*N63</f>
        <v>18</v>
      </c>
      <c r="P63" s="82" t="s">
        <v>256</v>
      </c>
      <c r="Q63" s="219">
        <v>25</v>
      </c>
      <c r="R63" s="219">
        <f t="shared" ref="R63" si="21">+O63*Q63</f>
        <v>450</v>
      </c>
      <c r="S63" s="219" t="s">
        <v>219</v>
      </c>
      <c r="T63" s="223" t="s">
        <v>233</v>
      </c>
      <c r="U63" s="219" t="s">
        <v>269</v>
      </c>
      <c r="V63" s="219" t="s">
        <v>269</v>
      </c>
      <c r="W63" s="219" t="s">
        <v>269</v>
      </c>
      <c r="X63" s="229"/>
      <c r="Y63" s="123" t="s">
        <v>221</v>
      </c>
      <c r="Z63" s="219"/>
      <c r="AA63" s="219"/>
      <c r="AB63" s="219"/>
      <c r="AC63" s="219" t="s">
        <v>762</v>
      </c>
      <c r="AD63" s="219" t="s">
        <v>841</v>
      </c>
      <c r="AE63" s="219"/>
      <c r="AF63" s="219" t="s">
        <v>842</v>
      </c>
    </row>
    <row r="64" spans="1:32" ht="144" customHeight="1" x14ac:dyDescent="0.25">
      <c r="A64" s="71" t="s">
        <v>238</v>
      </c>
      <c r="B64" s="71" t="s">
        <v>239</v>
      </c>
      <c r="C64" s="71" t="s">
        <v>354</v>
      </c>
      <c r="D64" s="71" t="s">
        <v>296</v>
      </c>
      <c r="E64" s="71" t="s">
        <v>244</v>
      </c>
      <c r="F64" s="219" t="s">
        <v>519</v>
      </c>
      <c r="G64" s="72" t="s">
        <v>49</v>
      </c>
      <c r="H64" s="219" t="s">
        <v>35</v>
      </c>
      <c r="I64" s="71" t="s">
        <v>694</v>
      </c>
      <c r="J64" s="219"/>
      <c r="K64" s="1"/>
      <c r="L64" s="219" t="s">
        <v>636</v>
      </c>
      <c r="M64" s="219">
        <v>2</v>
      </c>
      <c r="N64" s="219">
        <v>4</v>
      </c>
      <c r="O64" s="219">
        <f t="shared" si="14"/>
        <v>8</v>
      </c>
      <c r="P64" s="80" t="s">
        <v>12</v>
      </c>
      <c r="Q64" s="72">
        <v>60</v>
      </c>
      <c r="R64" s="72">
        <f t="shared" si="15"/>
        <v>480</v>
      </c>
      <c r="S64" s="219" t="s">
        <v>219</v>
      </c>
      <c r="T64" s="85" t="s">
        <v>233</v>
      </c>
      <c r="U64" s="72" t="s">
        <v>269</v>
      </c>
      <c r="V64" s="72" t="s">
        <v>269</v>
      </c>
      <c r="W64" s="72" t="s">
        <v>269</v>
      </c>
      <c r="X64" s="229"/>
      <c r="Y64" s="123" t="s">
        <v>221</v>
      </c>
      <c r="Z64" s="72" t="s">
        <v>244</v>
      </c>
      <c r="AA64" s="1"/>
      <c r="AB64" s="1"/>
      <c r="AC64" s="71" t="s">
        <v>566</v>
      </c>
      <c r="AD64" s="71" t="s">
        <v>565</v>
      </c>
      <c r="AE64" s="71" t="s">
        <v>840</v>
      </c>
      <c r="AF64" s="156" t="s">
        <v>835</v>
      </c>
    </row>
    <row r="65" spans="1:39" s="88" customFormat="1" ht="157.5" x14ac:dyDescent="0.25">
      <c r="A65" s="71" t="s">
        <v>238</v>
      </c>
      <c r="B65" s="71" t="s">
        <v>239</v>
      </c>
      <c r="C65" s="71" t="s">
        <v>354</v>
      </c>
      <c r="D65" s="71" t="s">
        <v>296</v>
      </c>
      <c r="E65" s="71" t="s">
        <v>244</v>
      </c>
      <c r="F65" s="219" t="s">
        <v>724</v>
      </c>
      <c r="G65" s="219" t="s">
        <v>307</v>
      </c>
      <c r="H65" s="219" t="s">
        <v>38</v>
      </c>
      <c r="I65" s="219" t="s">
        <v>693</v>
      </c>
      <c r="J65" s="219"/>
      <c r="K65" s="219"/>
      <c r="L65" s="219"/>
      <c r="M65" s="219">
        <v>6</v>
      </c>
      <c r="N65" s="219">
        <v>2</v>
      </c>
      <c r="O65" s="219">
        <f t="shared" ref="O65:O69" si="22">+M65*N65</f>
        <v>12</v>
      </c>
      <c r="P65" s="82" t="s">
        <v>256</v>
      </c>
      <c r="Q65" s="219">
        <v>25</v>
      </c>
      <c r="R65" s="219">
        <f t="shared" ref="R65:R69" si="23">+O65*Q65</f>
        <v>300</v>
      </c>
      <c r="S65" s="219" t="s">
        <v>219</v>
      </c>
      <c r="T65" s="223" t="s">
        <v>233</v>
      </c>
      <c r="U65" s="219" t="s">
        <v>269</v>
      </c>
      <c r="V65" s="219" t="s">
        <v>269</v>
      </c>
      <c r="W65" s="219" t="s">
        <v>269</v>
      </c>
      <c r="X65" s="229"/>
      <c r="Y65" s="123" t="s">
        <v>221</v>
      </c>
      <c r="Z65" s="219"/>
      <c r="AA65" s="219"/>
      <c r="AB65" s="219"/>
      <c r="AC65" s="219"/>
      <c r="AD65" s="219" t="s">
        <v>637</v>
      </c>
      <c r="AE65" s="219"/>
      <c r="AF65" s="219" t="s">
        <v>839</v>
      </c>
    </row>
    <row r="66" spans="1:39" s="88" customFormat="1" ht="155.25" customHeight="1" x14ac:dyDescent="0.25">
      <c r="A66" s="71" t="s">
        <v>238</v>
      </c>
      <c r="B66" s="71" t="s">
        <v>239</v>
      </c>
      <c r="C66" s="71" t="s">
        <v>354</v>
      </c>
      <c r="D66" s="71" t="s">
        <v>296</v>
      </c>
      <c r="E66" s="71" t="s">
        <v>244</v>
      </c>
      <c r="F66" s="219" t="s">
        <v>298</v>
      </c>
      <c r="G66" s="219" t="s">
        <v>39</v>
      </c>
      <c r="H66" s="219" t="s">
        <v>242</v>
      </c>
      <c r="I66" s="219" t="s">
        <v>725</v>
      </c>
      <c r="J66" s="219"/>
      <c r="K66" s="219"/>
      <c r="L66" s="71"/>
      <c r="M66" s="219">
        <v>6</v>
      </c>
      <c r="N66" s="219">
        <v>3</v>
      </c>
      <c r="O66" s="219">
        <f t="shared" si="22"/>
        <v>18</v>
      </c>
      <c r="P66" s="82" t="s">
        <v>256</v>
      </c>
      <c r="Q66" s="219">
        <v>25</v>
      </c>
      <c r="R66" s="219">
        <f t="shared" si="23"/>
        <v>450</v>
      </c>
      <c r="S66" s="219" t="s">
        <v>219</v>
      </c>
      <c r="T66" s="223" t="s">
        <v>233</v>
      </c>
      <c r="U66" s="219" t="s">
        <v>269</v>
      </c>
      <c r="V66" s="219" t="s">
        <v>269</v>
      </c>
      <c r="W66" s="219" t="s">
        <v>269</v>
      </c>
      <c r="X66" s="229"/>
      <c r="Y66" s="123" t="s">
        <v>221</v>
      </c>
      <c r="Z66" s="219" t="s">
        <v>244</v>
      </c>
      <c r="AA66" s="219"/>
      <c r="AB66" s="219"/>
      <c r="AC66" s="219"/>
      <c r="AD66" s="219" t="s">
        <v>638</v>
      </c>
      <c r="AE66" s="219"/>
      <c r="AF66" s="219" t="s">
        <v>838</v>
      </c>
    </row>
    <row r="67" spans="1:39" ht="105.75" customHeight="1" x14ac:dyDescent="0.25">
      <c r="A67" s="71" t="s">
        <v>238</v>
      </c>
      <c r="B67" s="71" t="s">
        <v>239</v>
      </c>
      <c r="C67" s="71" t="s">
        <v>640</v>
      </c>
      <c r="D67" s="71" t="s">
        <v>639</v>
      </c>
      <c r="E67" s="71" t="s">
        <v>244</v>
      </c>
      <c r="F67" s="219" t="s">
        <v>377</v>
      </c>
      <c r="G67" s="219" t="s">
        <v>279</v>
      </c>
      <c r="H67" s="219" t="s">
        <v>39</v>
      </c>
      <c r="I67" s="219" t="s">
        <v>713</v>
      </c>
      <c r="J67" s="1"/>
      <c r="K67" s="219" t="s">
        <v>641</v>
      </c>
      <c r="L67" s="219"/>
      <c r="M67" s="219">
        <v>6</v>
      </c>
      <c r="N67" s="219">
        <v>3</v>
      </c>
      <c r="O67" s="219">
        <f t="shared" si="22"/>
        <v>18</v>
      </c>
      <c r="P67" s="82" t="s">
        <v>256</v>
      </c>
      <c r="Q67" s="72">
        <v>100</v>
      </c>
      <c r="R67" s="72">
        <f t="shared" si="23"/>
        <v>1800</v>
      </c>
      <c r="S67" s="219" t="s">
        <v>219</v>
      </c>
      <c r="T67" s="85" t="s">
        <v>332</v>
      </c>
      <c r="U67" s="72" t="s">
        <v>269</v>
      </c>
      <c r="V67" s="72" t="s">
        <v>269</v>
      </c>
      <c r="W67" s="72" t="s">
        <v>269</v>
      </c>
      <c r="X67" s="71">
        <v>10</v>
      </c>
      <c r="Y67" s="123" t="s">
        <v>221</v>
      </c>
      <c r="Z67" s="72" t="s">
        <v>244</v>
      </c>
      <c r="AA67" s="1"/>
      <c r="AB67" s="1"/>
      <c r="AC67" s="1"/>
      <c r="AD67" s="219" t="s">
        <v>836</v>
      </c>
      <c r="AE67" s="73"/>
      <c r="AF67" s="156" t="s">
        <v>837</v>
      </c>
    </row>
    <row r="68" spans="1:39" ht="165.75" x14ac:dyDescent="0.25">
      <c r="A68" s="71" t="s">
        <v>238</v>
      </c>
      <c r="B68" s="71" t="s">
        <v>239</v>
      </c>
      <c r="C68" s="71" t="s">
        <v>640</v>
      </c>
      <c r="D68" s="71" t="s">
        <v>639</v>
      </c>
      <c r="E68" s="71" t="s">
        <v>244</v>
      </c>
      <c r="F68" s="219" t="s">
        <v>519</v>
      </c>
      <c r="G68" s="72" t="s">
        <v>49</v>
      </c>
      <c r="H68" s="219" t="s">
        <v>35</v>
      </c>
      <c r="I68" s="71" t="s">
        <v>694</v>
      </c>
      <c r="J68" s="219"/>
      <c r="K68" s="1"/>
      <c r="L68" s="219" t="s">
        <v>642</v>
      </c>
      <c r="M68" s="219">
        <v>2</v>
      </c>
      <c r="N68" s="219">
        <v>4</v>
      </c>
      <c r="O68" s="219">
        <f t="shared" si="22"/>
        <v>8</v>
      </c>
      <c r="P68" s="80" t="s">
        <v>12</v>
      </c>
      <c r="Q68" s="72">
        <v>60</v>
      </c>
      <c r="R68" s="72">
        <f t="shared" si="23"/>
        <v>480</v>
      </c>
      <c r="S68" s="219" t="s">
        <v>219</v>
      </c>
      <c r="T68" s="85" t="s">
        <v>233</v>
      </c>
      <c r="U68" s="72" t="s">
        <v>269</v>
      </c>
      <c r="V68" s="72" t="s">
        <v>269</v>
      </c>
      <c r="W68" s="72" t="s">
        <v>269</v>
      </c>
      <c r="X68" s="71"/>
      <c r="Y68" s="123" t="s">
        <v>221</v>
      </c>
      <c r="Z68" s="1" t="s">
        <v>244</v>
      </c>
      <c r="AA68" s="1"/>
      <c r="AB68" s="1"/>
      <c r="AC68" s="71" t="s">
        <v>566</v>
      </c>
      <c r="AD68" s="71" t="s">
        <v>565</v>
      </c>
      <c r="AE68" s="71" t="s">
        <v>808</v>
      </c>
      <c r="AF68" s="156" t="s">
        <v>835</v>
      </c>
    </row>
    <row r="69" spans="1:39" s="88" customFormat="1" ht="147" customHeight="1" x14ac:dyDescent="0.25">
      <c r="A69" s="71" t="s">
        <v>238</v>
      </c>
      <c r="B69" s="71" t="s">
        <v>239</v>
      </c>
      <c r="C69" s="71" t="s">
        <v>640</v>
      </c>
      <c r="D69" s="71" t="s">
        <v>639</v>
      </c>
      <c r="E69" s="71" t="s">
        <v>244</v>
      </c>
      <c r="F69" s="219" t="s">
        <v>367</v>
      </c>
      <c r="G69" s="219" t="s">
        <v>288</v>
      </c>
      <c r="H69" s="219" t="s">
        <v>37</v>
      </c>
      <c r="I69" s="219" t="s">
        <v>697</v>
      </c>
      <c r="J69" s="219"/>
      <c r="K69" s="219"/>
      <c r="L69" s="219"/>
      <c r="M69" s="219">
        <v>6</v>
      </c>
      <c r="N69" s="219">
        <v>2</v>
      </c>
      <c r="O69" s="219">
        <f t="shared" si="22"/>
        <v>12</v>
      </c>
      <c r="P69" s="82" t="s">
        <v>256</v>
      </c>
      <c r="Q69" s="219">
        <v>10</v>
      </c>
      <c r="R69" s="219">
        <f t="shared" si="23"/>
        <v>120</v>
      </c>
      <c r="S69" s="219" t="s">
        <v>222</v>
      </c>
      <c r="T69" s="223" t="s">
        <v>229</v>
      </c>
      <c r="U69" s="219" t="s">
        <v>269</v>
      </c>
      <c r="V69" s="219" t="s">
        <v>269</v>
      </c>
      <c r="W69" s="219" t="s">
        <v>269</v>
      </c>
      <c r="X69" s="71"/>
      <c r="Y69" s="219" t="s">
        <v>224</v>
      </c>
      <c r="Z69" s="219"/>
      <c r="AA69" s="219"/>
      <c r="AB69" s="219"/>
      <c r="AC69" s="219"/>
      <c r="AD69" s="219" t="s">
        <v>624</v>
      </c>
      <c r="AE69" s="219"/>
      <c r="AF69" s="219" t="s">
        <v>783</v>
      </c>
    </row>
    <row r="70" spans="1:39" s="88" customFormat="1" ht="148.5" customHeight="1" x14ac:dyDescent="0.25">
      <c r="A70" s="71" t="s">
        <v>238</v>
      </c>
      <c r="B70" s="71" t="s">
        <v>239</v>
      </c>
      <c r="C70" s="71" t="s">
        <v>640</v>
      </c>
      <c r="D70" s="71" t="s">
        <v>639</v>
      </c>
      <c r="E70" s="71" t="s">
        <v>244</v>
      </c>
      <c r="F70" s="219" t="s">
        <v>318</v>
      </c>
      <c r="G70" s="219" t="s">
        <v>689</v>
      </c>
      <c r="H70" s="71" t="s">
        <v>689</v>
      </c>
      <c r="I70" s="219" t="s">
        <v>722</v>
      </c>
      <c r="J70" s="219" t="s">
        <v>625</v>
      </c>
      <c r="K70" s="219" t="s">
        <v>319</v>
      </c>
      <c r="L70" s="219"/>
      <c r="M70" s="219">
        <v>2</v>
      </c>
      <c r="N70" s="219">
        <v>2</v>
      </c>
      <c r="O70" s="219">
        <f t="shared" ref="O70" si="24">+M70*N70</f>
        <v>4</v>
      </c>
      <c r="P70" s="219" t="s">
        <v>254</v>
      </c>
      <c r="Q70" s="219">
        <v>10</v>
      </c>
      <c r="R70" s="219">
        <f t="shared" ref="R70" si="25">+O70*Q70</f>
        <v>40</v>
      </c>
      <c r="S70" s="219" t="s">
        <v>222</v>
      </c>
      <c r="T70" s="223" t="s">
        <v>229</v>
      </c>
      <c r="U70" s="219" t="s">
        <v>269</v>
      </c>
      <c r="V70" s="219" t="s">
        <v>269</v>
      </c>
      <c r="W70" s="219" t="s">
        <v>269</v>
      </c>
      <c r="X70" s="71"/>
      <c r="Y70" s="219" t="s">
        <v>224</v>
      </c>
      <c r="Z70" s="219"/>
      <c r="AA70" s="219"/>
      <c r="AB70" s="219"/>
      <c r="AC70" s="219"/>
      <c r="AD70" s="219" t="s">
        <v>320</v>
      </c>
      <c r="AE70" s="219"/>
      <c r="AF70" s="156" t="s">
        <v>687</v>
      </c>
    </row>
    <row r="71" spans="1:39" ht="101.25" x14ac:dyDescent="0.25">
      <c r="A71" s="71" t="s">
        <v>238</v>
      </c>
      <c r="B71" s="71" t="s">
        <v>239</v>
      </c>
      <c r="C71" s="71" t="s">
        <v>643</v>
      </c>
      <c r="D71" s="71" t="s">
        <v>380</v>
      </c>
      <c r="E71" s="71" t="s">
        <v>281</v>
      </c>
      <c r="F71" s="219" t="s">
        <v>362</v>
      </c>
      <c r="G71" s="219" t="s">
        <v>361</v>
      </c>
      <c r="H71" s="71" t="s">
        <v>39</v>
      </c>
      <c r="I71" s="219" t="s">
        <v>726</v>
      </c>
      <c r="J71" s="219" t="s">
        <v>585</v>
      </c>
      <c r="K71" s="213"/>
      <c r="L71" s="71"/>
      <c r="M71" s="219">
        <v>10</v>
      </c>
      <c r="N71" s="219">
        <v>2</v>
      </c>
      <c r="O71" s="219">
        <f t="shared" ref="O71:O72" si="26">+M71*N71</f>
        <v>20</v>
      </c>
      <c r="P71" s="82" t="s">
        <v>256</v>
      </c>
      <c r="Q71" s="72">
        <v>100</v>
      </c>
      <c r="R71" s="72">
        <f t="shared" ref="R71:R72" si="27">+O71*Q71</f>
        <v>2000</v>
      </c>
      <c r="S71" s="219" t="s">
        <v>216</v>
      </c>
      <c r="T71" s="85" t="s">
        <v>231</v>
      </c>
      <c r="U71" s="72" t="s">
        <v>269</v>
      </c>
      <c r="V71" s="72" t="s">
        <v>269</v>
      </c>
      <c r="W71" s="72" t="s">
        <v>269</v>
      </c>
      <c r="X71" s="71">
        <v>10</v>
      </c>
      <c r="Y71" s="123" t="s">
        <v>218</v>
      </c>
      <c r="Z71" s="214" t="s">
        <v>244</v>
      </c>
      <c r="AA71" s="1"/>
      <c r="AB71" s="1"/>
      <c r="AC71" s="219"/>
      <c r="AD71" s="219" t="s">
        <v>644</v>
      </c>
      <c r="AE71" s="1"/>
      <c r="AF71" s="156" t="s">
        <v>688</v>
      </c>
    </row>
    <row r="72" spans="1:39" ht="105" x14ac:dyDescent="0.25">
      <c r="A72" s="71" t="s">
        <v>238</v>
      </c>
      <c r="B72" s="71" t="s">
        <v>239</v>
      </c>
      <c r="C72" s="71" t="s">
        <v>643</v>
      </c>
      <c r="D72" s="71" t="s">
        <v>380</v>
      </c>
      <c r="E72" s="71" t="s">
        <v>281</v>
      </c>
      <c r="F72" s="219" t="s">
        <v>364</v>
      </c>
      <c r="G72" s="219" t="s">
        <v>363</v>
      </c>
      <c r="H72" s="71" t="s">
        <v>39</v>
      </c>
      <c r="I72" s="71" t="s">
        <v>727</v>
      </c>
      <c r="J72" s="1"/>
      <c r="K72" s="1"/>
      <c r="L72" s="219" t="s">
        <v>591</v>
      </c>
      <c r="M72" s="219">
        <v>10</v>
      </c>
      <c r="N72" s="219">
        <v>1</v>
      </c>
      <c r="O72" s="219">
        <f t="shared" si="26"/>
        <v>10</v>
      </c>
      <c r="P72" s="82" t="s">
        <v>256</v>
      </c>
      <c r="Q72" s="72">
        <v>100</v>
      </c>
      <c r="R72" s="72">
        <f t="shared" si="27"/>
        <v>1000</v>
      </c>
      <c r="S72" s="219" t="s">
        <v>216</v>
      </c>
      <c r="T72" s="85" t="s">
        <v>231</v>
      </c>
      <c r="U72" s="72" t="s">
        <v>269</v>
      </c>
      <c r="V72" s="72" t="s">
        <v>269</v>
      </c>
      <c r="W72" s="72" t="s">
        <v>269</v>
      </c>
      <c r="X72" s="71"/>
      <c r="Y72" s="123" t="s">
        <v>218</v>
      </c>
      <c r="Z72" s="1"/>
      <c r="AA72" s="1"/>
      <c r="AB72" s="1"/>
      <c r="AC72" s="1"/>
      <c r="AD72" s="219" t="s">
        <v>645</v>
      </c>
      <c r="AE72" s="1"/>
      <c r="AF72" s="1"/>
    </row>
    <row r="73" spans="1:39" ht="101.25" x14ac:dyDescent="0.25">
      <c r="A73" s="71" t="s">
        <v>238</v>
      </c>
      <c r="B73" s="71" t="s">
        <v>239</v>
      </c>
      <c r="C73" s="71" t="s">
        <v>643</v>
      </c>
      <c r="D73" s="71" t="s">
        <v>380</v>
      </c>
      <c r="E73" s="71" t="s">
        <v>281</v>
      </c>
      <c r="F73" s="219" t="s">
        <v>357</v>
      </c>
      <c r="G73" s="71" t="s">
        <v>358</v>
      </c>
      <c r="H73" s="219" t="s">
        <v>35</v>
      </c>
      <c r="I73" s="71" t="s">
        <v>696</v>
      </c>
      <c r="J73" s="1"/>
      <c r="K73" s="1"/>
      <c r="L73" s="219"/>
      <c r="M73" s="219">
        <v>6</v>
      </c>
      <c r="N73" s="219">
        <v>2</v>
      </c>
      <c r="O73" s="219">
        <f t="shared" ref="O73:O75" si="28">+M73*N73</f>
        <v>12</v>
      </c>
      <c r="P73" s="82" t="s">
        <v>256</v>
      </c>
      <c r="Q73" s="72">
        <v>60</v>
      </c>
      <c r="R73" s="72">
        <f t="shared" ref="R73:R75" si="29">+O73*Q73</f>
        <v>720</v>
      </c>
      <c r="S73" s="219" t="s">
        <v>216</v>
      </c>
      <c r="T73" s="85" t="s">
        <v>231</v>
      </c>
      <c r="U73" s="72" t="s">
        <v>269</v>
      </c>
      <c r="V73" s="72" t="s">
        <v>269</v>
      </c>
      <c r="W73" s="72" t="s">
        <v>269</v>
      </c>
      <c r="X73" s="71"/>
      <c r="Y73" s="123" t="s">
        <v>218</v>
      </c>
      <c r="Z73" s="1"/>
      <c r="AA73" s="1"/>
      <c r="AB73" s="1"/>
      <c r="AC73" s="1"/>
      <c r="AD73" s="71" t="s">
        <v>823</v>
      </c>
      <c r="AE73" s="71"/>
      <c r="AF73" s="2" t="s">
        <v>803</v>
      </c>
    </row>
    <row r="74" spans="1:39" ht="167.25" customHeight="1" x14ac:dyDescent="0.25">
      <c r="A74" s="71" t="s">
        <v>238</v>
      </c>
      <c r="B74" s="71" t="s">
        <v>239</v>
      </c>
      <c r="C74" s="71" t="s">
        <v>643</v>
      </c>
      <c r="D74" s="71" t="s">
        <v>380</v>
      </c>
      <c r="E74" s="71" t="s">
        <v>281</v>
      </c>
      <c r="F74" s="219" t="s">
        <v>243</v>
      </c>
      <c r="G74" s="71" t="s">
        <v>40</v>
      </c>
      <c r="H74" s="71" t="s">
        <v>40</v>
      </c>
      <c r="I74" s="219" t="s">
        <v>728</v>
      </c>
      <c r="J74" s="219"/>
      <c r="K74" s="1"/>
      <c r="L74" s="219"/>
      <c r="M74" s="219">
        <v>2</v>
      </c>
      <c r="N74" s="219">
        <v>3</v>
      </c>
      <c r="O74" s="219">
        <f t="shared" si="28"/>
        <v>6</v>
      </c>
      <c r="P74" s="79" t="s">
        <v>12</v>
      </c>
      <c r="Q74" s="72">
        <v>60</v>
      </c>
      <c r="R74" s="72">
        <f t="shared" si="29"/>
        <v>360</v>
      </c>
      <c r="S74" s="219" t="s">
        <v>219</v>
      </c>
      <c r="T74" s="85" t="s">
        <v>332</v>
      </c>
      <c r="U74" s="72" t="s">
        <v>269</v>
      </c>
      <c r="V74" s="72" t="s">
        <v>269</v>
      </c>
      <c r="W74" s="72" t="s">
        <v>269</v>
      </c>
      <c r="X74" s="71"/>
      <c r="Y74" s="123" t="s">
        <v>224</v>
      </c>
      <c r="Z74" s="1"/>
      <c r="AA74" s="1"/>
      <c r="AB74" s="1"/>
      <c r="AC74" s="219"/>
      <c r="AD74" s="219" t="s">
        <v>644</v>
      </c>
      <c r="AE74" s="1"/>
      <c r="AF74" s="156" t="s">
        <v>688</v>
      </c>
    </row>
    <row r="75" spans="1:39" s="88" customFormat="1" ht="97.5" customHeight="1" x14ac:dyDescent="0.25">
      <c r="A75" s="71" t="s">
        <v>238</v>
      </c>
      <c r="B75" s="71" t="s">
        <v>239</v>
      </c>
      <c r="C75" s="71" t="s">
        <v>643</v>
      </c>
      <c r="D75" s="71" t="s">
        <v>380</v>
      </c>
      <c r="E75" s="71" t="s">
        <v>281</v>
      </c>
      <c r="F75" s="219" t="s">
        <v>369</v>
      </c>
      <c r="G75" s="219" t="s">
        <v>299</v>
      </c>
      <c r="H75" s="219" t="s">
        <v>34</v>
      </c>
      <c r="I75" s="219" t="s">
        <v>723</v>
      </c>
      <c r="J75" s="219"/>
      <c r="K75" s="219"/>
      <c r="L75" s="219" t="s">
        <v>647</v>
      </c>
      <c r="M75" s="219">
        <v>6</v>
      </c>
      <c r="N75" s="219">
        <v>2</v>
      </c>
      <c r="O75" s="219">
        <f t="shared" si="28"/>
        <v>12</v>
      </c>
      <c r="P75" s="82" t="s">
        <v>256</v>
      </c>
      <c r="Q75" s="219">
        <v>25</v>
      </c>
      <c r="R75" s="219">
        <f t="shared" si="29"/>
        <v>300</v>
      </c>
      <c r="S75" s="219" t="s">
        <v>219</v>
      </c>
      <c r="T75" s="223" t="s">
        <v>233</v>
      </c>
      <c r="U75" s="219" t="s">
        <v>269</v>
      </c>
      <c r="V75" s="219" t="s">
        <v>269</v>
      </c>
      <c r="W75" s="219" t="s">
        <v>269</v>
      </c>
      <c r="X75" s="71"/>
      <c r="Y75" s="123" t="s">
        <v>221</v>
      </c>
      <c r="Z75" s="219"/>
      <c r="AA75" s="219"/>
      <c r="AB75" s="219"/>
      <c r="AC75" s="219" t="s">
        <v>762</v>
      </c>
      <c r="AD75" s="219" t="s">
        <v>648</v>
      </c>
      <c r="AE75" s="219"/>
      <c r="AF75" s="156" t="s">
        <v>688</v>
      </c>
    </row>
    <row r="76" spans="1:39" ht="235.5" x14ac:dyDescent="0.25">
      <c r="A76" s="71" t="s">
        <v>238</v>
      </c>
      <c r="B76" s="71" t="s">
        <v>239</v>
      </c>
      <c r="C76" s="71" t="s">
        <v>643</v>
      </c>
      <c r="D76" s="71" t="s">
        <v>380</v>
      </c>
      <c r="E76" s="71" t="s">
        <v>281</v>
      </c>
      <c r="F76" s="219" t="s">
        <v>524</v>
      </c>
      <c r="G76" s="72" t="s">
        <v>49</v>
      </c>
      <c r="H76" s="219" t="s">
        <v>35</v>
      </c>
      <c r="I76" s="71" t="s">
        <v>649</v>
      </c>
      <c r="J76" s="219" t="s">
        <v>251</v>
      </c>
      <c r="K76" s="1"/>
      <c r="L76" s="219"/>
      <c r="M76" s="219">
        <v>2</v>
      </c>
      <c r="N76" s="219">
        <v>4</v>
      </c>
      <c r="O76" s="219">
        <f t="shared" ref="O76:O117" si="30">+M76*N76</f>
        <v>8</v>
      </c>
      <c r="P76" s="80" t="s">
        <v>12</v>
      </c>
      <c r="Q76" s="72">
        <v>60</v>
      </c>
      <c r="R76" s="72">
        <f t="shared" ref="R76" si="31">+O76*Q76</f>
        <v>480</v>
      </c>
      <c r="S76" s="219" t="s">
        <v>219</v>
      </c>
      <c r="T76" s="85" t="s">
        <v>381</v>
      </c>
      <c r="U76" s="72" t="s">
        <v>269</v>
      </c>
      <c r="V76" s="72" t="s">
        <v>269</v>
      </c>
      <c r="W76" s="72" t="s">
        <v>269</v>
      </c>
      <c r="X76" s="71"/>
      <c r="Y76" s="123" t="s">
        <v>224</v>
      </c>
      <c r="Z76" s="1"/>
      <c r="AA76" s="1"/>
      <c r="AB76" s="1"/>
      <c r="AC76" s="71" t="s">
        <v>566</v>
      </c>
      <c r="AD76" s="71"/>
      <c r="AE76" s="71" t="s">
        <v>650</v>
      </c>
      <c r="AF76" s="2" t="s">
        <v>834</v>
      </c>
    </row>
    <row r="77" spans="1:39" ht="150" x14ac:dyDescent="0.25">
      <c r="A77" s="145" t="s">
        <v>384</v>
      </c>
      <c r="B77" s="145" t="s">
        <v>385</v>
      </c>
      <c r="C77" s="145" t="s">
        <v>386</v>
      </c>
      <c r="D77" s="145" t="s">
        <v>387</v>
      </c>
      <c r="E77" s="145" t="s">
        <v>244</v>
      </c>
      <c r="F77" s="220" t="s">
        <v>388</v>
      </c>
      <c r="G77" s="220" t="s">
        <v>39</v>
      </c>
      <c r="H77" s="220" t="s">
        <v>242</v>
      </c>
      <c r="I77" s="220" t="s">
        <v>730</v>
      </c>
      <c r="J77" s="220"/>
      <c r="K77" s="220"/>
      <c r="L77" s="220" t="s">
        <v>651</v>
      </c>
      <c r="M77" s="220">
        <v>6</v>
      </c>
      <c r="N77" s="220">
        <v>4</v>
      </c>
      <c r="O77" s="220">
        <f t="shared" si="30"/>
        <v>24</v>
      </c>
      <c r="P77" s="81" t="s">
        <v>255</v>
      </c>
      <c r="Q77" s="220">
        <v>25</v>
      </c>
      <c r="R77" s="220">
        <f t="shared" ref="R77:R111" si="32">+Q77*O77</f>
        <v>600</v>
      </c>
      <c r="S77" s="220" t="s">
        <v>216</v>
      </c>
      <c r="T77" s="136" t="s">
        <v>390</v>
      </c>
      <c r="U77" s="220" t="s">
        <v>269</v>
      </c>
      <c r="V77" s="220" t="s">
        <v>269</v>
      </c>
      <c r="W77" s="220" t="s">
        <v>269</v>
      </c>
      <c r="X77" s="145">
        <v>60</v>
      </c>
      <c r="Y77" s="123" t="s">
        <v>218</v>
      </c>
      <c r="Z77" s="220" t="s">
        <v>244</v>
      </c>
      <c r="AA77" s="137"/>
      <c r="AB77" s="137"/>
      <c r="AC77" s="137"/>
      <c r="AD77" s="220" t="s">
        <v>795</v>
      </c>
      <c r="AE77" s="220"/>
      <c r="AF77" s="137" t="s">
        <v>832</v>
      </c>
      <c r="AG77" s="141"/>
      <c r="AH77" s="141"/>
      <c r="AI77" s="141"/>
      <c r="AJ77" s="141"/>
      <c r="AK77" s="141"/>
      <c r="AL77" s="141"/>
      <c r="AM77" s="141"/>
    </row>
    <row r="78" spans="1:39" ht="210" x14ac:dyDescent="0.25">
      <c r="A78" s="145" t="s">
        <v>384</v>
      </c>
      <c r="B78" s="145" t="s">
        <v>385</v>
      </c>
      <c r="C78" s="145" t="s">
        <v>386</v>
      </c>
      <c r="D78" s="145" t="s">
        <v>387</v>
      </c>
      <c r="E78" s="145" t="s">
        <v>244</v>
      </c>
      <c r="F78" s="219" t="s">
        <v>392</v>
      </c>
      <c r="G78" s="220" t="s">
        <v>393</v>
      </c>
      <c r="H78" s="220" t="s">
        <v>38</v>
      </c>
      <c r="I78" s="220" t="s">
        <v>729</v>
      </c>
      <c r="J78" s="137"/>
      <c r="K78" s="220"/>
      <c r="L78" s="137"/>
      <c r="M78" s="220">
        <v>6</v>
      </c>
      <c r="N78" s="220">
        <v>4</v>
      </c>
      <c r="O78" s="220">
        <f t="shared" si="30"/>
        <v>24</v>
      </c>
      <c r="P78" s="81" t="s">
        <v>255</v>
      </c>
      <c r="Q78" s="220">
        <v>25</v>
      </c>
      <c r="R78" s="220">
        <f t="shared" si="32"/>
        <v>600</v>
      </c>
      <c r="S78" s="220" t="s">
        <v>216</v>
      </c>
      <c r="T78" s="136" t="s">
        <v>390</v>
      </c>
      <c r="U78" s="220" t="s">
        <v>269</v>
      </c>
      <c r="V78" s="220" t="s">
        <v>269</v>
      </c>
      <c r="W78" s="220" t="s">
        <v>269</v>
      </c>
      <c r="X78" s="145"/>
      <c r="Y78" s="123" t="s">
        <v>218</v>
      </c>
      <c r="Z78" s="123"/>
      <c r="AA78" s="123"/>
      <c r="AB78" s="123"/>
      <c r="AC78" s="137"/>
      <c r="AD78" s="220" t="s">
        <v>624</v>
      </c>
      <c r="AE78" s="220"/>
      <c r="AF78" s="219" t="s">
        <v>783</v>
      </c>
      <c r="AG78" s="141"/>
      <c r="AH78" s="141"/>
      <c r="AI78" s="141"/>
      <c r="AJ78" s="141"/>
      <c r="AK78" s="141"/>
      <c r="AL78" s="141"/>
      <c r="AM78" s="141"/>
    </row>
    <row r="79" spans="1:39" ht="229.5" x14ac:dyDescent="0.25">
      <c r="A79" s="145" t="s">
        <v>384</v>
      </c>
      <c r="B79" s="145" t="s">
        <v>385</v>
      </c>
      <c r="C79" s="145" t="s">
        <v>386</v>
      </c>
      <c r="D79" s="145" t="s">
        <v>387</v>
      </c>
      <c r="E79" s="145" t="s">
        <v>244</v>
      </c>
      <c r="F79" s="220" t="s">
        <v>395</v>
      </c>
      <c r="G79" s="220" t="s">
        <v>306</v>
      </c>
      <c r="H79" s="220" t="s">
        <v>39</v>
      </c>
      <c r="I79" s="220" t="s">
        <v>730</v>
      </c>
      <c r="J79" s="137"/>
      <c r="K79" s="220"/>
      <c r="L79" s="220"/>
      <c r="M79" s="220">
        <v>2</v>
      </c>
      <c r="N79" s="220">
        <v>4</v>
      </c>
      <c r="O79" s="220">
        <f t="shared" si="30"/>
        <v>8</v>
      </c>
      <c r="P79" s="80" t="s">
        <v>12</v>
      </c>
      <c r="Q79" s="220">
        <v>25</v>
      </c>
      <c r="R79" s="220">
        <f t="shared" si="32"/>
        <v>200</v>
      </c>
      <c r="S79" s="220" t="s">
        <v>219</v>
      </c>
      <c r="T79" s="136" t="s">
        <v>332</v>
      </c>
      <c r="U79" s="220" t="s">
        <v>269</v>
      </c>
      <c r="V79" s="220" t="s">
        <v>269</v>
      </c>
      <c r="W79" s="220" t="s">
        <v>269</v>
      </c>
      <c r="X79" s="145"/>
      <c r="Y79" s="123" t="s">
        <v>221</v>
      </c>
      <c r="Z79" s="220" t="s">
        <v>281</v>
      </c>
      <c r="AA79" s="137"/>
      <c r="AB79" s="137"/>
      <c r="AC79" s="137"/>
      <c r="AD79" s="220" t="s">
        <v>795</v>
      </c>
      <c r="AE79" s="220"/>
      <c r="AF79" s="137" t="s">
        <v>832</v>
      </c>
      <c r="AG79" s="141"/>
      <c r="AH79" s="141"/>
      <c r="AI79" s="141"/>
      <c r="AJ79" s="141"/>
      <c r="AK79" s="141"/>
      <c r="AL79" s="141"/>
      <c r="AM79" s="141"/>
    </row>
    <row r="80" spans="1:39" ht="229.5" x14ac:dyDescent="0.25">
      <c r="A80" s="145" t="s">
        <v>384</v>
      </c>
      <c r="B80" s="145" t="s">
        <v>385</v>
      </c>
      <c r="C80" s="145" t="s">
        <v>386</v>
      </c>
      <c r="D80" s="145" t="s">
        <v>387</v>
      </c>
      <c r="E80" s="145" t="s">
        <v>244</v>
      </c>
      <c r="F80" s="219" t="s">
        <v>399</v>
      </c>
      <c r="G80" s="220" t="s">
        <v>299</v>
      </c>
      <c r="H80" s="220" t="s">
        <v>34</v>
      </c>
      <c r="I80" s="220" t="s">
        <v>731</v>
      </c>
      <c r="J80" s="137"/>
      <c r="K80" s="220"/>
      <c r="L80" s="220"/>
      <c r="M80" s="220">
        <v>6</v>
      </c>
      <c r="N80" s="220">
        <v>4</v>
      </c>
      <c r="O80" s="220">
        <f t="shared" si="30"/>
        <v>24</v>
      </c>
      <c r="P80" s="81" t="s">
        <v>255</v>
      </c>
      <c r="Q80" s="220">
        <v>10</v>
      </c>
      <c r="R80" s="220">
        <f t="shared" si="32"/>
        <v>240</v>
      </c>
      <c r="S80" s="220" t="s">
        <v>219</v>
      </c>
      <c r="T80" s="136" t="s">
        <v>332</v>
      </c>
      <c r="U80" s="220" t="s">
        <v>269</v>
      </c>
      <c r="V80" s="220" t="s">
        <v>269</v>
      </c>
      <c r="W80" s="220" t="s">
        <v>269</v>
      </c>
      <c r="X80" s="145"/>
      <c r="Y80" s="123" t="s">
        <v>221</v>
      </c>
      <c r="Z80" s="220" t="s">
        <v>281</v>
      </c>
      <c r="AA80" s="137"/>
      <c r="AB80" s="137"/>
      <c r="AC80" s="219" t="s">
        <v>762</v>
      </c>
      <c r="AD80" s="219" t="s">
        <v>586</v>
      </c>
      <c r="AE80" s="219"/>
      <c r="AF80" s="219" t="s">
        <v>688</v>
      </c>
      <c r="AG80" s="141"/>
      <c r="AH80" s="141"/>
      <c r="AI80" s="141"/>
      <c r="AJ80" s="141"/>
      <c r="AK80" s="141"/>
      <c r="AL80" s="141"/>
      <c r="AM80" s="141"/>
    </row>
    <row r="81" spans="1:39" ht="229.5" x14ac:dyDescent="0.25">
      <c r="A81" s="145" t="s">
        <v>384</v>
      </c>
      <c r="B81" s="145" t="s">
        <v>385</v>
      </c>
      <c r="C81" s="145" t="s">
        <v>386</v>
      </c>
      <c r="D81" s="145" t="s">
        <v>387</v>
      </c>
      <c r="E81" s="145" t="s">
        <v>244</v>
      </c>
      <c r="F81" s="220" t="s">
        <v>357</v>
      </c>
      <c r="G81" s="219" t="s">
        <v>401</v>
      </c>
      <c r="H81" s="220" t="s">
        <v>35</v>
      </c>
      <c r="I81" s="220" t="s">
        <v>696</v>
      </c>
      <c r="J81" s="137"/>
      <c r="K81" s="220"/>
      <c r="L81" s="220" t="s">
        <v>653</v>
      </c>
      <c r="M81" s="220">
        <v>2</v>
      </c>
      <c r="N81" s="220">
        <v>4</v>
      </c>
      <c r="O81" s="220">
        <f t="shared" si="30"/>
        <v>8</v>
      </c>
      <c r="P81" s="80" t="s">
        <v>12</v>
      </c>
      <c r="Q81" s="220">
        <v>60</v>
      </c>
      <c r="R81" s="220">
        <f t="shared" si="32"/>
        <v>480</v>
      </c>
      <c r="S81" s="220" t="s">
        <v>219</v>
      </c>
      <c r="T81" s="136" t="s">
        <v>332</v>
      </c>
      <c r="U81" s="220" t="s">
        <v>269</v>
      </c>
      <c r="V81" s="220" t="s">
        <v>269</v>
      </c>
      <c r="W81" s="220" t="s">
        <v>269</v>
      </c>
      <c r="X81" s="145"/>
      <c r="Y81" s="123" t="s">
        <v>221</v>
      </c>
      <c r="Z81" s="220" t="s">
        <v>244</v>
      </c>
      <c r="AA81" s="137"/>
      <c r="AB81" s="137"/>
      <c r="AC81" s="137"/>
      <c r="AD81" s="220" t="s">
        <v>652</v>
      </c>
      <c r="AE81" s="220"/>
      <c r="AF81" s="219" t="s">
        <v>824</v>
      </c>
      <c r="AG81" s="141"/>
      <c r="AH81" s="141"/>
      <c r="AI81" s="141"/>
      <c r="AJ81" s="141"/>
      <c r="AK81" s="141"/>
      <c r="AL81" s="141"/>
      <c r="AM81" s="141"/>
    </row>
    <row r="82" spans="1:39" ht="210" x14ac:dyDescent="0.25">
      <c r="A82" s="145" t="s">
        <v>384</v>
      </c>
      <c r="B82" s="145" t="s">
        <v>385</v>
      </c>
      <c r="C82" s="145" t="s">
        <v>386</v>
      </c>
      <c r="D82" s="145" t="s">
        <v>387</v>
      </c>
      <c r="E82" s="145" t="s">
        <v>244</v>
      </c>
      <c r="F82" s="219" t="s">
        <v>403</v>
      </c>
      <c r="G82" s="220" t="s">
        <v>404</v>
      </c>
      <c r="H82" s="220" t="s">
        <v>37</v>
      </c>
      <c r="I82" s="220" t="s">
        <v>697</v>
      </c>
      <c r="J82" s="137"/>
      <c r="K82" s="220"/>
      <c r="L82" s="220"/>
      <c r="M82" s="220">
        <v>2</v>
      </c>
      <c r="N82" s="220">
        <v>2</v>
      </c>
      <c r="O82" s="220">
        <f t="shared" si="30"/>
        <v>4</v>
      </c>
      <c r="P82" s="220" t="s">
        <v>254</v>
      </c>
      <c r="Q82" s="220">
        <v>10</v>
      </c>
      <c r="R82" s="220">
        <f t="shared" si="32"/>
        <v>40</v>
      </c>
      <c r="S82" s="220" t="s">
        <v>222</v>
      </c>
      <c r="T82" s="136" t="s">
        <v>229</v>
      </c>
      <c r="U82" s="220" t="s">
        <v>269</v>
      </c>
      <c r="V82" s="220" t="s">
        <v>269</v>
      </c>
      <c r="W82" s="220" t="s">
        <v>269</v>
      </c>
      <c r="X82" s="145"/>
      <c r="Y82" s="123" t="s">
        <v>224</v>
      </c>
      <c r="Z82" s="220" t="s">
        <v>244</v>
      </c>
      <c r="AA82" s="137"/>
      <c r="AB82" s="137"/>
      <c r="AC82" s="137"/>
      <c r="AD82" s="219" t="s">
        <v>624</v>
      </c>
      <c r="AE82" s="219"/>
      <c r="AF82" s="219" t="s">
        <v>783</v>
      </c>
      <c r="AG82" s="141"/>
      <c r="AH82" s="141"/>
      <c r="AI82" s="141"/>
      <c r="AJ82" s="141"/>
      <c r="AK82" s="141"/>
      <c r="AL82" s="141"/>
      <c r="AM82" s="141"/>
    </row>
    <row r="83" spans="1:39" ht="75" x14ac:dyDescent="0.25">
      <c r="A83" s="145" t="s">
        <v>384</v>
      </c>
      <c r="B83" s="145" t="s">
        <v>385</v>
      </c>
      <c r="C83" s="145" t="s">
        <v>386</v>
      </c>
      <c r="D83" s="145" t="s">
        <v>387</v>
      </c>
      <c r="E83" s="145" t="s">
        <v>244</v>
      </c>
      <c r="F83" s="220" t="s">
        <v>406</v>
      </c>
      <c r="G83" s="220" t="s">
        <v>40</v>
      </c>
      <c r="H83" s="220" t="s">
        <v>40</v>
      </c>
      <c r="I83" s="220" t="s">
        <v>732</v>
      </c>
      <c r="J83" s="137"/>
      <c r="K83" s="220"/>
      <c r="L83" s="220" t="s">
        <v>654</v>
      </c>
      <c r="M83" s="220">
        <v>2</v>
      </c>
      <c r="N83" s="220">
        <v>2</v>
      </c>
      <c r="O83" s="220">
        <f t="shared" si="30"/>
        <v>4</v>
      </c>
      <c r="P83" s="220" t="s">
        <v>254</v>
      </c>
      <c r="Q83" s="220">
        <v>25</v>
      </c>
      <c r="R83" s="220">
        <f t="shared" si="32"/>
        <v>100</v>
      </c>
      <c r="S83" s="220" t="s">
        <v>222</v>
      </c>
      <c r="T83" s="136" t="s">
        <v>229</v>
      </c>
      <c r="U83" s="220" t="s">
        <v>269</v>
      </c>
      <c r="V83" s="220" t="s">
        <v>269</v>
      </c>
      <c r="W83" s="220" t="s">
        <v>269</v>
      </c>
      <c r="X83" s="145"/>
      <c r="Y83" s="123" t="s">
        <v>224</v>
      </c>
      <c r="Z83" s="220" t="s">
        <v>244</v>
      </c>
      <c r="AA83" s="137"/>
      <c r="AB83" s="137"/>
      <c r="AC83" s="137"/>
      <c r="AD83" s="220" t="s">
        <v>654</v>
      </c>
      <c r="AE83" s="220"/>
      <c r="AF83" s="137" t="s">
        <v>688</v>
      </c>
      <c r="AG83" s="141"/>
      <c r="AH83" s="141"/>
      <c r="AI83" s="141"/>
      <c r="AJ83" s="141"/>
      <c r="AK83" s="141"/>
      <c r="AL83" s="141"/>
      <c r="AM83" s="141"/>
    </row>
    <row r="84" spans="1:39" ht="229.5" x14ac:dyDescent="0.25">
      <c r="A84" s="145" t="s">
        <v>384</v>
      </c>
      <c r="B84" s="145" t="s">
        <v>385</v>
      </c>
      <c r="C84" s="145" t="s">
        <v>386</v>
      </c>
      <c r="D84" s="145" t="s">
        <v>655</v>
      </c>
      <c r="E84" s="145" t="s">
        <v>244</v>
      </c>
      <c r="F84" s="220" t="s">
        <v>395</v>
      </c>
      <c r="G84" s="220" t="s">
        <v>39</v>
      </c>
      <c r="H84" s="220" t="s">
        <v>306</v>
      </c>
      <c r="I84" s="220" t="s">
        <v>733</v>
      </c>
      <c r="J84" s="137"/>
      <c r="K84" s="220"/>
      <c r="L84" s="220"/>
      <c r="M84" s="220">
        <v>2</v>
      </c>
      <c r="N84" s="220">
        <v>4</v>
      </c>
      <c r="O84" s="220">
        <f t="shared" si="30"/>
        <v>8</v>
      </c>
      <c r="P84" s="80" t="s">
        <v>12</v>
      </c>
      <c r="Q84" s="220">
        <v>25</v>
      </c>
      <c r="R84" s="220">
        <f t="shared" si="32"/>
        <v>200</v>
      </c>
      <c r="S84" s="220" t="s">
        <v>219</v>
      </c>
      <c r="T84" s="136" t="s">
        <v>332</v>
      </c>
      <c r="U84" s="220" t="s">
        <v>269</v>
      </c>
      <c r="V84" s="220" t="s">
        <v>269</v>
      </c>
      <c r="W84" s="220" t="s">
        <v>269</v>
      </c>
      <c r="X84" s="145"/>
      <c r="Y84" s="123" t="s">
        <v>221</v>
      </c>
      <c r="Z84" s="220" t="s">
        <v>281</v>
      </c>
      <c r="AA84" s="137"/>
      <c r="AB84" s="137"/>
      <c r="AC84" s="137"/>
      <c r="AD84" s="220" t="s">
        <v>795</v>
      </c>
      <c r="AE84" s="220"/>
      <c r="AF84" s="137" t="s">
        <v>832</v>
      </c>
      <c r="AG84" s="141"/>
      <c r="AH84" s="141"/>
      <c r="AI84" s="141"/>
      <c r="AJ84" s="141"/>
      <c r="AK84" s="141"/>
      <c r="AL84" s="141"/>
      <c r="AM84" s="141"/>
    </row>
    <row r="85" spans="1:39" ht="229.5" x14ac:dyDescent="0.25">
      <c r="A85" s="145" t="s">
        <v>384</v>
      </c>
      <c r="B85" s="145" t="s">
        <v>385</v>
      </c>
      <c r="C85" s="145" t="s">
        <v>386</v>
      </c>
      <c r="D85" s="145" t="s">
        <v>655</v>
      </c>
      <c r="E85" s="145" t="s">
        <v>244</v>
      </c>
      <c r="F85" s="219" t="s">
        <v>399</v>
      </c>
      <c r="G85" s="220" t="s">
        <v>299</v>
      </c>
      <c r="H85" s="220" t="s">
        <v>34</v>
      </c>
      <c r="I85" s="220" t="s">
        <v>731</v>
      </c>
      <c r="J85" s="137"/>
      <c r="K85" s="220"/>
      <c r="L85" s="220"/>
      <c r="M85" s="220">
        <v>6</v>
      </c>
      <c r="N85" s="220">
        <v>4</v>
      </c>
      <c r="O85" s="220">
        <f t="shared" si="30"/>
        <v>24</v>
      </c>
      <c r="P85" s="81" t="s">
        <v>255</v>
      </c>
      <c r="Q85" s="220">
        <v>10</v>
      </c>
      <c r="R85" s="220">
        <f t="shared" si="32"/>
        <v>240</v>
      </c>
      <c r="S85" s="220" t="s">
        <v>219</v>
      </c>
      <c r="T85" s="136" t="s">
        <v>332</v>
      </c>
      <c r="U85" s="220" t="s">
        <v>269</v>
      </c>
      <c r="V85" s="220" t="s">
        <v>269</v>
      </c>
      <c r="W85" s="220" t="s">
        <v>269</v>
      </c>
      <c r="X85" s="145"/>
      <c r="Y85" s="123" t="s">
        <v>221</v>
      </c>
      <c r="Z85" s="220" t="s">
        <v>281</v>
      </c>
      <c r="AA85" s="137"/>
      <c r="AB85" s="137"/>
      <c r="AC85" s="219" t="s">
        <v>762</v>
      </c>
      <c r="AD85" s="219" t="s">
        <v>586</v>
      </c>
      <c r="AE85" s="219"/>
      <c r="AF85" s="219" t="s">
        <v>688</v>
      </c>
      <c r="AG85" s="141"/>
      <c r="AH85" s="141"/>
      <c r="AI85" s="141"/>
      <c r="AJ85" s="141"/>
      <c r="AK85" s="141"/>
      <c r="AL85" s="141"/>
      <c r="AM85" s="141"/>
    </row>
    <row r="86" spans="1:39" ht="229.5" x14ac:dyDescent="0.25">
      <c r="A86" s="145" t="s">
        <v>384</v>
      </c>
      <c r="B86" s="145" t="s">
        <v>385</v>
      </c>
      <c r="C86" s="145" t="s">
        <v>386</v>
      </c>
      <c r="D86" s="145" t="s">
        <v>655</v>
      </c>
      <c r="E86" s="145" t="s">
        <v>244</v>
      </c>
      <c r="F86" s="220" t="s">
        <v>357</v>
      </c>
      <c r="G86" s="219" t="s">
        <v>401</v>
      </c>
      <c r="H86" s="220" t="s">
        <v>35</v>
      </c>
      <c r="I86" s="220" t="s">
        <v>696</v>
      </c>
      <c r="J86" s="137"/>
      <c r="K86" s="220"/>
      <c r="L86" s="220" t="s">
        <v>653</v>
      </c>
      <c r="M86" s="220">
        <v>2</v>
      </c>
      <c r="N86" s="220">
        <v>4</v>
      </c>
      <c r="O86" s="220">
        <f t="shared" si="30"/>
        <v>8</v>
      </c>
      <c r="P86" s="80" t="s">
        <v>12</v>
      </c>
      <c r="Q86" s="220">
        <v>60</v>
      </c>
      <c r="R86" s="220">
        <f t="shared" si="32"/>
        <v>480</v>
      </c>
      <c r="S86" s="220" t="s">
        <v>219</v>
      </c>
      <c r="T86" s="136" t="s">
        <v>332</v>
      </c>
      <c r="U86" s="220" t="s">
        <v>269</v>
      </c>
      <c r="V86" s="220" t="s">
        <v>269</v>
      </c>
      <c r="W86" s="220" t="s">
        <v>269</v>
      </c>
      <c r="X86" s="145"/>
      <c r="Y86" s="123" t="s">
        <v>221</v>
      </c>
      <c r="Z86" s="220" t="s">
        <v>244</v>
      </c>
      <c r="AA86" s="137"/>
      <c r="AB86" s="137"/>
      <c r="AC86" s="137"/>
      <c r="AD86" s="220" t="s">
        <v>652</v>
      </c>
      <c r="AE86" s="220"/>
      <c r="AF86" s="219" t="s">
        <v>824</v>
      </c>
      <c r="AG86" s="141"/>
      <c r="AH86" s="141"/>
      <c r="AI86" s="141"/>
      <c r="AJ86" s="141"/>
      <c r="AK86" s="141"/>
      <c r="AL86" s="141"/>
      <c r="AM86" s="141"/>
    </row>
    <row r="87" spans="1:39" ht="210" x14ac:dyDescent="0.25">
      <c r="A87" s="145" t="s">
        <v>384</v>
      </c>
      <c r="B87" s="145" t="s">
        <v>385</v>
      </c>
      <c r="C87" s="145" t="s">
        <v>386</v>
      </c>
      <c r="D87" s="145" t="s">
        <v>655</v>
      </c>
      <c r="E87" s="145" t="s">
        <v>244</v>
      </c>
      <c r="F87" s="219" t="s">
        <v>403</v>
      </c>
      <c r="G87" s="220" t="s">
        <v>404</v>
      </c>
      <c r="H87" s="220" t="s">
        <v>37</v>
      </c>
      <c r="I87" s="220" t="s">
        <v>697</v>
      </c>
      <c r="J87" s="137"/>
      <c r="K87" s="220"/>
      <c r="L87" s="220"/>
      <c r="M87" s="220">
        <v>2</v>
      </c>
      <c r="N87" s="220">
        <v>2</v>
      </c>
      <c r="O87" s="220">
        <f t="shared" si="30"/>
        <v>4</v>
      </c>
      <c r="P87" s="220" t="s">
        <v>254</v>
      </c>
      <c r="Q87" s="220">
        <v>10</v>
      </c>
      <c r="R87" s="220">
        <f t="shared" si="32"/>
        <v>40</v>
      </c>
      <c r="S87" s="220" t="s">
        <v>222</v>
      </c>
      <c r="T87" s="136" t="s">
        <v>229</v>
      </c>
      <c r="U87" s="220" t="s">
        <v>269</v>
      </c>
      <c r="V87" s="220" t="s">
        <v>269</v>
      </c>
      <c r="W87" s="220" t="s">
        <v>269</v>
      </c>
      <c r="X87" s="145"/>
      <c r="Y87" s="123" t="s">
        <v>224</v>
      </c>
      <c r="Z87" s="220" t="s">
        <v>244</v>
      </c>
      <c r="AA87" s="137"/>
      <c r="AB87" s="137"/>
      <c r="AC87" s="137"/>
      <c r="AD87" s="219" t="s">
        <v>624</v>
      </c>
      <c r="AE87" s="219"/>
      <c r="AF87" s="219" t="s">
        <v>783</v>
      </c>
      <c r="AG87" s="141"/>
      <c r="AH87" s="141"/>
      <c r="AI87" s="141"/>
      <c r="AJ87" s="141"/>
      <c r="AK87" s="141"/>
      <c r="AL87" s="141"/>
      <c r="AM87" s="141"/>
    </row>
    <row r="88" spans="1:39" ht="75" x14ac:dyDescent="0.25">
      <c r="A88" s="145" t="s">
        <v>384</v>
      </c>
      <c r="B88" s="145" t="s">
        <v>385</v>
      </c>
      <c r="C88" s="145" t="s">
        <v>386</v>
      </c>
      <c r="D88" s="145" t="s">
        <v>655</v>
      </c>
      <c r="E88" s="145" t="s">
        <v>244</v>
      </c>
      <c r="F88" s="220" t="s">
        <v>406</v>
      </c>
      <c r="G88" s="220" t="s">
        <v>40</v>
      </c>
      <c r="H88" s="220" t="s">
        <v>40</v>
      </c>
      <c r="I88" s="220" t="s">
        <v>732</v>
      </c>
      <c r="J88" s="137"/>
      <c r="K88" s="220"/>
      <c r="L88" s="220" t="s">
        <v>654</v>
      </c>
      <c r="M88" s="220">
        <v>2</v>
      </c>
      <c r="N88" s="220">
        <v>2</v>
      </c>
      <c r="O88" s="220">
        <f t="shared" si="30"/>
        <v>4</v>
      </c>
      <c r="P88" s="220" t="s">
        <v>254</v>
      </c>
      <c r="Q88" s="220">
        <v>25</v>
      </c>
      <c r="R88" s="220">
        <f t="shared" si="32"/>
        <v>100</v>
      </c>
      <c r="S88" s="220" t="s">
        <v>222</v>
      </c>
      <c r="T88" s="136" t="s">
        <v>229</v>
      </c>
      <c r="U88" s="220" t="s">
        <v>269</v>
      </c>
      <c r="V88" s="220" t="s">
        <v>269</v>
      </c>
      <c r="W88" s="220" t="s">
        <v>269</v>
      </c>
      <c r="X88" s="145"/>
      <c r="Y88" s="123" t="s">
        <v>224</v>
      </c>
      <c r="Z88" s="220" t="s">
        <v>244</v>
      </c>
      <c r="AA88" s="137"/>
      <c r="AB88" s="137"/>
      <c r="AC88" s="137"/>
      <c r="AD88" s="220" t="s">
        <v>654</v>
      </c>
      <c r="AE88" s="220"/>
      <c r="AF88" s="137" t="s">
        <v>686</v>
      </c>
      <c r="AG88" s="141"/>
      <c r="AH88" s="141"/>
      <c r="AI88" s="141"/>
      <c r="AJ88" s="141"/>
      <c r="AK88" s="141"/>
      <c r="AL88" s="141"/>
      <c r="AM88" s="141"/>
    </row>
    <row r="89" spans="1:39" ht="150" x14ac:dyDescent="0.25">
      <c r="A89" s="145" t="s">
        <v>384</v>
      </c>
      <c r="B89" s="145" t="s">
        <v>385</v>
      </c>
      <c r="C89" s="145" t="s">
        <v>386</v>
      </c>
      <c r="D89" s="145" t="s">
        <v>655</v>
      </c>
      <c r="E89" s="145" t="s">
        <v>244</v>
      </c>
      <c r="F89" s="220" t="s">
        <v>388</v>
      </c>
      <c r="G89" s="220" t="s">
        <v>279</v>
      </c>
      <c r="H89" s="220" t="s">
        <v>39</v>
      </c>
      <c r="I89" s="220" t="s">
        <v>730</v>
      </c>
      <c r="J89" s="220"/>
      <c r="K89" s="220"/>
      <c r="L89" s="220" t="s">
        <v>651</v>
      </c>
      <c r="M89" s="220">
        <v>6</v>
      </c>
      <c r="N89" s="220">
        <v>4</v>
      </c>
      <c r="O89" s="220">
        <f t="shared" si="30"/>
        <v>24</v>
      </c>
      <c r="P89" s="81" t="s">
        <v>255</v>
      </c>
      <c r="Q89" s="220">
        <v>25</v>
      </c>
      <c r="R89" s="220">
        <f t="shared" si="32"/>
        <v>600</v>
      </c>
      <c r="S89" s="220" t="s">
        <v>216</v>
      </c>
      <c r="T89" s="136" t="s">
        <v>390</v>
      </c>
      <c r="U89" s="220" t="s">
        <v>269</v>
      </c>
      <c r="V89" s="220" t="s">
        <v>269</v>
      </c>
      <c r="W89" s="220" t="s">
        <v>269</v>
      </c>
      <c r="X89" s="145"/>
      <c r="Y89" s="123" t="s">
        <v>218</v>
      </c>
      <c r="Z89" s="220" t="s">
        <v>244</v>
      </c>
      <c r="AA89" s="137"/>
      <c r="AB89" s="137"/>
      <c r="AC89" s="137"/>
      <c r="AD89" s="220" t="s">
        <v>795</v>
      </c>
      <c r="AE89" s="220"/>
      <c r="AF89" s="137" t="s">
        <v>832</v>
      </c>
      <c r="AG89" s="141"/>
      <c r="AH89" s="141"/>
      <c r="AI89" s="141"/>
      <c r="AJ89" s="141"/>
      <c r="AK89" s="141"/>
      <c r="AL89" s="141"/>
      <c r="AM89" s="141"/>
    </row>
    <row r="90" spans="1:39" ht="210" x14ac:dyDescent="0.25">
      <c r="A90" s="145" t="s">
        <v>384</v>
      </c>
      <c r="B90" s="145" t="s">
        <v>385</v>
      </c>
      <c r="C90" s="145" t="s">
        <v>386</v>
      </c>
      <c r="D90" s="145" t="s">
        <v>655</v>
      </c>
      <c r="E90" s="145" t="s">
        <v>244</v>
      </c>
      <c r="F90" s="219" t="s">
        <v>656</v>
      </c>
      <c r="G90" s="220" t="s">
        <v>393</v>
      </c>
      <c r="H90" s="220" t="s">
        <v>394</v>
      </c>
      <c r="I90" s="220" t="s">
        <v>708</v>
      </c>
      <c r="J90" s="137"/>
      <c r="K90" s="220"/>
      <c r="L90" s="137"/>
      <c r="M90" s="220">
        <v>6</v>
      </c>
      <c r="N90" s="220">
        <v>4</v>
      </c>
      <c r="O90" s="220">
        <f t="shared" si="30"/>
        <v>24</v>
      </c>
      <c r="P90" s="81" t="s">
        <v>255</v>
      </c>
      <c r="Q90" s="220">
        <v>25</v>
      </c>
      <c r="R90" s="220">
        <f t="shared" si="32"/>
        <v>600</v>
      </c>
      <c r="S90" s="220" t="s">
        <v>216</v>
      </c>
      <c r="T90" s="136" t="s">
        <v>390</v>
      </c>
      <c r="U90" s="220" t="s">
        <v>269</v>
      </c>
      <c r="V90" s="220" t="s">
        <v>269</v>
      </c>
      <c r="W90" s="220" t="s">
        <v>269</v>
      </c>
      <c r="X90" s="145"/>
      <c r="Y90" s="123" t="s">
        <v>218</v>
      </c>
      <c r="Z90" s="123"/>
      <c r="AA90" s="123"/>
      <c r="AB90" s="123"/>
      <c r="AC90" s="137"/>
      <c r="AD90" s="220" t="s">
        <v>624</v>
      </c>
      <c r="AE90" s="220"/>
      <c r="AF90" s="219" t="s">
        <v>783</v>
      </c>
      <c r="AG90" s="141"/>
      <c r="AH90" s="141"/>
      <c r="AI90" s="141"/>
      <c r="AJ90" s="141"/>
      <c r="AK90" s="141"/>
      <c r="AL90" s="141"/>
      <c r="AM90" s="141"/>
    </row>
    <row r="91" spans="1:39" ht="210" x14ac:dyDescent="0.25">
      <c r="A91" s="145" t="s">
        <v>384</v>
      </c>
      <c r="B91" s="145" t="s">
        <v>385</v>
      </c>
      <c r="C91" s="145" t="s">
        <v>386</v>
      </c>
      <c r="D91" s="145" t="s">
        <v>410</v>
      </c>
      <c r="E91" s="145" t="s">
        <v>244</v>
      </c>
      <c r="F91" s="219" t="s">
        <v>411</v>
      </c>
      <c r="G91" s="220" t="s">
        <v>412</v>
      </c>
      <c r="H91" s="220" t="s">
        <v>394</v>
      </c>
      <c r="I91" s="220" t="s">
        <v>708</v>
      </c>
      <c r="J91" s="137"/>
      <c r="K91" s="220"/>
      <c r="L91" s="137"/>
      <c r="M91" s="220">
        <v>6</v>
      </c>
      <c r="N91" s="220">
        <v>4</v>
      </c>
      <c r="O91" s="220">
        <f t="shared" si="30"/>
        <v>24</v>
      </c>
      <c r="P91" s="81" t="s">
        <v>255</v>
      </c>
      <c r="Q91" s="220">
        <v>25</v>
      </c>
      <c r="R91" s="220">
        <f t="shared" si="32"/>
        <v>600</v>
      </c>
      <c r="S91" s="220" t="s">
        <v>216</v>
      </c>
      <c r="T91" s="136" t="s">
        <v>390</v>
      </c>
      <c r="U91" s="220" t="s">
        <v>269</v>
      </c>
      <c r="V91" s="220" t="s">
        <v>269</v>
      </c>
      <c r="W91" s="220" t="s">
        <v>269</v>
      </c>
      <c r="X91" s="145"/>
      <c r="Y91" s="123" t="s">
        <v>218</v>
      </c>
      <c r="Z91" s="123"/>
      <c r="AA91" s="123"/>
      <c r="AB91" s="123"/>
      <c r="AC91" s="137"/>
      <c r="AD91" s="220" t="s">
        <v>624</v>
      </c>
      <c r="AE91" s="220"/>
      <c r="AF91" s="219" t="s">
        <v>783</v>
      </c>
      <c r="AG91" s="141"/>
      <c r="AH91" s="141"/>
      <c r="AI91" s="141"/>
      <c r="AJ91" s="141"/>
      <c r="AK91" s="141"/>
      <c r="AL91" s="141"/>
      <c r="AM91" s="141"/>
    </row>
    <row r="92" spans="1:39" ht="229.5" x14ac:dyDescent="0.25">
      <c r="A92" s="145" t="s">
        <v>384</v>
      </c>
      <c r="B92" s="145" t="s">
        <v>385</v>
      </c>
      <c r="C92" s="145" t="s">
        <v>386</v>
      </c>
      <c r="D92" s="145" t="s">
        <v>410</v>
      </c>
      <c r="E92" s="145" t="s">
        <v>244</v>
      </c>
      <c r="F92" s="220" t="s">
        <v>395</v>
      </c>
      <c r="G92" s="220" t="s">
        <v>306</v>
      </c>
      <c r="H92" s="220" t="s">
        <v>39</v>
      </c>
      <c r="I92" s="220" t="s">
        <v>733</v>
      </c>
      <c r="J92" s="137"/>
      <c r="K92" s="220"/>
      <c r="L92" s="220"/>
      <c r="M92" s="220">
        <v>2</v>
      </c>
      <c r="N92" s="220">
        <v>4</v>
      </c>
      <c r="O92" s="220">
        <f t="shared" si="30"/>
        <v>8</v>
      </c>
      <c r="P92" s="80" t="s">
        <v>12</v>
      </c>
      <c r="Q92" s="220">
        <v>25</v>
      </c>
      <c r="R92" s="220">
        <f t="shared" si="32"/>
        <v>200</v>
      </c>
      <c r="S92" s="220" t="s">
        <v>219</v>
      </c>
      <c r="T92" s="136" t="s">
        <v>332</v>
      </c>
      <c r="U92" s="220" t="s">
        <v>269</v>
      </c>
      <c r="V92" s="220" t="s">
        <v>269</v>
      </c>
      <c r="W92" s="220" t="s">
        <v>269</v>
      </c>
      <c r="X92" s="145"/>
      <c r="Y92" s="123" t="s">
        <v>221</v>
      </c>
      <c r="Z92" s="220" t="s">
        <v>281</v>
      </c>
      <c r="AA92" s="137"/>
      <c r="AB92" s="137"/>
      <c r="AC92" s="137"/>
      <c r="AD92" s="220" t="s">
        <v>795</v>
      </c>
      <c r="AE92" s="220"/>
      <c r="AF92" s="137" t="s">
        <v>832</v>
      </c>
      <c r="AG92" s="141"/>
      <c r="AH92" s="141"/>
      <c r="AI92" s="141"/>
      <c r="AJ92" s="141"/>
      <c r="AK92" s="141"/>
      <c r="AL92" s="141"/>
      <c r="AM92" s="141"/>
    </row>
    <row r="93" spans="1:39" ht="229.5" x14ac:dyDescent="0.25">
      <c r="A93" s="145" t="s">
        <v>384</v>
      </c>
      <c r="B93" s="145" t="s">
        <v>385</v>
      </c>
      <c r="C93" s="145" t="s">
        <v>386</v>
      </c>
      <c r="D93" s="145" t="s">
        <v>410</v>
      </c>
      <c r="E93" s="145" t="s">
        <v>244</v>
      </c>
      <c r="F93" s="219" t="s">
        <v>399</v>
      </c>
      <c r="G93" s="220" t="s">
        <v>299</v>
      </c>
      <c r="H93" s="220" t="s">
        <v>34</v>
      </c>
      <c r="I93" s="220" t="s">
        <v>731</v>
      </c>
      <c r="J93" s="137"/>
      <c r="K93" s="220"/>
      <c r="L93" s="220"/>
      <c r="M93" s="220">
        <v>6</v>
      </c>
      <c r="N93" s="220">
        <v>4</v>
      </c>
      <c r="O93" s="220">
        <f t="shared" si="30"/>
        <v>24</v>
      </c>
      <c r="P93" s="81" t="s">
        <v>255</v>
      </c>
      <c r="Q93" s="220">
        <v>10</v>
      </c>
      <c r="R93" s="220">
        <f t="shared" si="32"/>
        <v>240</v>
      </c>
      <c r="S93" s="220" t="s">
        <v>219</v>
      </c>
      <c r="T93" s="136" t="s">
        <v>332</v>
      </c>
      <c r="U93" s="220" t="s">
        <v>269</v>
      </c>
      <c r="V93" s="220" t="s">
        <v>269</v>
      </c>
      <c r="W93" s="220" t="s">
        <v>269</v>
      </c>
      <c r="X93" s="145"/>
      <c r="Y93" s="123" t="s">
        <v>221</v>
      </c>
      <c r="Z93" s="220" t="s">
        <v>281</v>
      </c>
      <c r="AA93" s="137"/>
      <c r="AB93" s="137"/>
      <c r="AC93" s="219" t="s">
        <v>762</v>
      </c>
      <c r="AD93" s="219" t="s">
        <v>586</v>
      </c>
      <c r="AE93" s="219"/>
      <c r="AF93" s="219" t="s">
        <v>688</v>
      </c>
      <c r="AG93" s="141"/>
      <c r="AH93" s="141"/>
      <c r="AI93" s="141"/>
      <c r="AJ93" s="141"/>
      <c r="AK93" s="141"/>
      <c r="AL93" s="141"/>
      <c r="AM93" s="141"/>
    </row>
    <row r="94" spans="1:39" ht="229.5" x14ac:dyDescent="0.25">
      <c r="A94" s="145" t="s">
        <v>384</v>
      </c>
      <c r="B94" s="145" t="s">
        <v>385</v>
      </c>
      <c r="C94" s="145" t="s">
        <v>386</v>
      </c>
      <c r="D94" s="145" t="s">
        <v>410</v>
      </c>
      <c r="E94" s="145" t="s">
        <v>244</v>
      </c>
      <c r="F94" s="220" t="s">
        <v>357</v>
      </c>
      <c r="G94" s="219" t="s">
        <v>401</v>
      </c>
      <c r="H94" s="220" t="s">
        <v>35</v>
      </c>
      <c r="I94" s="220" t="s">
        <v>696</v>
      </c>
      <c r="J94" s="137"/>
      <c r="K94" s="220"/>
      <c r="L94" s="220" t="s">
        <v>653</v>
      </c>
      <c r="M94" s="220">
        <v>2</v>
      </c>
      <c r="N94" s="220">
        <v>4</v>
      </c>
      <c r="O94" s="220">
        <f t="shared" si="30"/>
        <v>8</v>
      </c>
      <c r="P94" s="80" t="s">
        <v>12</v>
      </c>
      <c r="Q94" s="220">
        <v>60</v>
      </c>
      <c r="R94" s="220">
        <f t="shared" si="32"/>
        <v>480</v>
      </c>
      <c r="S94" s="220" t="s">
        <v>219</v>
      </c>
      <c r="T94" s="136" t="s">
        <v>332</v>
      </c>
      <c r="U94" s="220" t="s">
        <v>269</v>
      </c>
      <c r="V94" s="220" t="s">
        <v>269</v>
      </c>
      <c r="W94" s="220" t="s">
        <v>269</v>
      </c>
      <c r="X94" s="145"/>
      <c r="Y94" s="123" t="s">
        <v>221</v>
      </c>
      <c r="Z94" s="220" t="s">
        <v>244</v>
      </c>
      <c r="AA94" s="137"/>
      <c r="AB94" s="137"/>
      <c r="AC94" s="137"/>
      <c r="AD94" s="220" t="s">
        <v>652</v>
      </c>
      <c r="AE94" s="220"/>
      <c r="AF94" s="219" t="s">
        <v>824</v>
      </c>
      <c r="AG94" s="141"/>
      <c r="AH94" s="141"/>
      <c r="AI94" s="141"/>
      <c r="AJ94" s="141"/>
      <c r="AK94" s="141"/>
      <c r="AL94" s="141"/>
      <c r="AM94" s="141"/>
    </row>
    <row r="95" spans="1:39" ht="210" x14ac:dyDescent="0.25">
      <c r="A95" s="145" t="s">
        <v>384</v>
      </c>
      <c r="B95" s="145" t="s">
        <v>385</v>
      </c>
      <c r="C95" s="145" t="s">
        <v>386</v>
      </c>
      <c r="D95" s="145" t="s">
        <v>410</v>
      </c>
      <c r="E95" s="145" t="s">
        <v>244</v>
      </c>
      <c r="F95" s="219" t="s">
        <v>403</v>
      </c>
      <c r="G95" s="220" t="s">
        <v>404</v>
      </c>
      <c r="H95" s="220" t="s">
        <v>37</v>
      </c>
      <c r="I95" s="220" t="s">
        <v>697</v>
      </c>
      <c r="J95" s="137"/>
      <c r="K95" s="220"/>
      <c r="L95" s="220"/>
      <c r="M95" s="220">
        <v>2</v>
      </c>
      <c r="N95" s="220">
        <v>2</v>
      </c>
      <c r="O95" s="220">
        <f t="shared" si="30"/>
        <v>4</v>
      </c>
      <c r="P95" s="220" t="s">
        <v>254</v>
      </c>
      <c r="Q95" s="220">
        <v>10</v>
      </c>
      <c r="R95" s="220">
        <f t="shared" si="32"/>
        <v>40</v>
      </c>
      <c r="S95" s="220" t="s">
        <v>222</v>
      </c>
      <c r="T95" s="136" t="s">
        <v>229</v>
      </c>
      <c r="U95" s="220" t="s">
        <v>269</v>
      </c>
      <c r="V95" s="220" t="s">
        <v>269</v>
      </c>
      <c r="W95" s="220" t="s">
        <v>269</v>
      </c>
      <c r="X95" s="145"/>
      <c r="Y95" s="123" t="s">
        <v>224</v>
      </c>
      <c r="Z95" s="220" t="s">
        <v>244</v>
      </c>
      <c r="AA95" s="137"/>
      <c r="AB95" s="137"/>
      <c r="AC95" s="137"/>
      <c r="AD95" s="219" t="s">
        <v>624</v>
      </c>
      <c r="AE95" s="219"/>
      <c r="AF95" s="219" t="s">
        <v>783</v>
      </c>
      <c r="AG95" s="141"/>
      <c r="AH95" s="141"/>
      <c r="AI95" s="141"/>
      <c r="AJ95" s="141"/>
      <c r="AK95" s="141"/>
      <c r="AL95" s="141"/>
      <c r="AM95" s="141"/>
    </row>
    <row r="96" spans="1:39" ht="75" x14ac:dyDescent="0.25">
      <c r="A96" s="145" t="s">
        <v>384</v>
      </c>
      <c r="B96" s="145" t="s">
        <v>385</v>
      </c>
      <c r="C96" s="145" t="s">
        <v>386</v>
      </c>
      <c r="D96" s="145" t="s">
        <v>410</v>
      </c>
      <c r="E96" s="145" t="s">
        <v>244</v>
      </c>
      <c r="F96" s="220" t="s">
        <v>406</v>
      </c>
      <c r="G96" s="220" t="s">
        <v>40</v>
      </c>
      <c r="H96" s="220" t="s">
        <v>40</v>
      </c>
      <c r="I96" s="220" t="s">
        <v>732</v>
      </c>
      <c r="J96" s="137"/>
      <c r="K96" s="220"/>
      <c r="L96" s="220" t="s">
        <v>654</v>
      </c>
      <c r="M96" s="220">
        <v>2</v>
      </c>
      <c r="N96" s="220">
        <v>2</v>
      </c>
      <c r="O96" s="220">
        <f t="shared" si="30"/>
        <v>4</v>
      </c>
      <c r="P96" s="220" t="s">
        <v>254</v>
      </c>
      <c r="Q96" s="220">
        <v>25</v>
      </c>
      <c r="R96" s="220">
        <f t="shared" si="32"/>
        <v>100</v>
      </c>
      <c r="S96" s="220" t="s">
        <v>222</v>
      </c>
      <c r="T96" s="136" t="s">
        <v>229</v>
      </c>
      <c r="U96" s="220" t="s">
        <v>269</v>
      </c>
      <c r="V96" s="220" t="s">
        <v>269</v>
      </c>
      <c r="W96" s="220" t="s">
        <v>269</v>
      </c>
      <c r="X96" s="145"/>
      <c r="Y96" s="123" t="s">
        <v>224</v>
      </c>
      <c r="Z96" s="220" t="s">
        <v>244</v>
      </c>
      <c r="AA96" s="137"/>
      <c r="AB96" s="137"/>
      <c r="AC96" s="137"/>
      <c r="AD96" s="220" t="s">
        <v>654</v>
      </c>
      <c r="AE96" s="220"/>
      <c r="AF96" s="137" t="s">
        <v>686</v>
      </c>
      <c r="AG96" s="141"/>
      <c r="AH96" s="141"/>
      <c r="AI96" s="141"/>
      <c r="AJ96" s="141"/>
      <c r="AK96" s="141"/>
      <c r="AL96" s="141"/>
      <c r="AM96" s="141"/>
    </row>
    <row r="97" spans="1:39" ht="229.5" x14ac:dyDescent="0.25">
      <c r="A97" s="145" t="s">
        <v>384</v>
      </c>
      <c r="B97" s="145" t="s">
        <v>385</v>
      </c>
      <c r="C97" s="145" t="s">
        <v>413</v>
      </c>
      <c r="D97" s="145" t="s">
        <v>660</v>
      </c>
      <c r="E97" s="145" t="s">
        <v>244</v>
      </c>
      <c r="F97" s="219" t="s">
        <v>734</v>
      </c>
      <c r="G97" s="220" t="s">
        <v>416</v>
      </c>
      <c r="H97" s="220" t="s">
        <v>36</v>
      </c>
      <c r="I97" s="220" t="s">
        <v>720</v>
      </c>
      <c r="J97" s="137"/>
      <c r="K97" s="220"/>
      <c r="L97" s="220" t="s">
        <v>657</v>
      </c>
      <c r="M97" s="220">
        <v>6</v>
      </c>
      <c r="N97" s="220">
        <v>3</v>
      </c>
      <c r="O97" s="220">
        <f>+M97*N97</f>
        <v>18</v>
      </c>
      <c r="P97" s="82" t="s">
        <v>256</v>
      </c>
      <c r="Q97" s="220">
        <v>25</v>
      </c>
      <c r="R97" s="220">
        <f>+Q97*O97</f>
        <v>450</v>
      </c>
      <c r="S97" s="220" t="s">
        <v>219</v>
      </c>
      <c r="T97" s="136" t="s">
        <v>332</v>
      </c>
      <c r="U97" s="220" t="s">
        <v>269</v>
      </c>
      <c r="V97" s="220" t="s">
        <v>269</v>
      </c>
      <c r="W97" s="220" t="s">
        <v>269</v>
      </c>
      <c r="X97" s="145"/>
      <c r="Y97" s="123" t="s">
        <v>221</v>
      </c>
      <c r="Z97" s="123"/>
      <c r="AA97" s="123"/>
      <c r="AB97" s="123"/>
      <c r="AC97" s="137"/>
      <c r="AD97" s="220" t="s">
        <v>795</v>
      </c>
      <c r="AE97" s="220"/>
      <c r="AF97" s="137" t="s">
        <v>832</v>
      </c>
      <c r="AG97" s="141"/>
      <c r="AH97" s="141"/>
      <c r="AI97" s="141"/>
      <c r="AJ97" s="141"/>
      <c r="AK97" s="141"/>
      <c r="AL97" s="141"/>
      <c r="AM97" s="141"/>
    </row>
    <row r="98" spans="1:39" ht="210" x14ac:dyDescent="0.25">
      <c r="A98" s="145" t="s">
        <v>384</v>
      </c>
      <c r="B98" s="145" t="s">
        <v>385</v>
      </c>
      <c r="C98" s="145" t="s">
        <v>413</v>
      </c>
      <c r="D98" s="145" t="s">
        <v>660</v>
      </c>
      <c r="E98" s="145" t="s">
        <v>244</v>
      </c>
      <c r="F98" s="219" t="s">
        <v>419</v>
      </c>
      <c r="G98" s="220" t="s">
        <v>393</v>
      </c>
      <c r="H98" s="220" t="s">
        <v>38</v>
      </c>
      <c r="I98" s="220" t="s">
        <v>708</v>
      </c>
      <c r="J98" s="137"/>
      <c r="K98" s="220"/>
      <c r="L98" s="137"/>
      <c r="M98" s="220">
        <v>6</v>
      </c>
      <c r="N98" s="220">
        <v>4</v>
      </c>
      <c r="O98" s="220">
        <f t="shared" si="30"/>
        <v>24</v>
      </c>
      <c r="P98" s="81" t="s">
        <v>255</v>
      </c>
      <c r="Q98" s="220">
        <v>25</v>
      </c>
      <c r="R98" s="220">
        <f t="shared" si="32"/>
        <v>600</v>
      </c>
      <c r="S98" s="220" t="s">
        <v>216</v>
      </c>
      <c r="T98" s="136" t="s">
        <v>390</v>
      </c>
      <c r="U98" s="220" t="s">
        <v>269</v>
      </c>
      <c r="V98" s="220" t="s">
        <v>269</v>
      </c>
      <c r="W98" s="220" t="s">
        <v>269</v>
      </c>
      <c r="X98" s="145"/>
      <c r="Y98" s="123" t="s">
        <v>218</v>
      </c>
      <c r="Z98" s="123"/>
      <c r="AA98" s="123"/>
      <c r="AB98" s="123"/>
      <c r="AC98" s="137"/>
      <c r="AD98" s="220" t="s">
        <v>624</v>
      </c>
      <c r="AE98" s="220"/>
      <c r="AF98" s="219" t="s">
        <v>783</v>
      </c>
      <c r="AG98" s="141"/>
      <c r="AH98" s="141"/>
      <c r="AI98" s="141"/>
      <c r="AJ98" s="141"/>
      <c r="AK98" s="141"/>
      <c r="AL98" s="141"/>
      <c r="AM98" s="141"/>
    </row>
    <row r="99" spans="1:39" ht="229.5" x14ac:dyDescent="0.25">
      <c r="A99" s="145" t="s">
        <v>384</v>
      </c>
      <c r="B99" s="145" t="s">
        <v>385</v>
      </c>
      <c r="C99" s="145" t="s">
        <v>413</v>
      </c>
      <c r="D99" s="145" t="s">
        <v>660</v>
      </c>
      <c r="E99" s="145" t="s">
        <v>244</v>
      </c>
      <c r="F99" s="220" t="s">
        <v>395</v>
      </c>
      <c r="G99" s="220" t="s">
        <v>39</v>
      </c>
      <c r="H99" s="220" t="s">
        <v>306</v>
      </c>
      <c r="I99" s="220" t="s">
        <v>733</v>
      </c>
      <c r="J99" s="137"/>
      <c r="K99" s="220"/>
      <c r="L99" s="220"/>
      <c r="M99" s="220">
        <v>2</v>
      </c>
      <c r="N99" s="220">
        <v>4</v>
      </c>
      <c r="O99" s="220">
        <f t="shared" si="30"/>
        <v>8</v>
      </c>
      <c r="P99" s="80" t="s">
        <v>12</v>
      </c>
      <c r="Q99" s="220">
        <v>25</v>
      </c>
      <c r="R99" s="220">
        <f t="shared" si="32"/>
        <v>200</v>
      </c>
      <c r="S99" s="220" t="s">
        <v>219</v>
      </c>
      <c r="T99" s="136" t="s">
        <v>332</v>
      </c>
      <c r="U99" s="220" t="s">
        <v>269</v>
      </c>
      <c r="V99" s="220" t="s">
        <v>269</v>
      </c>
      <c r="W99" s="220" t="s">
        <v>269</v>
      </c>
      <c r="X99" s="145"/>
      <c r="Y99" s="123" t="s">
        <v>221</v>
      </c>
      <c r="Z99" s="220" t="s">
        <v>281</v>
      </c>
      <c r="AA99" s="137"/>
      <c r="AB99" s="137"/>
      <c r="AC99" s="137"/>
      <c r="AD99" s="220" t="s">
        <v>795</v>
      </c>
      <c r="AE99" s="220"/>
      <c r="AF99" s="137" t="s">
        <v>832</v>
      </c>
      <c r="AG99" s="141"/>
      <c r="AH99" s="141"/>
      <c r="AI99" s="141"/>
      <c r="AJ99" s="141"/>
      <c r="AK99" s="141"/>
      <c r="AL99" s="141"/>
      <c r="AM99" s="141"/>
    </row>
    <row r="100" spans="1:39" ht="229.5" x14ac:dyDescent="0.25">
      <c r="A100" s="145" t="s">
        <v>384</v>
      </c>
      <c r="B100" s="145" t="s">
        <v>385</v>
      </c>
      <c r="C100" s="145" t="s">
        <v>413</v>
      </c>
      <c r="D100" s="145" t="s">
        <v>660</v>
      </c>
      <c r="E100" s="145" t="s">
        <v>244</v>
      </c>
      <c r="F100" s="219" t="s">
        <v>399</v>
      </c>
      <c r="G100" s="220" t="s">
        <v>299</v>
      </c>
      <c r="H100" s="220" t="s">
        <v>34</v>
      </c>
      <c r="I100" s="220" t="s">
        <v>731</v>
      </c>
      <c r="J100" s="137"/>
      <c r="K100" s="220"/>
      <c r="L100" s="137"/>
      <c r="M100" s="220">
        <v>6</v>
      </c>
      <c r="N100" s="220">
        <v>4</v>
      </c>
      <c r="O100" s="220">
        <f t="shared" si="30"/>
        <v>24</v>
      </c>
      <c r="P100" s="81" t="s">
        <v>255</v>
      </c>
      <c r="Q100" s="220">
        <v>10</v>
      </c>
      <c r="R100" s="220">
        <f t="shared" si="32"/>
        <v>240</v>
      </c>
      <c r="S100" s="220" t="s">
        <v>219</v>
      </c>
      <c r="T100" s="136" t="s">
        <v>332</v>
      </c>
      <c r="U100" s="220" t="s">
        <v>269</v>
      </c>
      <c r="V100" s="220" t="s">
        <v>269</v>
      </c>
      <c r="W100" s="220" t="s">
        <v>269</v>
      </c>
      <c r="X100" s="145"/>
      <c r="Y100" s="123" t="s">
        <v>221</v>
      </c>
      <c r="Z100" s="220" t="s">
        <v>281</v>
      </c>
      <c r="AA100" s="137"/>
      <c r="AB100" s="137"/>
      <c r="AC100" s="219" t="s">
        <v>762</v>
      </c>
      <c r="AD100" s="219" t="s">
        <v>586</v>
      </c>
      <c r="AE100" s="219"/>
      <c r="AF100" s="219" t="s">
        <v>688</v>
      </c>
      <c r="AG100" s="141"/>
      <c r="AH100" s="141"/>
      <c r="AI100" s="141"/>
      <c r="AJ100" s="141"/>
      <c r="AK100" s="141"/>
      <c r="AL100" s="141"/>
      <c r="AM100" s="141"/>
    </row>
    <row r="101" spans="1:39" ht="180" x14ac:dyDescent="0.25">
      <c r="A101" s="145" t="s">
        <v>384</v>
      </c>
      <c r="B101" s="145" t="s">
        <v>385</v>
      </c>
      <c r="C101" s="145" t="s">
        <v>413</v>
      </c>
      <c r="D101" s="145" t="s">
        <v>660</v>
      </c>
      <c r="E101" s="145" t="s">
        <v>244</v>
      </c>
      <c r="F101" s="220" t="s">
        <v>421</v>
      </c>
      <c r="G101" s="220" t="s">
        <v>279</v>
      </c>
      <c r="H101" s="220" t="s">
        <v>39</v>
      </c>
      <c r="I101" s="220" t="s">
        <v>735</v>
      </c>
      <c r="J101" s="137" t="s">
        <v>659</v>
      </c>
      <c r="K101" s="220"/>
      <c r="L101" s="137"/>
      <c r="M101" s="220">
        <v>2</v>
      </c>
      <c r="N101" s="220">
        <v>4</v>
      </c>
      <c r="O101" s="220">
        <f t="shared" si="30"/>
        <v>8</v>
      </c>
      <c r="P101" s="80" t="s">
        <v>12</v>
      </c>
      <c r="Q101" s="220">
        <v>10</v>
      </c>
      <c r="R101" s="220">
        <f t="shared" si="32"/>
        <v>80</v>
      </c>
      <c r="S101" s="220" t="s">
        <v>222</v>
      </c>
      <c r="T101" s="136" t="s">
        <v>398</v>
      </c>
      <c r="U101" s="220" t="s">
        <v>269</v>
      </c>
      <c r="V101" s="220" t="s">
        <v>269</v>
      </c>
      <c r="W101" s="220" t="s">
        <v>269</v>
      </c>
      <c r="X101" s="145"/>
      <c r="Y101" s="123" t="s">
        <v>224</v>
      </c>
      <c r="Z101" s="220" t="s">
        <v>281</v>
      </c>
      <c r="AA101" s="137"/>
      <c r="AB101" s="137"/>
      <c r="AC101" s="137"/>
      <c r="AD101" s="220" t="s">
        <v>658</v>
      </c>
      <c r="AE101" s="220"/>
      <c r="AF101" s="137" t="s">
        <v>832</v>
      </c>
      <c r="AG101" s="141"/>
      <c r="AH101" s="141"/>
      <c r="AI101" s="141"/>
      <c r="AJ101" s="141"/>
      <c r="AK101" s="141"/>
      <c r="AL101" s="141"/>
      <c r="AM101" s="141"/>
    </row>
    <row r="102" spans="1:39" ht="89.25" customHeight="1" x14ac:dyDescent="0.25">
      <c r="A102" s="145" t="s">
        <v>384</v>
      </c>
      <c r="B102" s="145" t="s">
        <v>385</v>
      </c>
      <c r="C102" s="145" t="s">
        <v>413</v>
      </c>
      <c r="D102" s="145" t="s">
        <v>660</v>
      </c>
      <c r="E102" s="145" t="s">
        <v>244</v>
      </c>
      <c r="F102" s="220" t="s">
        <v>357</v>
      </c>
      <c r="G102" s="219" t="s">
        <v>401</v>
      </c>
      <c r="H102" s="220" t="s">
        <v>35</v>
      </c>
      <c r="I102" s="220" t="s">
        <v>696</v>
      </c>
      <c r="J102" s="137"/>
      <c r="K102" s="220"/>
      <c r="L102" s="220" t="s">
        <v>653</v>
      </c>
      <c r="M102" s="220">
        <v>2</v>
      </c>
      <c r="N102" s="220">
        <v>4</v>
      </c>
      <c r="O102" s="220">
        <f t="shared" si="30"/>
        <v>8</v>
      </c>
      <c r="P102" s="80" t="s">
        <v>12</v>
      </c>
      <c r="Q102" s="220">
        <v>60</v>
      </c>
      <c r="R102" s="220">
        <f t="shared" si="32"/>
        <v>480</v>
      </c>
      <c r="S102" s="220" t="s">
        <v>219</v>
      </c>
      <c r="T102" s="136" t="s">
        <v>332</v>
      </c>
      <c r="U102" s="220" t="s">
        <v>269</v>
      </c>
      <c r="V102" s="220" t="s">
        <v>269</v>
      </c>
      <c r="W102" s="220" t="s">
        <v>269</v>
      </c>
      <c r="X102" s="145"/>
      <c r="Y102" s="123" t="s">
        <v>221</v>
      </c>
      <c r="Z102" s="220" t="s">
        <v>244</v>
      </c>
      <c r="AA102" s="137"/>
      <c r="AB102" s="137"/>
      <c r="AC102" s="137"/>
      <c r="AD102" s="220" t="s">
        <v>652</v>
      </c>
      <c r="AE102" s="220"/>
      <c r="AF102" s="219" t="s">
        <v>824</v>
      </c>
      <c r="AG102" s="141"/>
      <c r="AH102" s="141"/>
      <c r="AI102" s="141"/>
      <c r="AJ102" s="141"/>
      <c r="AK102" s="141"/>
      <c r="AL102" s="141"/>
      <c r="AM102" s="141"/>
    </row>
    <row r="103" spans="1:39" ht="210" x14ac:dyDescent="0.25">
      <c r="A103" s="145" t="s">
        <v>384</v>
      </c>
      <c r="B103" s="145" t="s">
        <v>385</v>
      </c>
      <c r="C103" s="145" t="s">
        <v>413</v>
      </c>
      <c r="D103" s="145" t="s">
        <v>660</v>
      </c>
      <c r="E103" s="145" t="s">
        <v>244</v>
      </c>
      <c r="F103" s="219" t="s">
        <v>422</v>
      </c>
      <c r="G103" s="220" t="s">
        <v>404</v>
      </c>
      <c r="H103" s="220" t="s">
        <v>37</v>
      </c>
      <c r="I103" s="220" t="s">
        <v>697</v>
      </c>
      <c r="J103" s="137"/>
      <c r="K103" s="220"/>
      <c r="L103" s="137"/>
      <c r="M103" s="220">
        <v>2</v>
      </c>
      <c r="N103" s="220">
        <v>2</v>
      </c>
      <c r="O103" s="220">
        <f t="shared" si="30"/>
        <v>4</v>
      </c>
      <c r="P103" s="220" t="s">
        <v>254</v>
      </c>
      <c r="Q103" s="220">
        <v>10</v>
      </c>
      <c r="R103" s="220">
        <f t="shared" si="32"/>
        <v>40</v>
      </c>
      <c r="S103" s="220" t="s">
        <v>222</v>
      </c>
      <c r="T103" s="136" t="s">
        <v>229</v>
      </c>
      <c r="U103" s="220" t="s">
        <v>269</v>
      </c>
      <c r="V103" s="220" t="s">
        <v>269</v>
      </c>
      <c r="W103" s="220" t="s">
        <v>269</v>
      </c>
      <c r="X103" s="145"/>
      <c r="Y103" s="123" t="s">
        <v>224</v>
      </c>
      <c r="Z103" s="220" t="s">
        <v>244</v>
      </c>
      <c r="AA103" s="137"/>
      <c r="AB103" s="137"/>
      <c r="AC103" s="137"/>
      <c r="AD103" s="219" t="s">
        <v>624</v>
      </c>
      <c r="AE103" s="219"/>
      <c r="AF103" s="219" t="s">
        <v>783</v>
      </c>
      <c r="AG103" s="141"/>
      <c r="AH103" s="141"/>
      <c r="AI103" s="141"/>
      <c r="AJ103" s="141"/>
      <c r="AK103" s="141"/>
      <c r="AL103" s="141"/>
      <c r="AM103" s="141"/>
    </row>
    <row r="104" spans="1:39" ht="180" x14ac:dyDescent="0.25">
      <c r="A104" s="145" t="s">
        <v>384</v>
      </c>
      <c r="B104" s="145" t="s">
        <v>385</v>
      </c>
      <c r="C104" s="145" t="s">
        <v>413</v>
      </c>
      <c r="D104" s="145" t="s">
        <v>660</v>
      </c>
      <c r="E104" s="145" t="s">
        <v>244</v>
      </c>
      <c r="F104" s="220" t="s">
        <v>406</v>
      </c>
      <c r="G104" s="220" t="s">
        <v>40</v>
      </c>
      <c r="H104" s="220" t="s">
        <v>40</v>
      </c>
      <c r="I104" s="220" t="s">
        <v>736</v>
      </c>
      <c r="J104" s="137"/>
      <c r="K104" s="220"/>
      <c r="L104" s="220" t="s">
        <v>654</v>
      </c>
      <c r="M104" s="220">
        <v>2</v>
      </c>
      <c r="N104" s="220">
        <v>2</v>
      </c>
      <c r="O104" s="220">
        <f t="shared" si="30"/>
        <v>4</v>
      </c>
      <c r="P104" s="220" t="s">
        <v>254</v>
      </c>
      <c r="Q104" s="220">
        <v>25</v>
      </c>
      <c r="R104" s="220">
        <f t="shared" si="32"/>
        <v>100</v>
      </c>
      <c r="S104" s="220" t="s">
        <v>222</v>
      </c>
      <c r="T104" s="136" t="s">
        <v>229</v>
      </c>
      <c r="U104" s="220" t="s">
        <v>269</v>
      </c>
      <c r="V104" s="220" t="s">
        <v>269</v>
      </c>
      <c r="W104" s="220" t="s">
        <v>269</v>
      </c>
      <c r="X104" s="145"/>
      <c r="Y104" s="123" t="s">
        <v>224</v>
      </c>
      <c r="Z104" s="220" t="s">
        <v>244</v>
      </c>
      <c r="AA104" s="137"/>
      <c r="AB104" s="137"/>
      <c r="AC104" s="137"/>
      <c r="AD104" s="220" t="s">
        <v>654</v>
      </c>
      <c r="AE104" s="220"/>
      <c r="AF104" s="137" t="s">
        <v>833</v>
      </c>
      <c r="AG104" s="141"/>
      <c r="AH104" s="141"/>
      <c r="AI104" s="141"/>
      <c r="AJ104" s="141"/>
      <c r="AK104" s="141"/>
      <c r="AL104" s="141"/>
      <c r="AM104" s="141"/>
    </row>
    <row r="105" spans="1:39" s="88" customFormat="1" ht="150" x14ac:dyDescent="0.25">
      <c r="A105" s="145" t="s">
        <v>384</v>
      </c>
      <c r="B105" s="145" t="s">
        <v>385</v>
      </c>
      <c r="C105" s="145" t="s">
        <v>426</v>
      </c>
      <c r="D105" s="71" t="s">
        <v>427</v>
      </c>
      <c r="E105" s="145" t="s">
        <v>244</v>
      </c>
      <c r="F105" s="220" t="s">
        <v>428</v>
      </c>
      <c r="G105" s="220" t="s">
        <v>242</v>
      </c>
      <c r="H105" s="220" t="s">
        <v>39</v>
      </c>
      <c r="I105" s="220" t="s">
        <v>737</v>
      </c>
      <c r="J105" s="220"/>
      <c r="K105" s="220"/>
      <c r="L105" s="220" t="s">
        <v>651</v>
      </c>
      <c r="M105" s="220">
        <v>6</v>
      </c>
      <c r="N105" s="220">
        <v>4</v>
      </c>
      <c r="O105" s="220">
        <f t="shared" si="30"/>
        <v>24</v>
      </c>
      <c r="P105" s="81" t="s">
        <v>255</v>
      </c>
      <c r="Q105" s="220">
        <v>25</v>
      </c>
      <c r="R105" s="220">
        <f t="shared" si="32"/>
        <v>600</v>
      </c>
      <c r="S105" s="220" t="s">
        <v>216</v>
      </c>
      <c r="T105" s="136" t="s">
        <v>390</v>
      </c>
      <c r="U105" s="220" t="s">
        <v>269</v>
      </c>
      <c r="V105" s="220" t="s">
        <v>269</v>
      </c>
      <c r="W105" s="220" t="s">
        <v>269</v>
      </c>
      <c r="X105" s="145">
        <v>11</v>
      </c>
      <c r="Y105" s="123" t="s">
        <v>218</v>
      </c>
      <c r="Z105" s="220" t="s">
        <v>244</v>
      </c>
      <c r="AA105" s="137"/>
      <c r="AB105" s="137"/>
      <c r="AC105" s="137"/>
      <c r="AD105" s="220" t="s">
        <v>795</v>
      </c>
      <c r="AE105" s="220"/>
      <c r="AF105" s="137" t="s">
        <v>832</v>
      </c>
      <c r="AG105" s="144"/>
      <c r="AH105" s="144"/>
      <c r="AI105" s="144"/>
      <c r="AJ105" s="144"/>
      <c r="AK105" s="144"/>
      <c r="AL105" s="144"/>
      <c r="AM105" s="144"/>
    </row>
    <row r="106" spans="1:39" ht="229.5" x14ac:dyDescent="0.25">
      <c r="A106" s="145" t="s">
        <v>384</v>
      </c>
      <c r="B106" s="145" t="s">
        <v>385</v>
      </c>
      <c r="C106" s="145" t="s">
        <v>426</v>
      </c>
      <c r="D106" s="71" t="s">
        <v>427</v>
      </c>
      <c r="E106" s="145" t="s">
        <v>244</v>
      </c>
      <c r="F106" s="220" t="s">
        <v>357</v>
      </c>
      <c r="G106" s="219" t="s">
        <v>401</v>
      </c>
      <c r="H106" s="220" t="s">
        <v>35</v>
      </c>
      <c r="I106" s="220" t="s">
        <v>696</v>
      </c>
      <c r="J106" s="137"/>
      <c r="K106" s="220"/>
      <c r="L106" s="137" t="s">
        <v>653</v>
      </c>
      <c r="M106" s="220">
        <v>2</v>
      </c>
      <c r="N106" s="220">
        <v>4</v>
      </c>
      <c r="O106" s="220">
        <f t="shared" si="30"/>
        <v>8</v>
      </c>
      <c r="P106" s="80" t="s">
        <v>12</v>
      </c>
      <c r="Q106" s="220">
        <v>60</v>
      </c>
      <c r="R106" s="220">
        <f t="shared" si="32"/>
        <v>480</v>
      </c>
      <c r="S106" s="220" t="s">
        <v>219</v>
      </c>
      <c r="T106" s="136" t="s">
        <v>332</v>
      </c>
      <c r="U106" s="220" t="s">
        <v>269</v>
      </c>
      <c r="V106" s="220" t="s">
        <v>269</v>
      </c>
      <c r="W106" s="220" t="s">
        <v>269</v>
      </c>
      <c r="X106" s="145"/>
      <c r="Y106" s="123" t="s">
        <v>221</v>
      </c>
      <c r="Z106" s="220" t="s">
        <v>244</v>
      </c>
      <c r="AA106" s="137"/>
      <c r="AB106" s="137"/>
      <c r="AC106" s="137"/>
      <c r="AD106" s="220" t="s">
        <v>652</v>
      </c>
      <c r="AE106" s="220"/>
      <c r="AF106" s="219" t="s">
        <v>824</v>
      </c>
      <c r="AG106" s="141"/>
      <c r="AH106" s="141"/>
      <c r="AI106" s="141"/>
      <c r="AJ106" s="141"/>
      <c r="AK106" s="141"/>
      <c r="AL106" s="141"/>
      <c r="AM106" s="141"/>
    </row>
    <row r="107" spans="1:39" ht="210" x14ac:dyDescent="0.25">
      <c r="A107" s="145" t="s">
        <v>384</v>
      </c>
      <c r="B107" s="145" t="s">
        <v>385</v>
      </c>
      <c r="C107" s="145" t="s">
        <v>426</v>
      </c>
      <c r="D107" s="71" t="s">
        <v>427</v>
      </c>
      <c r="E107" s="145" t="s">
        <v>244</v>
      </c>
      <c r="F107" s="219" t="s">
        <v>422</v>
      </c>
      <c r="G107" s="220" t="s">
        <v>404</v>
      </c>
      <c r="H107" s="220" t="s">
        <v>37</v>
      </c>
      <c r="I107" s="220" t="s">
        <v>697</v>
      </c>
      <c r="J107" s="137"/>
      <c r="K107" s="220"/>
      <c r="L107" s="137"/>
      <c r="M107" s="220">
        <v>2</v>
      </c>
      <c r="N107" s="220">
        <v>2</v>
      </c>
      <c r="O107" s="220">
        <f t="shared" si="30"/>
        <v>4</v>
      </c>
      <c r="P107" s="220" t="s">
        <v>254</v>
      </c>
      <c r="Q107" s="220">
        <v>10</v>
      </c>
      <c r="R107" s="220">
        <f t="shared" si="32"/>
        <v>40</v>
      </c>
      <c r="S107" s="220" t="s">
        <v>222</v>
      </c>
      <c r="T107" s="136" t="s">
        <v>229</v>
      </c>
      <c r="U107" s="220" t="s">
        <v>269</v>
      </c>
      <c r="V107" s="220" t="s">
        <v>269</v>
      </c>
      <c r="W107" s="220" t="s">
        <v>269</v>
      </c>
      <c r="X107" s="145"/>
      <c r="Y107" s="123" t="s">
        <v>224</v>
      </c>
      <c r="Z107" s="220" t="s">
        <v>244</v>
      </c>
      <c r="AA107" s="137"/>
      <c r="AB107" s="137"/>
      <c r="AC107" s="137"/>
      <c r="AD107" s="219" t="s">
        <v>624</v>
      </c>
      <c r="AE107" s="219"/>
      <c r="AF107" s="219" t="s">
        <v>783</v>
      </c>
      <c r="AG107" s="141"/>
      <c r="AH107" s="141"/>
      <c r="AI107" s="141"/>
      <c r="AJ107" s="141"/>
      <c r="AK107" s="141"/>
      <c r="AL107" s="141"/>
      <c r="AM107" s="141"/>
    </row>
    <row r="108" spans="1:39" ht="75" x14ac:dyDescent="0.25">
      <c r="A108" s="145" t="s">
        <v>384</v>
      </c>
      <c r="B108" s="145" t="s">
        <v>385</v>
      </c>
      <c r="C108" s="145" t="s">
        <v>426</v>
      </c>
      <c r="D108" s="71" t="s">
        <v>427</v>
      </c>
      <c r="E108" s="145" t="s">
        <v>244</v>
      </c>
      <c r="F108" s="220" t="s">
        <v>406</v>
      </c>
      <c r="G108" s="220" t="s">
        <v>40</v>
      </c>
      <c r="H108" s="220" t="s">
        <v>40</v>
      </c>
      <c r="I108" s="220" t="s">
        <v>732</v>
      </c>
      <c r="J108" s="137"/>
      <c r="K108" s="220"/>
      <c r="L108" s="137" t="s">
        <v>654</v>
      </c>
      <c r="M108" s="220">
        <v>2</v>
      </c>
      <c r="N108" s="220">
        <v>2</v>
      </c>
      <c r="O108" s="220">
        <f t="shared" si="30"/>
        <v>4</v>
      </c>
      <c r="P108" s="220" t="s">
        <v>254</v>
      </c>
      <c r="Q108" s="220">
        <v>25</v>
      </c>
      <c r="R108" s="220">
        <f t="shared" si="32"/>
        <v>100</v>
      </c>
      <c r="S108" s="220" t="s">
        <v>222</v>
      </c>
      <c r="T108" s="136" t="s">
        <v>229</v>
      </c>
      <c r="U108" s="220" t="s">
        <v>269</v>
      </c>
      <c r="V108" s="220" t="s">
        <v>269</v>
      </c>
      <c r="W108" s="220" t="s">
        <v>269</v>
      </c>
      <c r="X108" s="145"/>
      <c r="Y108" s="123" t="s">
        <v>224</v>
      </c>
      <c r="Z108" s="220" t="s">
        <v>244</v>
      </c>
      <c r="AA108" s="137"/>
      <c r="AB108" s="137"/>
      <c r="AC108" s="137"/>
      <c r="AD108" s="220" t="s">
        <v>654</v>
      </c>
      <c r="AE108" s="220"/>
      <c r="AF108" s="137" t="s">
        <v>686</v>
      </c>
      <c r="AG108" s="141"/>
      <c r="AH108" s="141"/>
      <c r="AI108" s="141"/>
      <c r="AJ108" s="141"/>
      <c r="AK108" s="141"/>
      <c r="AL108" s="141"/>
      <c r="AM108" s="141"/>
    </row>
    <row r="109" spans="1:39" ht="135" x14ac:dyDescent="0.25">
      <c r="A109" s="145" t="s">
        <v>384</v>
      </c>
      <c r="B109" s="145" t="s">
        <v>385</v>
      </c>
      <c r="C109" s="145" t="s">
        <v>426</v>
      </c>
      <c r="D109" s="71" t="s">
        <v>427</v>
      </c>
      <c r="E109" s="145" t="s">
        <v>244</v>
      </c>
      <c r="F109" s="219" t="s">
        <v>392</v>
      </c>
      <c r="G109" s="220" t="s">
        <v>393</v>
      </c>
      <c r="H109" s="220" t="s">
        <v>394</v>
      </c>
      <c r="I109" s="220" t="s">
        <v>708</v>
      </c>
      <c r="J109" s="137"/>
      <c r="K109" s="220"/>
      <c r="L109" s="137"/>
      <c r="M109" s="220">
        <v>6</v>
      </c>
      <c r="N109" s="220">
        <v>4</v>
      </c>
      <c r="O109" s="220">
        <f t="shared" si="30"/>
        <v>24</v>
      </c>
      <c r="P109" s="81" t="s">
        <v>255</v>
      </c>
      <c r="Q109" s="220">
        <v>25</v>
      </c>
      <c r="R109" s="220">
        <f t="shared" si="32"/>
        <v>600</v>
      </c>
      <c r="S109" s="220" t="s">
        <v>216</v>
      </c>
      <c r="T109" s="136" t="s">
        <v>390</v>
      </c>
      <c r="U109" s="220" t="s">
        <v>269</v>
      </c>
      <c r="V109" s="220" t="s">
        <v>269</v>
      </c>
      <c r="W109" s="220" t="s">
        <v>269</v>
      </c>
      <c r="X109" s="145"/>
      <c r="Y109" s="123" t="s">
        <v>218</v>
      </c>
      <c r="Z109" s="123"/>
      <c r="AA109" s="123"/>
      <c r="AB109" s="123"/>
      <c r="AC109" s="137"/>
      <c r="AD109" s="220" t="s">
        <v>624</v>
      </c>
      <c r="AE109" s="220"/>
      <c r="AF109" s="156" t="s">
        <v>816</v>
      </c>
      <c r="AG109" s="141"/>
      <c r="AH109" s="141"/>
      <c r="AI109" s="141"/>
      <c r="AJ109" s="141"/>
      <c r="AK109" s="141"/>
      <c r="AL109" s="141"/>
      <c r="AM109" s="141"/>
    </row>
    <row r="110" spans="1:39" ht="229.5" x14ac:dyDescent="0.25">
      <c r="A110" s="145" t="s">
        <v>384</v>
      </c>
      <c r="B110" s="145" t="s">
        <v>385</v>
      </c>
      <c r="C110" s="145" t="s">
        <v>426</v>
      </c>
      <c r="D110" s="71" t="s">
        <v>427</v>
      </c>
      <c r="E110" s="145" t="s">
        <v>244</v>
      </c>
      <c r="F110" s="220" t="s">
        <v>395</v>
      </c>
      <c r="G110" s="220" t="s">
        <v>306</v>
      </c>
      <c r="H110" s="220" t="s">
        <v>39</v>
      </c>
      <c r="I110" s="220" t="s">
        <v>714</v>
      </c>
      <c r="J110" s="137"/>
      <c r="K110" s="220"/>
      <c r="L110" s="220"/>
      <c r="M110" s="220">
        <v>2</v>
      </c>
      <c r="N110" s="220">
        <v>4</v>
      </c>
      <c r="O110" s="220">
        <f t="shared" si="30"/>
        <v>8</v>
      </c>
      <c r="P110" s="80" t="s">
        <v>12</v>
      </c>
      <c r="Q110" s="220">
        <v>25</v>
      </c>
      <c r="R110" s="220">
        <f t="shared" si="32"/>
        <v>200</v>
      </c>
      <c r="S110" s="220" t="s">
        <v>219</v>
      </c>
      <c r="T110" s="136" t="s">
        <v>332</v>
      </c>
      <c r="U110" s="220" t="s">
        <v>269</v>
      </c>
      <c r="V110" s="220" t="s">
        <v>269</v>
      </c>
      <c r="W110" s="220" t="s">
        <v>269</v>
      </c>
      <c r="X110" s="145"/>
      <c r="Y110" s="123" t="s">
        <v>221</v>
      </c>
      <c r="Z110" s="220" t="s">
        <v>281</v>
      </c>
      <c r="AA110" s="137"/>
      <c r="AB110" s="137"/>
      <c r="AC110" s="137"/>
      <c r="AD110" s="220" t="s">
        <v>795</v>
      </c>
      <c r="AE110" s="220"/>
      <c r="AF110" s="137" t="s">
        <v>832</v>
      </c>
      <c r="AG110" s="141"/>
      <c r="AH110" s="141"/>
      <c r="AI110" s="141"/>
      <c r="AJ110" s="141"/>
      <c r="AK110" s="141"/>
      <c r="AL110" s="141"/>
      <c r="AM110" s="141"/>
    </row>
    <row r="111" spans="1:39" ht="229.5" x14ac:dyDescent="0.25">
      <c r="A111" s="145" t="s">
        <v>384</v>
      </c>
      <c r="B111" s="145" t="s">
        <v>385</v>
      </c>
      <c r="C111" s="145" t="s">
        <v>426</v>
      </c>
      <c r="D111" s="71" t="s">
        <v>427</v>
      </c>
      <c r="E111" s="145" t="s">
        <v>244</v>
      </c>
      <c r="F111" s="219" t="s">
        <v>399</v>
      </c>
      <c r="G111" s="220" t="s">
        <v>299</v>
      </c>
      <c r="H111" s="220" t="s">
        <v>34</v>
      </c>
      <c r="I111" s="220" t="s">
        <v>731</v>
      </c>
      <c r="J111" s="137"/>
      <c r="K111" s="220"/>
      <c r="L111" s="220"/>
      <c r="M111" s="220">
        <v>6</v>
      </c>
      <c r="N111" s="220">
        <v>4</v>
      </c>
      <c r="O111" s="220">
        <f t="shared" si="30"/>
        <v>24</v>
      </c>
      <c r="P111" s="81" t="s">
        <v>255</v>
      </c>
      <c r="Q111" s="220">
        <v>10</v>
      </c>
      <c r="R111" s="220">
        <f t="shared" si="32"/>
        <v>240</v>
      </c>
      <c r="S111" s="220" t="s">
        <v>219</v>
      </c>
      <c r="T111" s="136" t="s">
        <v>332</v>
      </c>
      <c r="U111" s="220" t="s">
        <v>269</v>
      </c>
      <c r="V111" s="220" t="s">
        <v>269</v>
      </c>
      <c r="W111" s="220" t="s">
        <v>269</v>
      </c>
      <c r="X111" s="145"/>
      <c r="Y111" s="123" t="s">
        <v>221</v>
      </c>
      <c r="Z111" s="220" t="s">
        <v>281</v>
      </c>
      <c r="AA111" s="137"/>
      <c r="AB111" s="137"/>
      <c r="AC111" s="219" t="s">
        <v>762</v>
      </c>
      <c r="AD111" s="219" t="s">
        <v>586</v>
      </c>
      <c r="AE111" s="219"/>
      <c r="AF111" s="219" t="s">
        <v>688</v>
      </c>
      <c r="AG111" s="141"/>
      <c r="AH111" s="141"/>
      <c r="AI111" s="141"/>
      <c r="AJ111" s="141"/>
      <c r="AK111" s="141"/>
      <c r="AL111" s="141"/>
      <c r="AM111" s="141"/>
    </row>
    <row r="112" spans="1:39" s="88" customFormat="1" ht="240" x14ac:dyDescent="0.25">
      <c r="A112" s="145" t="s">
        <v>384</v>
      </c>
      <c r="B112" s="145" t="s">
        <v>385</v>
      </c>
      <c r="C112" s="145" t="s">
        <v>426</v>
      </c>
      <c r="D112" s="71" t="s">
        <v>427</v>
      </c>
      <c r="E112" s="145" t="s">
        <v>244</v>
      </c>
      <c r="F112" s="220" t="s">
        <v>661</v>
      </c>
      <c r="G112" s="220" t="s">
        <v>49</v>
      </c>
      <c r="H112" s="219" t="s">
        <v>599</v>
      </c>
      <c r="I112" s="220" t="s">
        <v>694</v>
      </c>
      <c r="J112" s="137"/>
      <c r="K112" s="137"/>
      <c r="L112" s="219" t="s">
        <v>662</v>
      </c>
      <c r="M112" s="219">
        <v>1</v>
      </c>
      <c r="N112" s="219">
        <v>4</v>
      </c>
      <c r="O112" s="219">
        <f t="shared" si="30"/>
        <v>4</v>
      </c>
      <c r="P112" s="219" t="s">
        <v>254</v>
      </c>
      <c r="Q112" s="72">
        <v>60</v>
      </c>
      <c r="R112" s="72">
        <f t="shared" ref="R112:R168" si="33">+O112*Q112</f>
        <v>240</v>
      </c>
      <c r="S112" s="219" t="s">
        <v>219</v>
      </c>
      <c r="T112" s="85" t="s">
        <v>233</v>
      </c>
      <c r="U112" s="72" t="s">
        <v>569</v>
      </c>
      <c r="V112" s="72" t="s">
        <v>569</v>
      </c>
      <c r="W112" s="72" t="s">
        <v>569</v>
      </c>
      <c r="X112" s="71"/>
      <c r="Y112" s="123" t="s">
        <v>221</v>
      </c>
      <c r="Z112" s="221" t="s">
        <v>244</v>
      </c>
      <c r="AA112" s="123"/>
      <c r="AB112" s="123"/>
      <c r="AC112" s="71" t="s">
        <v>566</v>
      </c>
      <c r="AD112" s="71" t="s">
        <v>572</v>
      </c>
      <c r="AE112" s="71" t="s">
        <v>830</v>
      </c>
      <c r="AF112" s="220" t="s">
        <v>831</v>
      </c>
      <c r="AG112" s="144"/>
      <c r="AH112" s="144"/>
      <c r="AI112" s="144"/>
      <c r="AJ112" s="144"/>
      <c r="AK112" s="144"/>
      <c r="AL112" s="144"/>
      <c r="AM112" s="144"/>
    </row>
    <row r="113" spans="1:375" ht="105" x14ac:dyDescent="0.25">
      <c r="A113" s="145" t="s">
        <v>384</v>
      </c>
      <c r="B113" s="145" t="s">
        <v>385</v>
      </c>
      <c r="C113" s="71" t="s">
        <v>643</v>
      </c>
      <c r="D113" s="71" t="s">
        <v>380</v>
      </c>
      <c r="E113" s="71" t="s">
        <v>281</v>
      </c>
      <c r="F113" s="219" t="s">
        <v>364</v>
      </c>
      <c r="G113" s="219" t="s">
        <v>363</v>
      </c>
      <c r="H113" s="71" t="s">
        <v>39</v>
      </c>
      <c r="I113" s="71" t="s">
        <v>738</v>
      </c>
      <c r="J113" s="1"/>
      <c r="K113" s="1"/>
      <c r="L113" s="219" t="s">
        <v>591</v>
      </c>
      <c r="M113" s="219">
        <v>10</v>
      </c>
      <c r="N113" s="219">
        <v>1</v>
      </c>
      <c r="O113" s="219">
        <f t="shared" si="30"/>
        <v>10</v>
      </c>
      <c r="P113" s="82" t="s">
        <v>256</v>
      </c>
      <c r="Q113" s="72">
        <v>100</v>
      </c>
      <c r="R113" s="72">
        <f t="shared" si="33"/>
        <v>1000</v>
      </c>
      <c r="S113" s="219" t="s">
        <v>216</v>
      </c>
      <c r="T113" s="85" t="s">
        <v>231</v>
      </c>
      <c r="U113" s="72" t="s">
        <v>269</v>
      </c>
      <c r="V113" s="72" t="s">
        <v>269</v>
      </c>
      <c r="W113" s="72" t="s">
        <v>269</v>
      </c>
      <c r="X113" s="71"/>
      <c r="Y113" s="123" t="s">
        <v>218</v>
      </c>
      <c r="Z113" s="1"/>
      <c r="AA113" s="1"/>
      <c r="AB113" s="1"/>
      <c r="AC113" s="1"/>
      <c r="AD113" s="219" t="s">
        <v>645</v>
      </c>
      <c r="AE113" s="1"/>
      <c r="AF113" s="1"/>
    </row>
    <row r="114" spans="1:375" ht="101.25" x14ac:dyDescent="0.25">
      <c r="A114" s="145" t="s">
        <v>384</v>
      </c>
      <c r="B114" s="145" t="s">
        <v>385</v>
      </c>
      <c r="C114" s="71" t="s">
        <v>643</v>
      </c>
      <c r="D114" s="71" t="s">
        <v>380</v>
      </c>
      <c r="E114" s="71" t="s">
        <v>281</v>
      </c>
      <c r="F114" s="219" t="s">
        <v>357</v>
      </c>
      <c r="G114" s="71" t="s">
        <v>358</v>
      </c>
      <c r="H114" s="219" t="s">
        <v>35</v>
      </c>
      <c r="I114" s="71" t="s">
        <v>696</v>
      </c>
      <c r="J114" s="1"/>
      <c r="K114" s="1"/>
      <c r="L114" s="219"/>
      <c r="M114" s="219">
        <v>6</v>
      </c>
      <c r="N114" s="219">
        <v>2</v>
      </c>
      <c r="O114" s="219">
        <f t="shared" si="30"/>
        <v>12</v>
      </c>
      <c r="P114" s="82" t="s">
        <v>256</v>
      </c>
      <c r="Q114" s="72">
        <v>60</v>
      </c>
      <c r="R114" s="72">
        <f t="shared" si="33"/>
        <v>720</v>
      </c>
      <c r="S114" s="219" t="s">
        <v>216</v>
      </c>
      <c r="T114" s="85" t="s">
        <v>231</v>
      </c>
      <c r="U114" s="72" t="s">
        <v>269</v>
      </c>
      <c r="V114" s="72" t="s">
        <v>269</v>
      </c>
      <c r="W114" s="72" t="s">
        <v>269</v>
      </c>
      <c r="X114" s="71"/>
      <c r="Y114" s="123" t="s">
        <v>218</v>
      </c>
      <c r="Z114" s="1"/>
      <c r="AA114" s="1"/>
      <c r="AB114" s="1"/>
      <c r="AC114" s="1"/>
      <c r="AD114" s="71" t="s">
        <v>823</v>
      </c>
      <c r="AE114" s="71"/>
      <c r="AF114" s="2" t="s">
        <v>829</v>
      </c>
    </row>
    <row r="115" spans="1:375" ht="167.25" customHeight="1" x14ac:dyDescent="0.25">
      <c r="A115" s="145" t="s">
        <v>384</v>
      </c>
      <c r="B115" s="145" t="s">
        <v>385</v>
      </c>
      <c r="C115" s="71" t="s">
        <v>643</v>
      </c>
      <c r="D115" s="71" t="s">
        <v>380</v>
      </c>
      <c r="E115" s="71" t="s">
        <v>281</v>
      </c>
      <c r="F115" s="219" t="s">
        <v>243</v>
      </c>
      <c r="G115" s="71" t="s">
        <v>40</v>
      </c>
      <c r="H115" s="71" t="s">
        <v>40</v>
      </c>
      <c r="I115" s="219" t="s">
        <v>739</v>
      </c>
      <c r="J115" s="219"/>
      <c r="K115" s="1"/>
      <c r="L115" s="219"/>
      <c r="M115" s="219">
        <v>2</v>
      </c>
      <c r="N115" s="219">
        <v>3</v>
      </c>
      <c r="O115" s="219">
        <f t="shared" si="30"/>
        <v>6</v>
      </c>
      <c r="P115" s="79" t="s">
        <v>12</v>
      </c>
      <c r="Q115" s="72">
        <v>60</v>
      </c>
      <c r="R115" s="72">
        <f t="shared" si="33"/>
        <v>360</v>
      </c>
      <c r="S115" s="219" t="s">
        <v>219</v>
      </c>
      <c r="T115" s="85" t="s">
        <v>332</v>
      </c>
      <c r="U115" s="72" t="s">
        <v>269</v>
      </c>
      <c r="V115" s="72" t="s">
        <v>269</v>
      </c>
      <c r="W115" s="72" t="s">
        <v>269</v>
      </c>
      <c r="X115" s="71"/>
      <c r="Y115" s="123" t="s">
        <v>224</v>
      </c>
      <c r="Z115" s="1"/>
      <c r="AA115" s="1"/>
      <c r="AB115" s="1"/>
      <c r="AC115" s="219"/>
      <c r="AD115" s="219" t="s">
        <v>644</v>
      </c>
      <c r="AE115" s="1"/>
      <c r="AF115" s="156" t="s">
        <v>688</v>
      </c>
    </row>
    <row r="116" spans="1:375" s="88" customFormat="1" ht="97.5" customHeight="1" x14ac:dyDescent="0.25">
      <c r="A116" s="145" t="s">
        <v>384</v>
      </c>
      <c r="B116" s="145" t="s">
        <v>385</v>
      </c>
      <c r="C116" s="71" t="s">
        <v>643</v>
      </c>
      <c r="D116" s="71" t="s">
        <v>380</v>
      </c>
      <c r="E116" s="71" t="s">
        <v>281</v>
      </c>
      <c r="F116" s="219" t="s">
        <v>369</v>
      </c>
      <c r="G116" s="219" t="s">
        <v>299</v>
      </c>
      <c r="H116" s="219" t="s">
        <v>34</v>
      </c>
      <c r="I116" s="219" t="s">
        <v>723</v>
      </c>
      <c r="J116" s="219"/>
      <c r="K116" s="219"/>
      <c r="L116" s="219" t="s">
        <v>647</v>
      </c>
      <c r="M116" s="219">
        <v>6</v>
      </c>
      <c r="N116" s="219">
        <v>2</v>
      </c>
      <c r="O116" s="219">
        <f t="shared" si="30"/>
        <v>12</v>
      </c>
      <c r="P116" s="82" t="s">
        <v>256</v>
      </c>
      <c r="Q116" s="219">
        <v>25</v>
      </c>
      <c r="R116" s="219">
        <f t="shared" si="33"/>
        <v>300</v>
      </c>
      <c r="S116" s="219" t="s">
        <v>219</v>
      </c>
      <c r="T116" s="223" t="s">
        <v>233</v>
      </c>
      <c r="U116" s="219" t="s">
        <v>269</v>
      </c>
      <c r="V116" s="219" t="s">
        <v>269</v>
      </c>
      <c r="W116" s="219" t="s">
        <v>269</v>
      </c>
      <c r="X116" s="71"/>
      <c r="Y116" s="123" t="s">
        <v>221</v>
      </c>
      <c r="Z116" s="219"/>
      <c r="AA116" s="219"/>
      <c r="AB116" s="219"/>
      <c r="AC116" s="219" t="s">
        <v>762</v>
      </c>
      <c r="AD116" s="219" t="s">
        <v>648</v>
      </c>
      <c r="AE116" s="219"/>
      <c r="AF116" s="156" t="s">
        <v>688</v>
      </c>
    </row>
    <row r="117" spans="1:375" ht="235.5" x14ac:dyDescent="0.25">
      <c r="A117" s="145" t="s">
        <v>384</v>
      </c>
      <c r="B117" s="145" t="s">
        <v>385</v>
      </c>
      <c r="C117" s="71" t="s">
        <v>643</v>
      </c>
      <c r="D117" s="71" t="s">
        <v>380</v>
      </c>
      <c r="E117" s="71" t="s">
        <v>281</v>
      </c>
      <c r="F117" s="219" t="s">
        <v>663</v>
      </c>
      <c r="G117" s="72" t="s">
        <v>49</v>
      </c>
      <c r="H117" s="219" t="s">
        <v>35</v>
      </c>
      <c r="I117" s="71" t="s">
        <v>649</v>
      </c>
      <c r="J117" s="219" t="s">
        <v>251</v>
      </c>
      <c r="K117" s="1"/>
      <c r="L117" s="219"/>
      <c r="M117" s="219">
        <v>2</v>
      </c>
      <c r="N117" s="219">
        <v>4</v>
      </c>
      <c r="O117" s="219">
        <f t="shared" si="30"/>
        <v>8</v>
      </c>
      <c r="P117" s="80" t="s">
        <v>12</v>
      </c>
      <c r="Q117" s="72">
        <v>60</v>
      </c>
      <c r="R117" s="72">
        <f t="shared" si="33"/>
        <v>480</v>
      </c>
      <c r="S117" s="219" t="s">
        <v>219</v>
      </c>
      <c r="T117" s="85" t="s">
        <v>381</v>
      </c>
      <c r="U117" s="72" t="s">
        <v>269</v>
      </c>
      <c r="V117" s="72" t="s">
        <v>269</v>
      </c>
      <c r="W117" s="72" t="s">
        <v>269</v>
      </c>
      <c r="X117" s="71"/>
      <c r="Y117" s="123" t="s">
        <v>224</v>
      </c>
      <c r="Z117" s="1"/>
      <c r="AA117" s="1"/>
      <c r="AB117" s="1"/>
      <c r="AC117" s="71" t="s">
        <v>566</v>
      </c>
      <c r="AD117" s="71"/>
      <c r="AE117" s="71" t="s">
        <v>650</v>
      </c>
      <c r="AF117" s="2" t="s">
        <v>828</v>
      </c>
    </row>
    <row r="118" spans="1:375" s="1" customFormat="1" ht="97.5" customHeight="1" x14ac:dyDescent="0.25">
      <c r="A118" s="145" t="s">
        <v>238</v>
      </c>
      <c r="B118" s="145" t="s">
        <v>431</v>
      </c>
      <c r="C118" s="145" t="s">
        <v>426</v>
      </c>
      <c r="D118" s="145" t="s">
        <v>445</v>
      </c>
      <c r="E118" s="151" t="s">
        <v>244</v>
      </c>
      <c r="F118" s="220" t="s">
        <v>540</v>
      </c>
      <c r="G118" s="220" t="s">
        <v>306</v>
      </c>
      <c r="H118" s="219" t="s">
        <v>39</v>
      </c>
      <c r="I118" s="220" t="s">
        <v>446</v>
      </c>
      <c r="J118" s="220"/>
      <c r="K118" s="220"/>
      <c r="L118" s="220"/>
      <c r="M118" s="220">
        <v>6</v>
      </c>
      <c r="N118" s="220">
        <v>4</v>
      </c>
      <c r="O118" s="220">
        <f t="shared" ref="O118:O127" si="34">+N118*M118</f>
        <v>24</v>
      </c>
      <c r="P118" s="81" t="s">
        <v>255</v>
      </c>
      <c r="Q118" s="220">
        <v>25</v>
      </c>
      <c r="R118" s="220">
        <f t="shared" si="33"/>
        <v>600</v>
      </c>
      <c r="S118" s="220" t="s">
        <v>435</v>
      </c>
      <c r="T118" s="136" t="s">
        <v>390</v>
      </c>
      <c r="U118" s="220" t="s">
        <v>269</v>
      </c>
      <c r="V118" s="220" t="s">
        <v>269</v>
      </c>
      <c r="W118" s="220" t="s">
        <v>269</v>
      </c>
      <c r="X118" s="145"/>
      <c r="Y118" s="123" t="s">
        <v>218</v>
      </c>
      <c r="Z118" s="220"/>
      <c r="AA118" s="220"/>
      <c r="AB118" s="220"/>
      <c r="AC118" s="220"/>
      <c r="AD118" s="220" t="s">
        <v>664</v>
      </c>
      <c r="AE118" s="220"/>
      <c r="AF118" s="2" t="s">
        <v>827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</row>
    <row r="119" spans="1:375" s="1" customFormat="1" ht="97.5" customHeight="1" x14ac:dyDescent="0.25">
      <c r="A119" s="145" t="s">
        <v>238</v>
      </c>
      <c r="B119" s="145" t="s">
        <v>431</v>
      </c>
      <c r="C119" s="145" t="s">
        <v>426</v>
      </c>
      <c r="D119" s="145" t="s">
        <v>445</v>
      </c>
      <c r="E119" s="151" t="s">
        <v>244</v>
      </c>
      <c r="F119" s="220" t="s">
        <v>449</v>
      </c>
      <c r="G119" s="145" t="s">
        <v>442</v>
      </c>
      <c r="H119" s="219" t="s">
        <v>39</v>
      </c>
      <c r="I119" s="145" t="s">
        <v>450</v>
      </c>
      <c r="J119" s="220"/>
      <c r="K119" s="220"/>
      <c r="L119" s="219" t="s">
        <v>443</v>
      </c>
      <c r="M119" s="219">
        <v>10</v>
      </c>
      <c r="N119" s="219">
        <v>1</v>
      </c>
      <c r="O119" s="220">
        <f t="shared" si="34"/>
        <v>10</v>
      </c>
      <c r="P119" s="82" t="s">
        <v>256</v>
      </c>
      <c r="Q119" s="72">
        <v>100</v>
      </c>
      <c r="R119" s="72">
        <f t="shared" si="33"/>
        <v>1000</v>
      </c>
      <c r="S119" s="219" t="s">
        <v>216</v>
      </c>
      <c r="T119" s="85" t="s">
        <v>231</v>
      </c>
      <c r="U119" s="72" t="s">
        <v>269</v>
      </c>
      <c r="V119" s="72" t="s">
        <v>269</v>
      </c>
      <c r="W119" s="72" t="s">
        <v>269</v>
      </c>
      <c r="X119" s="145"/>
      <c r="Y119" s="123" t="s">
        <v>218</v>
      </c>
      <c r="AD119" s="219" t="s">
        <v>444</v>
      </c>
      <c r="AE119" s="220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</row>
    <row r="120" spans="1:375" s="1" customFormat="1" ht="97.5" customHeight="1" x14ac:dyDescent="0.25">
      <c r="A120" s="145" t="s">
        <v>238</v>
      </c>
      <c r="B120" s="145" t="s">
        <v>431</v>
      </c>
      <c r="C120" s="145" t="s">
        <v>426</v>
      </c>
      <c r="D120" s="145" t="s">
        <v>445</v>
      </c>
      <c r="E120" s="151" t="s">
        <v>244</v>
      </c>
      <c r="F120" s="220" t="s">
        <v>451</v>
      </c>
      <c r="G120" s="220" t="s">
        <v>299</v>
      </c>
      <c r="H120" s="145" t="s">
        <v>34</v>
      </c>
      <c r="I120" s="145" t="s">
        <v>452</v>
      </c>
      <c r="J120" s="220"/>
      <c r="K120" s="220"/>
      <c r="L120" s="219"/>
      <c r="M120" s="219">
        <v>6</v>
      </c>
      <c r="N120" s="219">
        <v>4</v>
      </c>
      <c r="O120" s="220">
        <f t="shared" si="34"/>
        <v>24</v>
      </c>
      <c r="P120" s="81" t="s">
        <v>255</v>
      </c>
      <c r="Q120" s="72">
        <v>10</v>
      </c>
      <c r="R120" s="72">
        <f t="shared" si="33"/>
        <v>240</v>
      </c>
      <c r="S120" s="219" t="s">
        <v>219</v>
      </c>
      <c r="T120" s="85" t="s">
        <v>332</v>
      </c>
      <c r="U120" s="72" t="s">
        <v>269</v>
      </c>
      <c r="V120" s="72" t="s">
        <v>269</v>
      </c>
      <c r="W120" s="72" t="s">
        <v>269</v>
      </c>
      <c r="X120" s="145"/>
      <c r="Y120" s="123" t="s">
        <v>221</v>
      </c>
      <c r="AC120" s="219" t="s">
        <v>762</v>
      </c>
      <c r="AD120" s="219" t="s">
        <v>586</v>
      </c>
      <c r="AE120" s="219"/>
      <c r="AF120" s="219" t="s">
        <v>688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</row>
    <row r="121" spans="1:375" s="1" customFormat="1" ht="229.5" x14ac:dyDescent="0.25">
      <c r="A121" s="145" t="s">
        <v>238</v>
      </c>
      <c r="B121" s="145" t="s">
        <v>431</v>
      </c>
      <c r="C121" s="145" t="s">
        <v>426</v>
      </c>
      <c r="D121" s="145" t="s">
        <v>445</v>
      </c>
      <c r="E121" s="151" t="s">
        <v>244</v>
      </c>
      <c r="F121" s="219" t="s">
        <v>455</v>
      </c>
      <c r="G121" s="220" t="s">
        <v>456</v>
      </c>
      <c r="H121" s="145" t="s">
        <v>38</v>
      </c>
      <c r="I121" s="145" t="s">
        <v>440</v>
      </c>
      <c r="J121" s="220"/>
      <c r="K121" s="220"/>
      <c r="L121" s="219"/>
      <c r="M121" s="219">
        <v>2</v>
      </c>
      <c r="N121" s="219">
        <v>4</v>
      </c>
      <c r="O121" s="220">
        <f t="shared" si="34"/>
        <v>8</v>
      </c>
      <c r="P121" s="80" t="s">
        <v>12</v>
      </c>
      <c r="Q121" s="72">
        <v>25</v>
      </c>
      <c r="R121" s="72">
        <f t="shared" si="33"/>
        <v>200</v>
      </c>
      <c r="S121" s="219" t="s">
        <v>219</v>
      </c>
      <c r="T121" s="85" t="s">
        <v>332</v>
      </c>
      <c r="U121" s="72" t="s">
        <v>269</v>
      </c>
      <c r="V121" s="72" t="s">
        <v>269</v>
      </c>
      <c r="W121" s="72" t="s">
        <v>269</v>
      </c>
      <c r="X121" s="145"/>
      <c r="Y121" s="123" t="s">
        <v>221</v>
      </c>
      <c r="AC121" s="219"/>
      <c r="AD121" s="145" t="s">
        <v>624</v>
      </c>
      <c r="AE121" s="220"/>
      <c r="AF121" s="156" t="s">
        <v>816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</row>
    <row r="122" spans="1:375" s="1" customFormat="1" ht="229.5" x14ac:dyDescent="0.25">
      <c r="A122" s="145" t="s">
        <v>238</v>
      </c>
      <c r="B122" s="145" t="s">
        <v>431</v>
      </c>
      <c r="C122" s="145" t="s">
        <v>426</v>
      </c>
      <c r="D122" s="145" t="s">
        <v>445</v>
      </c>
      <c r="E122" s="151" t="s">
        <v>244</v>
      </c>
      <c r="F122" s="220" t="s">
        <v>457</v>
      </c>
      <c r="G122" s="220" t="s">
        <v>279</v>
      </c>
      <c r="H122" s="219" t="s">
        <v>39</v>
      </c>
      <c r="I122" s="220" t="s">
        <v>458</v>
      </c>
      <c r="J122" s="220" t="s">
        <v>665</v>
      </c>
      <c r="K122" s="145"/>
      <c r="L122" s="220"/>
      <c r="M122" s="220">
        <v>2</v>
      </c>
      <c r="N122" s="220">
        <v>4</v>
      </c>
      <c r="O122" s="220">
        <f t="shared" si="34"/>
        <v>8</v>
      </c>
      <c r="P122" s="80" t="s">
        <v>12</v>
      </c>
      <c r="Q122" s="220">
        <v>25</v>
      </c>
      <c r="R122" s="220">
        <f t="shared" si="33"/>
        <v>200</v>
      </c>
      <c r="S122" s="220" t="s">
        <v>219</v>
      </c>
      <c r="T122" s="136" t="s">
        <v>332</v>
      </c>
      <c r="U122" s="220" t="s">
        <v>269</v>
      </c>
      <c r="V122" s="220" t="s">
        <v>269</v>
      </c>
      <c r="W122" s="220" t="s">
        <v>269</v>
      </c>
      <c r="X122" s="145"/>
      <c r="Y122" s="123" t="s">
        <v>221</v>
      </c>
      <c r="Z122" s="220"/>
      <c r="AA122" s="220"/>
      <c r="AB122" s="220"/>
      <c r="AD122" s="220" t="s">
        <v>795</v>
      </c>
      <c r="AE122" s="220"/>
      <c r="AF122" s="2" t="s">
        <v>797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</row>
    <row r="123" spans="1:375" s="1" customFormat="1" ht="97.5" customHeight="1" x14ac:dyDescent="0.25">
      <c r="A123" s="145" t="s">
        <v>238</v>
      </c>
      <c r="B123" s="145" t="s">
        <v>431</v>
      </c>
      <c r="C123" s="145" t="s">
        <v>426</v>
      </c>
      <c r="D123" s="145" t="s">
        <v>740</v>
      </c>
      <c r="E123" s="151" t="s">
        <v>244</v>
      </c>
      <c r="F123" s="220" t="s">
        <v>441</v>
      </c>
      <c r="G123" s="145" t="s">
        <v>442</v>
      </c>
      <c r="H123" s="219" t="s">
        <v>39</v>
      </c>
      <c r="I123" s="145"/>
      <c r="J123" s="220"/>
      <c r="K123" s="145"/>
      <c r="L123" s="219" t="s">
        <v>542</v>
      </c>
      <c r="M123" s="219">
        <v>10</v>
      </c>
      <c r="N123" s="219">
        <v>1</v>
      </c>
      <c r="O123" s="220">
        <f>+N123*M123</f>
        <v>10</v>
      </c>
      <c r="P123" s="82" t="s">
        <v>256</v>
      </c>
      <c r="Q123" s="72">
        <v>100</v>
      </c>
      <c r="R123" s="72">
        <f t="shared" si="33"/>
        <v>1000</v>
      </c>
      <c r="S123" s="219" t="s">
        <v>216</v>
      </c>
      <c r="T123" s="85" t="s">
        <v>231</v>
      </c>
      <c r="U123" s="72" t="s">
        <v>269</v>
      </c>
      <c r="V123" s="72" t="s">
        <v>269</v>
      </c>
      <c r="W123" s="72" t="s">
        <v>269</v>
      </c>
      <c r="X123" s="145"/>
      <c r="Y123" s="123" t="s">
        <v>218</v>
      </c>
      <c r="AC123" s="219" t="s">
        <v>444</v>
      </c>
      <c r="AD123" s="148"/>
      <c r="AE123" s="220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</row>
    <row r="124" spans="1:375" s="1" customFormat="1" ht="195" x14ac:dyDescent="0.25">
      <c r="A124" s="145" t="s">
        <v>238</v>
      </c>
      <c r="B124" s="145" t="s">
        <v>431</v>
      </c>
      <c r="C124" s="145" t="s">
        <v>426</v>
      </c>
      <c r="D124" s="145" t="s">
        <v>740</v>
      </c>
      <c r="E124" s="151" t="s">
        <v>244</v>
      </c>
      <c r="F124" s="220" t="s">
        <v>252</v>
      </c>
      <c r="G124" s="220" t="s">
        <v>252</v>
      </c>
      <c r="H124" s="220" t="s">
        <v>252</v>
      </c>
      <c r="I124" s="145" t="s">
        <v>463</v>
      </c>
      <c r="J124" s="220"/>
      <c r="K124" s="145"/>
      <c r="L124" s="220" t="s">
        <v>666</v>
      </c>
      <c r="M124" s="220">
        <v>6</v>
      </c>
      <c r="N124" s="220">
        <v>4</v>
      </c>
      <c r="O124" s="220">
        <f t="shared" si="34"/>
        <v>24</v>
      </c>
      <c r="P124" s="81" t="s">
        <v>255</v>
      </c>
      <c r="Q124" s="220">
        <v>60</v>
      </c>
      <c r="R124" s="220">
        <f t="shared" si="33"/>
        <v>1440</v>
      </c>
      <c r="S124" s="220" t="s">
        <v>216</v>
      </c>
      <c r="T124" s="136" t="s">
        <v>390</v>
      </c>
      <c r="U124" s="220" t="s">
        <v>269</v>
      </c>
      <c r="V124" s="220" t="s">
        <v>269</v>
      </c>
      <c r="W124" s="220" t="s">
        <v>269</v>
      </c>
      <c r="X124" s="145"/>
      <c r="Y124" s="123" t="s">
        <v>218</v>
      </c>
      <c r="Z124" s="220" t="s">
        <v>244</v>
      </c>
      <c r="AA124" s="220"/>
      <c r="AB124" s="220"/>
      <c r="AC124" s="220"/>
      <c r="AD124" s="220" t="s">
        <v>825</v>
      </c>
      <c r="AE124" s="220" t="s">
        <v>667</v>
      </c>
      <c r="AF124" s="2" t="s">
        <v>826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</row>
    <row r="125" spans="1:375" s="1" customFormat="1" ht="135" x14ac:dyDescent="0.25">
      <c r="A125" s="145" t="s">
        <v>238</v>
      </c>
      <c r="B125" s="145" t="s">
        <v>431</v>
      </c>
      <c r="C125" s="145" t="s">
        <v>426</v>
      </c>
      <c r="D125" s="145" t="s">
        <v>740</v>
      </c>
      <c r="E125" s="151" t="s">
        <v>244</v>
      </c>
      <c r="F125" s="219" t="s">
        <v>457</v>
      </c>
      <c r="G125" s="220" t="s">
        <v>279</v>
      </c>
      <c r="H125" s="219" t="s">
        <v>39</v>
      </c>
      <c r="I125" s="145" t="s">
        <v>458</v>
      </c>
      <c r="J125" s="220" t="s">
        <v>665</v>
      </c>
      <c r="K125" s="145"/>
      <c r="L125" s="220" t="s">
        <v>668</v>
      </c>
      <c r="M125" s="220">
        <v>6</v>
      </c>
      <c r="N125" s="220">
        <v>4</v>
      </c>
      <c r="O125" s="220">
        <f t="shared" si="34"/>
        <v>24</v>
      </c>
      <c r="P125" s="81" t="s">
        <v>255</v>
      </c>
      <c r="Q125" s="220">
        <v>25</v>
      </c>
      <c r="R125" s="220">
        <f t="shared" si="33"/>
        <v>600</v>
      </c>
      <c r="S125" s="220" t="s">
        <v>216</v>
      </c>
      <c r="T125" s="136" t="s">
        <v>390</v>
      </c>
      <c r="U125" s="220" t="s">
        <v>269</v>
      </c>
      <c r="V125" s="220" t="s">
        <v>269</v>
      </c>
      <c r="W125" s="220" t="s">
        <v>269</v>
      </c>
      <c r="X125" s="145"/>
      <c r="Y125" s="123" t="s">
        <v>218</v>
      </c>
      <c r="Z125" s="220"/>
      <c r="AA125" s="220"/>
      <c r="AB125" s="220"/>
      <c r="AC125" s="220"/>
      <c r="AD125" s="220" t="s">
        <v>795</v>
      </c>
      <c r="AE125" s="220"/>
      <c r="AF125" s="2" t="s">
        <v>797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</row>
    <row r="126" spans="1:375" s="1" customFormat="1" ht="97.5" customHeight="1" x14ac:dyDescent="0.25">
      <c r="A126" s="145" t="s">
        <v>238</v>
      </c>
      <c r="B126" s="145" t="s">
        <v>431</v>
      </c>
      <c r="C126" s="145" t="s">
        <v>426</v>
      </c>
      <c r="D126" s="145" t="s">
        <v>741</v>
      </c>
      <c r="E126" s="217" t="s">
        <v>244</v>
      </c>
      <c r="F126" s="220" t="s">
        <v>441</v>
      </c>
      <c r="G126" s="145" t="s">
        <v>442</v>
      </c>
      <c r="H126" s="219" t="s">
        <v>39</v>
      </c>
      <c r="I126" s="145"/>
      <c r="J126" s="220"/>
      <c r="K126" s="145"/>
      <c r="L126" s="219" t="s">
        <v>443</v>
      </c>
      <c r="M126" s="219">
        <v>10</v>
      </c>
      <c r="N126" s="219">
        <v>1</v>
      </c>
      <c r="O126" s="220">
        <f>+N126*M126</f>
        <v>10</v>
      </c>
      <c r="P126" s="82" t="s">
        <v>256</v>
      </c>
      <c r="Q126" s="72">
        <v>100</v>
      </c>
      <c r="R126" s="72">
        <f t="shared" si="33"/>
        <v>1000</v>
      </c>
      <c r="S126" s="219" t="s">
        <v>216</v>
      </c>
      <c r="T126" s="85" t="s">
        <v>231</v>
      </c>
      <c r="U126" s="72" t="s">
        <v>269</v>
      </c>
      <c r="V126" s="72" t="s">
        <v>269</v>
      </c>
      <c r="W126" s="72" t="s">
        <v>269</v>
      </c>
      <c r="X126" s="145"/>
      <c r="Y126" s="123" t="s">
        <v>218</v>
      </c>
      <c r="AC126" s="219" t="s">
        <v>444</v>
      </c>
      <c r="AD126" s="148"/>
      <c r="AE126" s="220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</row>
    <row r="127" spans="1:375" s="1" customFormat="1" ht="135" x14ac:dyDescent="0.25">
      <c r="A127" s="145" t="s">
        <v>238</v>
      </c>
      <c r="B127" s="145" t="s">
        <v>431</v>
      </c>
      <c r="C127" s="145" t="s">
        <v>426</v>
      </c>
      <c r="D127" s="145" t="s">
        <v>741</v>
      </c>
      <c r="E127" s="217" t="s">
        <v>244</v>
      </c>
      <c r="F127" s="219" t="s">
        <v>457</v>
      </c>
      <c r="G127" s="220" t="s">
        <v>279</v>
      </c>
      <c r="H127" s="219" t="s">
        <v>39</v>
      </c>
      <c r="I127" s="145" t="s">
        <v>467</v>
      </c>
      <c r="J127" s="220" t="s">
        <v>665</v>
      </c>
      <c r="K127" s="145"/>
      <c r="L127" s="220"/>
      <c r="M127" s="220">
        <v>6</v>
      </c>
      <c r="N127" s="220">
        <v>4</v>
      </c>
      <c r="O127" s="220">
        <f t="shared" si="34"/>
        <v>24</v>
      </c>
      <c r="P127" s="81" t="s">
        <v>255</v>
      </c>
      <c r="Q127" s="220">
        <v>60</v>
      </c>
      <c r="R127" s="220">
        <f t="shared" si="33"/>
        <v>1440</v>
      </c>
      <c r="S127" s="220" t="s">
        <v>216</v>
      </c>
      <c r="T127" s="136" t="s">
        <v>390</v>
      </c>
      <c r="U127" s="220" t="s">
        <v>269</v>
      </c>
      <c r="V127" s="220" t="s">
        <v>269</v>
      </c>
      <c r="W127" s="220" t="s">
        <v>269</v>
      </c>
      <c r="X127" s="145"/>
      <c r="Y127" s="123" t="s">
        <v>218</v>
      </c>
      <c r="Z127" s="220"/>
      <c r="AA127" s="220"/>
      <c r="AB127" s="220"/>
      <c r="AC127" s="220"/>
      <c r="AD127" s="220" t="s">
        <v>795</v>
      </c>
      <c r="AE127" s="220"/>
      <c r="AF127" s="2" t="s">
        <v>797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</row>
    <row r="128" spans="1:375" s="1" customFormat="1" ht="229.5" x14ac:dyDescent="0.25">
      <c r="A128" s="145" t="s">
        <v>238</v>
      </c>
      <c r="B128" s="145" t="s">
        <v>431</v>
      </c>
      <c r="C128" s="145" t="s">
        <v>426</v>
      </c>
      <c r="D128" s="145" t="s">
        <v>741</v>
      </c>
      <c r="E128" s="217" t="s">
        <v>244</v>
      </c>
      <c r="F128" s="219" t="s">
        <v>451</v>
      </c>
      <c r="G128" s="220" t="s">
        <v>299</v>
      </c>
      <c r="H128" s="145" t="s">
        <v>34</v>
      </c>
      <c r="I128" s="145" t="s">
        <v>452</v>
      </c>
      <c r="J128" s="220"/>
      <c r="K128" s="220"/>
      <c r="L128" s="219"/>
      <c r="M128" s="219">
        <v>6</v>
      </c>
      <c r="N128" s="219">
        <v>4</v>
      </c>
      <c r="O128" s="220">
        <f>+N128*M128</f>
        <v>24</v>
      </c>
      <c r="P128" s="81" t="s">
        <v>255</v>
      </c>
      <c r="Q128" s="72">
        <v>10</v>
      </c>
      <c r="R128" s="72">
        <f t="shared" si="33"/>
        <v>240</v>
      </c>
      <c r="S128" s="219" t="s">
        <v>219</v>
      </c>
      <c r="T128" s="85" t="s">
        <v>332</v>
      </c>
      <c r="U128" s="72" t="s">
        <v>269</v>
      </c>
      <c r="V128" s="72" t="s">
        <v>269</v>
      </c>
      <c r="W128" s="72" t="s">
        <v>269</v>
      </c>
      <c r="X128" s="145"/>
      <c r="Y128" s="123" t="s">
        <v>221</v>
      </c>
      <c r="AC128" s="219" t="s">
        <v>762</v>
      </c>
      <c r="AD128" s="219" t="s">
        <v>586</v>
      </c>
      <c r="AE128" s="219"/>
      <c r="AF128" s="219" t="s">
        <v>688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</row>
    <row r="129" spans="1:375" s="1" customFormat="1" ht="229.5" x14ac:dyDescent="0.25">
      <c r="A129" s="145" t="s">
        <v>238</v>
      </c>
      <c r="B129" s="145" t="s">
        <v>431</v>
      </c>
      <c r="C129" s="145" t="s">
        <v>426</v>
      </c>
      <c r="D129" s="145" t="s">
        <v>741</v>
      </c>
      <c r="E129" s="217" t="s">
        <v>244</v>
      </c>
      <c r="F129" s="219" t="s">
        <v>469</v>
      </c>
      <c r="G129" s="220" t="s">
        <v>456</v>
      </c>
      <c r="H129" s="145" t="s">
        <v>38</v>
      </c>
      <c r="I129" s="145" t="s">
        <v>440</v>
      </c>
      <c r="J129" s="220"/>
      <c r="K129" s="220"/>
      <c r="L129" s="219"/>
      <c r="M129" s="219">
        <v>2</v>
      </c>
      <c r="N129" s="219">
        <v>4</v>
      </c>
      <c r="O129" s="220">
        <f>+N129*M129</f>
        <v>8</v>
      </c>
      <c r="P129" s="80" t="s">
        <v>12</v>
      </c>
      <c r="Q129" s="72">
        <v>25</v>
      </c>
      <c r="R129" s="72">
        <f t="shared" si="33"/>
        <v>200</v>
      </c>
      <c r="S129" s="219" t="s">
        <v>219</v>
      </c>
      <c r="T129" s="85" t="s">
        <v>332</v>
      </c>
      <c r="U129" s="72" t="s">
        <v>269</v>
      </c>
      <c r="V129" s="72" t="s">
        <v>269</v>
      </c>
      <c r="W129" s="72" t="s">
        <v>269</v>
      </c>
      <c r="X129" s="145"/>
      <c r="Y129" s="123" t="s">
        <v>221</v>
      </c>
      <c r="AC129" s="219"/>
      <c r="AD129" s="145" t="s">
        <v>624</v>
      </c>
      <c r="AE129" s="220"/>
      <c r="AF129" s="156" t="s">
        <v>816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</row>
    <row r="130" spans="1:375" ht="120" x14ac:dyDescent="0.25">
      <c r="A130" s="145" t="s">
        <v>238</v>
      </c>
      <c r="B130" s="145" t="s">
        <v>431</v>
      </c>
      <c r="C130" s="71" t="s">
        <v>643</v>
      </c>
      <c r="D130" s="71" t="s">
        <v>380</v>
      </c>
      <c r="E130" s="71" t="s">
        <v>281</v>
      </c>
      <c r="F130" s="219" t="s">
        <v>364</v>
      </c>
      <c r="G130" s="219" t="s">
        <v>363</v>
      </c>
      <c r="H130" s="71" t="s">
        <v>39</v>
      </c>
      <c r="I130" s="71" t="s">
        <v>590</v>
      </c>
      <c r="J130" s="1"/>
      <c r="K130" s="1"/>
      <c r="L130" s="219" t="s">
        <v>591</v>
      </c>
      <c r="M130" s="219">
        <v>10</v>
      </c>
      <c r="N130" s="219">
        <v>1</v>
      </c>
      <c r="O130" s="219">
        <f t="shared" ref="O130:O133" si="35">+M130*N130</f>
        <v>10</v>
      </c>
      <c r="P130" s="82" t="s">
        <v>256</v>
      </c>
      <c r="Q130" s="72">
        <v>100</v>
      </c>
      <c r="R130" s="72">
        <f t="shared" si="33"/>
        <v>1000</v>
      </c>
      <c r="S130" s="219" t="s">
        <v>216</v>
      </c>
      <c r="T130" s="85" t="s">
        <v>231</v>
      </c>
      <c r="U130" s="72" t="s">
        <v>269</v>
      </c>
      <c r="V130" s="72" t="s">
        <v>269</v>
      </c>
      <c r="W130" s="72" t="s">
        <v>269</v>
      </c>
      <c r="X130" s="71"/>
      <c r="Y130" s="123" t="s">
        <v>218</v>
      </c>
      <c r="Z130" s="1"/>
      <c r="AA130" s="1"/>
      <c r="AB130" s="1"/>
      <c r="AC130" s="1"/>
      <c r="AD130" s="219" t="s">
        <v>645</v>
      </c>
      <c r="AE130" s="1"/>
      <c r="AF130" s="1"/>
    </row>
    <row r="131" spans="1:375" ht="101.25" x14ac:dyDescent="0.25">
      <c r="A131" s="145" t="s">
        <v>238</v>
      </c>
      <c r="B131" s="145" t="s">
        <v>431</v>
      </c>
      <c r="C131" s="71" t="s">
        <v>643</v>
      </c>
      <c r="D131" s="71" t="s">
        <v>380</v>
      </c>
      <c r="E131" s="71" t="s">
        <v>281</v>
      </c>
      <c r="F131" s="219" t="s">
        <v>357</v>
      </c>
      <c r="G131" s="71" t="s">
        <v>358</v>
      </c>
      <c r="H131" s="219" t="s">
        <v>35</v>
      </c>
      <c r="I131" s="71" t="s">
        <v>402</v>
      </c>
      <c r="J131" s="1"/>
      <c r="K131" s="1"/>
      <c r="L131" s="219"/>
      <c r="M131" s="219">
        <v>6</v>
      </c>
      <c r="N131" s="219">
        <v>2</v>
      </c>
      <c r="O131" s="219">
        <f t="shared" si="35"/>
        <v>12</v>
      </c>
      <c r="P131" s="82" t="s">
        <v>256</v>
      </c>
      <c r="Q131" s="72">
        <v>60</v>
      </c>
      <c r="R131" s="72">
        <f t="shared" si="33"/>
        <v>720</v>
      </c>
      <c r="S131" s="219" t="s">
        <v>216</v>
      </c>
      <c r="T131" s="85" t="s">
        <v>231</v>
      </c>
      <c r="U131" s="72" t="s">
        <v>269</v>
      </c>
      <c r="V131" s="72" t="s">
        <v>269</v>
      </c>
      <c r="W131" s="72" t="s">
        <v>269</v>
      </c>
      <c r="X131" s="71"/>
      <c r="Y131" s="123" t="s">
        <v>218</v>
      </c>
      <c r="Z131" s="1"/>
      <c r="AA131" s="1"/>
      <c r="AB131" s="1"/>
      <c r="AC131" s="1"/>
      <c r="AD131" s="71" t="s">
        <v>823</v>
      </c>
      <c r="AE131" s="71"/>
      <c r="AF131" s="2" t="s">
        <v>824</v>
      </c>
    </row>
    <row r="132" spans="1:375" ht="167.25" customHeight="1" x14ac:dyDescent="0.25">
      <c r="A132" s="145" t="s">
        <v>238</v>
      </c>
      <c r="B132" s="145" t="s">
        <v>431</v>
      </c>
      <c r="C132" s="71" t="s">
        <v>643</v>
      </c>
      <c r="D132" s="71" t="s">
        <v>380</v>
      </c>
      <c r="E132" s="71" t="s">
        <v>281</v>
      </c>
      <c r="F132" s="219" t="s">
        <v>243</v>
      </c>
      <c r="G132" s="71" t="s">
        <v>40</v>
      </c>
      <c r="H132" s="71" t="s">
        <v>40</v>
      </c>
      <c r="I132" s="219" t="s">
        <v>646</v>
      </c>
      <c r="J132" s="219"/>
      <c r="K132" s="1"/>
      <c r="L132" s="219"/>
      <c r="M132" s="219">
        <v>2</v>
      </c>
      <c r="N132" s="219">
        <v>3</v>
      </c>
      <c r="O132" s="219">
        <f t="shared" si="35"/>
        <v>6</v>
      </c>
      <c r="P132" s="79" t="s">
        <v>12</v>
      </c>
      <c r="Q132" s="72">
        <v>60</v>
      </c>
      <c r="R132" s="72">
        <f t="shared" si="33"/>
        <v>360</v>
      </c>
      <c r="S132" s="219" t="s">
        <v>219</v>
      </c>
      <c r="T132" s="85" t="s">
        <v>332</v>
      </c>
      <c r="U132" s="72" t="s">
        <v>269</v>
      </c>
      <c r="V132" s="72" t="s">
        <v>269</v>
      </c>
      <c r="W132" s="72" t="s">
        <v>269</v>
      </c>
      <c r="X132" s="71"/>
      <c r="Y132" s="123" t="s">
        <v>224</v>
      </c>
      <c r="Z132" s="1"/>
      <c r="AA132" s="1"/>
      <c r="AB132" s="1"/>
      <c r="AC132" s="219"/>
      <c r="AD132" s="219" t="s">
        <v>644</v>
      </c>
      <c r="AE132" s="1"/>
      <c r="AF132" s="156" t="s">
        <v>688</v>
      </c>
    </row>
    <row r="133" spans="1:375" s="88" customFormat="1" ht="97.5" customHeight="1" x14ac:dyDescent="0.25">
      <c r="A133" s="145" t="s">
        <v>238</v>
      </c>
      <c r="B133" s="145" t="s">
        <v>431</v>
      </c>
      <c r="C133" s="71" t="s">
        <v>643</v>
      </c>
      <c r="D133" s="71" t="s">
        <v>380</v>
      </c>
      <c r="E133" s="71" t="s">
        <v>281</v>
      </c>
      <c r="F133" s="219" t="s">
        <v>369</v>
      </c>
      <c r="G133" s="219" t="s">
        <v>299</v>
      </c>
      <c r="H133" s="219" t="s">
        <v>34</v>
      </c>
      <c r="I133" s="219" t="s">
        <v>629</v>
      </c>
      <c r="J133" s="219"/>
      <c r="K133" s="219"/>
      <c r="L133" s="219" t="s">
        <v>647</v>
      </c>
      <c r="M133" s="219">
        <v>6</v>
      </c>
      <c r="N133" s="219">
        <v>2</v>
      </c>
      <c r="O133" s="219">
        <f t="shared" si="35"/>
        <v>12</v>
      </c>
      <c r="P133" s="82" t="s">
        <v>256</v>
      </c>
      <c r="Q133" s="219">
        <v>25</v>
      </c>
      <c r="R133" s="219">
        <f t="shared" si="33"/>
        <v>300</v>
      </c>
      <c r="S133" s="219" t="s">
        <v>219</v>
      </c>
      <c r="T133" s="223" t="s">
        <v>233</v>
      </c>
      <c r="U133" s="219" t="s">
        <v>269</v>
      </c>
      <c r="V133" s="219" t="s">
        <v>269</v>
      </c>
      <c r="W133" s="219" t="s">
        <v>269</v>
      </c>
      <c r="X133" s="71"/>
      <c r="Y133" s="123" t="s">
        <v>221</v>
      </c>
      <c r="Z133" s="219"/>
      <c r="AA133" s="219"/>
      <c r="AB133" s="219"/>
      <c r="AC133" s="219" t="s">
        <v>762</v>
      </c>
      <c r="AD133" s="219" t="s">
        <v>648</v>
      </c>
      <c r="AE133" s="219"/>
      <c r="AF133" s="219" t="s">
        <v>688</v>
      </c>
    </row>
    <row r="134" spans="1:375" s="147" customFormat="1" ht="360" customHeight="1" x14ac:dyDescent="0.25">
      <c r="A134" s="145" t="s">
        <v>470</v>
      </c>
      <c r="B134" s="145" t="s">
        <v>471</v>
      </c>
      <c r="C134" s="145" t="s">
        <v>472</v>
      </c>
      <c r="D134" s="145" t="s">
        <v>545</v>
      </c>
      <c r="E134" s="151" t="s">
        <v>244</v>
      </c>
      <c r="F134" s="220" t="s">
        <v>473</v>
      </c>
      <c r="G134" s="220" t="s">
        <v>474</v>
      </c>
      <c r="H134" s="145" t="s">
        <v>37</v>
      </c>
      <c r="I134" s="145" t="s">
        <v>405</v>
      </c>
      <c r="J134" s="155"/>
      <c r="K134" s="156"/>
      <c r="L134" s="220"/>
      <c r="M134" s="220">
        <v>2</v>
      </c>
      <c r="N134" s="220">
        <v>4</v>
      </c>
      <c r="O134" s="220">
        <f t="shared" ref="O134:O164" si="36">+N134*M134</f>
        <v>8</v>
      </c>
      <c r="P134" s="80" t="s">
        <v>12</v>
      </c>
      <c r="Q134" s="220">
        <v>25</v>
      </c>
      <c r="R134" s="220">
        <f t="shared" si="33"/>
        <v>200</v>
      </c>
      <c r="S134" s="220" t="s">
        <v>219</v>
      </c>
      <c r="T134" s="136" t="s">
        <v>332</v>
      </c>
      <c r="U134" s="220" t="s">
        <v>269</v>
      </c>
      <c r="V134" s="220" t="s">
        <v>269</v>
      </c>
      <c r="W134" s="220" t="s">
        <v>269</v>
      </c>
      <c r="X134" s="145">
        <v>1</v>
      </c>
      <c r="Y134" s="123" t="s">
        <v>221</v>
      </c>
      <c r="Z134" s="123"/>
      <c r="AA134" s="123"/>
      <c r="AB134" s="123"/>
      <c r="AC134" s="219"/>
      <c r="AD134" s="219" t="s">
        <v>624</v>
      </c>
      <c r="AE134" s="219"/>
      <c r="AF134" s="219" t="s">
        <v>783</v>
      </c>
    </row>
    <row r="135" spans="1:375" s="147" customFormat="1" ht="210" x14ac:dyDescent="0.25">
      <c r="A135" s="145" t="s">
        <v>470</v>
      </c>
      <c r="B135" s="145" t="s">
        <v>471</v>
      </c>
      <c r="C135" s="145" t="s">
        <v>472</v>
      </c>
      <c r="D135" s="145" t="s">
        <v>545</v>
      </c>
      <c r="E135" s="151" t="s">
        <v>244</v>
      </c>
      <c r="F135" s="220" t="s">
        <v>476</v>
      </c>
      <c r="G135" s="145" t="s">
        <v>278</v>
      </c>
      <c r="H135" s="145" t="s">
        <v>477</v>
      </c>
      <c r="I135" s="145" t="s">
        <v>478</v>
      </c>
      <c r="J135" s="220" t="s">
        <v>669</v>
      </c>
      <c r="K135" s="155"/>
      <c r="L135" s="155"/>
      <c r="M135" s="220">
        <v>2</v>
      </c>
      <c r="N135" s="220">
        <v>4</v>
      </c>
      <c r="O135" s="220">
        <f t="shared" si="36"/>
        <v>8</v>
      </c>
      <c r="P135" s="80" t="s">
        <v>12</v>
      </c>
      <c r="Q135" s="220">
        <v>10</v>
      </c>
      <c r="R135" s="220">
        <f t="shared" si="33"/>
        <v>80</v>
      </c>
      <c r="S135" s="220" t="s">
        <v>222</v>
      </c>
      <c r="T135" s="136" t="s">
        <v>398</v>
      </c>
      <c r="U135" s="220" t="s">
        <v>269</v>
      </c>
      <c r="V135" s="220" t="s">
        <v>269</v>
      </c>
      <c r="W135" s="220" t="s">
        <v>269</v>
      </c>
      <c r="X135" s="145"/>
      <c r="Y135" s="123" t="s">
        <v>224</v>
      </c>
      <c r="Z135" s="123"/>
      <c r="AA135" s="123"/>
      <c r="AB135" s="123"/>
      <c r="AC135" s="155"/>
      <c r="AD135" s="145"/>
      <c r="AE135" s="145"/>
      <c r="AF135" s="156" t="s">
        <v>690</v>
      </c>
    </row>
    <row r="136" spans="1:375" s="147" customFormat="1" ht="222" customHeight="1" x14ac:dyDescent="0.25">
      <c r="A136" s="145" t="s">
        <v>470</v>
      </c>
      <c r="B136" s="145" t="s">
        <v>471</v>
      </c>
      <c r="C136" s="145" t="s">
        <v>472</v>
      </c>
      <c r="D136" s="145" t="s">
        <v>545</v>
      </c>
      <c r="E136" s="151" t="s">
        <v>244</v>
      </c>
      <c r="F136" s="145" t="s">
        <v>479</v>
      </c>
      <c r="G136" s="145" t="s">
        <v>442</v>
      </c>
      <c r="H136" s="145" t="s">
        <v>477</v>
      </c>
      <c r="I136" s="145" t="s">
        <v>480</v>
      </c>
      <c r="J136" s="155"/>
      <c r="K136" s="155"/>
      <c r="L136" s="220"/>
      <c r="M136" s="220">
        <v>6</v>
      </c>
      <c r="N136" s="220">
        <v>3</v>
      </c>
      <c r="O136" s="220">
        <f t="shared" si="36"/>
        <v>18</v>
      </c>
      <c r="P136" s="82" t="s">
        <v>256</v>
      </c>
      <c r="Q136" s="220">
        <v>10</v>
      </c>
      <c r="R136" s="220">
        <f t="shared" si="33"/>
        <v>180</v>
      </c>
      <c r="S136" s="220" t="s">
        <v>219</v>
      </c>
      <c r="T136" s="136" t="s">
        <v>332</v>
      </c>
      <c r="U136" s="220" t="s">
        <v>269</v>
      </c>
      <c r="V136" s="220" t="s">
        <v>269</v>
      </c>
      <c r="W136" s="220" t="s">
        <v>269</v>
      </c>
      <c r="X136" s="145"/>
      <c r="Y136" s="123" t="s">
        <v>221</v>
      </c>
      <c r="Z136" s="155"/>
      <c r="AA136" s="155"/>
      <c r="AB136" s="155"/>
      <c r="AC136" s="155"/>
      <c r="AD136" s="145" t="s">
        <v>670</v>
      </c>
      <c r="AE136" s="145"/>
      <c r="AF136" s="155"/>
    </row>
    <row r="137" spans="1:375" s="147" customFormat="1" ht="118.5" customHeight="1" x14ac:dyDescent="0.25">
      <c r="A137" s="145" t="s">
        <v>470</v>
      </c>
      <c r="B137" s="145" t="s">
        <v>471</v>
      </c>
      <c r="C137" s="145" t="s">
        <v>472</v>
      </c>
      <c r="D137" s="145" t="s">
        <v>545</v>
      </c>
      <c r="E137" s="151" t="s">
        <v>244</v>
      </c>
      <c r="F137" s="145" t="s">
        <v>482</v>
      </c>
      <c r="G137" s="145" t="s">
        <v>279</v>
      </c>
      <c r="H137" s="145" t="s">
        <v>477</v>
      </c>
      <c r="I137" s="145" t="s">
        <v>396</v>
      </c>
      <c r="J137" s="155"/>
      <c r="K137" s="156"/>
      <c r="L137" s="220"/>
      <c r="M137" s="220">
        <v>6</v>
      </c>
      <c r="N137" s="220">
        <v>2</v>
      </c>
      <c r="O137" s="220">
        <f t="shared" si="36"/>
        <v>12</v>
      </c>
      <c r="P137" s="82" t="s">
        <v>256</v>
      </c>
      <c r="Q137" s="220">
        <v>10</v>
      </c>
      <c r="R137" s="220">
        <f t="shared" si="33"/>
        <v>120</v>
      </c>
      <c r="S137" s="220" t="s">
        <v>222</v>
      </c>
      <c r="T137" s="136" t="s">
        <v>229</v>
      </c>
      <c r="U137" s="220" t="s">
        <v>269</v>
      </c>
      <c r="V137" s="220" t="s">
        <v>269</v>
      </c>
      <c r="W137" s="220" t="s">
        <v>269</v>
      </c>
      <c r="X137" s="145"/>
      <c r="Y137" s="123" t="s">
        <v>224</v>
      </c>
      <c r="Z137" s="155"/>
      <c r="AA137" s="155"/>
      <c r="AB137" s="155"/>
      <c r="AC137" s="155"/>
      <c r="AD137" s="145" t="s">
        <v>821</v>
      </c>
      <c r="AE137" s="145"/>
      <c r="AF137" s="156" t="s">
        <v>822</v>
      </c>
    </row>
    <row r="138" spans="1:375" s="147" customFormat="1" ht="184.5" customHeight="1" x14ac:dyDescent="0.25">
      <c r="A138" s="145" t="s">
        <v>470</v>
      </c>
      <c r="B138" s="145" t="s">
        <v>471</v>
      </c>
      <c r="C138" s="145" t="s">
        <v>472</v>
      </c>
      <c r="D138" s="145" t="s">
        <v>545</v>
      </c>
      <c r="E138" s="151" t="s">
        <v>244</v>
      </c>
      <c r="F138" s="220" t="s">
        <v>484</v>
      </c>
      <c r="G138" s="145" t="s">
        <v>485</v>
      </c>
      <c r="H138" s="145" t="s">
        <v>38</v>
      </c>
      <c r="I138" s="145" t="s">
        <v>486</v>
      </c>
      <c r="J138" s="155"/>
      <c r="K138" s="156"/>
      <c r="L138" s="220" t="s">
        <v>671</v>
      </c>
      <c r="M138" s="220">
        <v>2</v>
      </c>
      <c r="N138" s="220">
        <v>4</v>
      </c>
      <c r="O138" s="220">
        <f t="shared" si="36"/>
        <v>8</v>
      </c>
      <c r="P138" s="80" t="s">
        <v>12</v>
      </c>
      <c r="Q138" s="220">
        <v>25</v>
      </c>
      <c r="R138" s="220">
        <f t="shared" si="33"/>
        <v>200</v>
      </c>
      <c r="S138" s="220" t="s">
        <v>219</v>
      </c>
      <c r="T138" s="136" t="s">
        <v>332</v>
      </c>
      <c r="U138" s="220" t="s">
        <v>269</v>
      </c>
      <c r="V138" s="220" t="s">
        <v>269</v>
      </c>
      <c r="W138" s="220" t="s">
        <v>269</v>
      </c>
      <c r="X138" s="145"/>
      <c r="Y138" s="123" t="s">
        <v>221</v>
      </c>
      <c r="Z138" s="155"/>
      <c r="AA138" s="155"/>
      <c r="AB138" s="155"/>
      <c r="AC138" s="155"/>
      <c r="AD138" s="145" t="s">
        <v>819</v>
      </c>
      <c r="AE138" s="145"/>
      <c r="AF138" s="156" t="s">
        <v>816</v>
      </c>
    </row>
    <row r="139" spans="1:375" s="147" customFormat="1" ht="396" customHeight="1" x14ac:dyDescent="0.25">
      <c r="A139" s="220" t="s">
        <v>564</v>
      </c>
      <c r="B139" s="145" t="s">
        <v>471</v>
      </c>
      <c r="C139" s="145" t="s">
        <v>487</v>
      </c>
      <c r="D139" s="145" t="s">
        <v>546</v>
      </c>
      <c r="E139" s="151" t="s">
        <v>244</v>
      </c>
      <c r="F139" s="220" t="s">
        <v>548</v>
      </c>
      <c r="G139" s="145" t="s">
        <v>474</v>
      </c>
      <c r="H139" s="145" t="s">
        <v>37</v>
      </c>
      <c r="I139" s="145" t="s">
        <v>405</v>
      </c>
      <c r="J139" s="145"/>
      <c r="K139" s="155"/>
      <c r="L139" s="220"/>
      <c r="M139" s="220">
        <v>2</v>
      </c>
      <c r="N139" s="220">
        <v>4</v>
      </c>
      <c r="O139" s="220">
        <f t="shared" si="36"/>
        <v>8</v>
      </c>
      <c r="P139" s="80" t="s">
        <v>12</v>
      </c>
      <c r="Q139" s="220">
        <v>25</v>
      </c>
      <c r="R139" s="220">
        <f t="shared" si="33"/>
        <v>200</v>
      </c>
      <c r="S139" s="220" t="s">
        <v>219</v>
      </c>
      <c r="T139" s="136" t="s">
        <v>332</v>
      </c>
      <c r="U139" s="220" t="s">
        <v>269</v>
      </c>
      <c r="V139" s="220" t="s">
        <v>269</v>
      </c>
      <c r="W139" s="220" t="s">
        <v>269</v>
      </c>
      <c r="X139" s="145">
        <v>4</v>
      </c>
      <c r="Y139" s="123" t="s">
        <v>221</v>
      </c>
      <c r="Z139" s="72" t="s">
        <v>244</v>
      </c>
      <c r="AA139" s="1"/>
      <c r="AB139" s="1"/>
      <c r="AC139" s="219"/>
      <c r="AD139" s="219" t="s">
        <v>624</v>
      </c>
      <c r="AE139" s="219"/>
      <c r="AF139" s="219" t="s">
        <v>783</v>
      </c>
    </row>
    <row r="140" spans="1:375" s="147" customFormat="1" ht="184.5" customHeight="1" x14ac:dyDescent="0.25">
      <c r="A140" s="220" t="s">
        <v>564</v>
      </c>
      <c r="B140" s="145" t="s">
        <v>471</v>
      </c>
      <c r="C140" s="145" t="s">
        <v>487</v>
      </c>
      <c r="D140" s="145" t="s">
        <v>546</v>
      </c>
      <c r="E140" s="151" t="s">
        <v>244</v>
      </c>
      <c r="F140" s="220" t="s">
        <v>484</v>
      </c>
      <c r="G140" s="145" t="s">
        <v>485</v>
      </c>
      <c r="H140" s="145" t="s">
        <v>38</v>
      </c>
      <c r="I140" s="145" t="s">
        <v>486</v>
      </c>
      <c r="J140" s="155"/>
      <c r="K140" s="156"/>
      <c r="L140" s="220" t="s">
        <v>672</v>
      </c>
      <c r="M140" s="220">
        <v>2</v>
      </c>
      <c r="N140" s="220">
        <v>4</v>
      </c>
      <c r="O140" s="220">
        <f t="shared" si="36"/>
        <v>8</v>
      </c>
      <c r="P140" s="80" t="s">
        <v>12</v>
      </c>
      <c r="Q140" s="220">
        <v>25</v>
      </c>
      <c r="R140" s="220">
        <f t="shared" si="33"/>
        <v>200</v>
      </c>
      <c r="S140" s="220" t="s">
        <v>219</v>
      </c>
      <c r="T140" s="136" t="s">
        <v>332</v>
      </c>
      <c r="U140" s="220" t="s">
        <v>269</v>
      </c>
      <c r="V140" s="220" t="s">
        <v>269</v>
      </c>
      <c r="W140" s="220" t="s">
        <v>269</v>
      </c>
      <c r="X140" s="145"/>
      <c r="Y140" s="123" t="s">
        <v>221</v>
      </c>
      <c r="Z140" s="155"/>
      <c r="AA140" s="155"/>
      <c r="AB140" s="155"/>
      <c r="AC140" s="155"/>
      <c r="AD140" s="145" t="s">
        <v>819</v>
      </c>
      <c r="AE140" s="145"/>
      <c r="AF140" s="156" t="s">
        <v>816</v>
      </c>
    </row>
    <row r="141" spans="1:375" s="147" customFormat="1" ht="189.75" customHeight="1" x14ac:dyDescent="0.25">
      <c r="A141" s="220" t="s">
        <v>564</v>
      </c>
      <c r="B141" s="145" t="s">
        <v>471</v>
      </c>
      <c r="C141" s="145" t="s">
        <v>487</v>
      </c>
      <c r="D141" s="145" t="s">
        <v>546</v>
      </c>
      <c r="E141" s="151" t="s">
        <v>244</v>
      </c>
      <c r="F141" s="145" t="s">
        <v>479</v>
      </c>
      <c r="G141" s="145" t="s">
        <v>442</v>
      </c>
      <c r="H141" s="145" t="s">
        <v>477</v>
      </c>
      <c r="I141" s="145" t="s">
        <v>480</v>
      </c>
      <c r="J141" s="155"/>
      <c r="K141" s="155"/>
      <c r="L141" s="220"/>
      <c r="M141" s="220">
        <v>6</v>
      </c>
      <c r="N141" s="220">
        <v>3</v>
      </c>
      <c r="O141" s="220">
        <f t="shared" si="36"/>
        <v>18</v>
      </c>
      <c r="P141" s="82" t="s">
        <v>256</v>
      </c>
      <c r="Q141" s="220">
        <v>10</v>
      </c>
      <c r="R141" s="220">
        <f t="shared" si="33"/>
        <v>180</v>
      </c>
      <c r="S141" s="220" t="s">
        <v>219</v>
      </c>
      <c r="T141" s="136" t="s">
        <v>332</v>
      </c>
      <c r="U141" s="220" t="s">
        <v>269</v>
      </c>
      <c r="V141" s="220" t="s">
        <v>269</v>
      </c>
      <c r="W141" s="220" t="s">
        <v>269</v>
      </c>
      <c r="X141" s="145"/>
      <c r="Y141" s="123" t="s">
        <v>221</v>
      </c>
      <c r="Z141" s="155"/>
      <c r="AA141" s="155"/>
      <c r="AB141" s="155"/>
      <c r="AC141" s="155"/>
      <c r="AD141" s="145" t="s">
        <v>673</v>
      </c>
      <c r="AE141" s="145"/>
      <c r="AF141" s="155"/>
    </row>
    <row r="142" spans="1:375" s="147" customFormat="1" ht="195" x14ac:dyDescent="0.25">
      <c r="A142" s="220" t="s">
        <v>564</v>
      </c>
      <c r="B142" s="145" t="s">
        <v>471</v>
      </c>
      <c r="C142" s="145" t="s">
        <v>487</v>
      </c>
      <c r="D142" s="145" t="s">
        <v>546</v>
      </c>
      <c r="E142" s="151" t="s">
        <v>244</v>
      </c>
      <c r="F142" s="220" t="s">
        <v>476</v>
      </c>
      <c r="G142" s="145" t="s">
        <v>278</v>
      </c>
      <c r="H142" s="145" t="s">
        <v>477</v>
      </c>
      <c r="I142" s="145" t="s">
        <v>478</v>
      </c>
      <c r="J142" s="220" t="s">
        <v>669</v>
      </c>
      <c r="K142" s="155"/>
      <c r="L142" s="155"/>
      <c r="M142" s="220">
        <v>2</v>
      </c>
      <c r="N142" s="220">
        <v>2</v>
      </c>
      <c r="O142" s="220">
        <f t="shared" si="36"/>
        <v>4</v>
      </c>
      <c r="P142" s="220" t="s">
        <v>254</v>
      </c>
      <c r="Q142" s="220">
        <v>10</v>
      </c>
      <c r="R142" s="220">
        <f t="shared" si="33"/>
        <v>40</v>
      </c>
      <c r="S142" s="220" t="s">
        <v>222</v>
      </c>
      <c r="T142" s="136" t="s">
        <v>398</v>
      </c>
      <c r="U142" s="220" t="s">
        <v>269</v>
      </c>
      <c r="V142" s="220" t="s">
        <v>269</v>
      </c>
      <c r="W142" s="220" t="s">
        <v>269</v>
      </c>
      <c r="X142" s="145"/>
      <c r="Y142" s="123" t="s">
        <v>224</v>
      </c>
      <c r="Z142" s="216" t="s">
        <v>244</v>
      </c>
      <c r="AA142" s="155"/>
      <c r="AB142" s="155"/>
      <c r="AC142" s="155"/>
      <c r="AD142" s="145"/>
      <c r="AE142" s="145"/>
      <c r="AF142" s="156" t="s">
        <v>690</v>
      </c>
    </row>
    <row r="143" spans="1:375" s="147" customFormat="1" ht="185.25" customHeight="1" x14ac:dyDescent="0.25">
      <c r="A143" s="220" t="s">
        <v>564</v>
      </c>
      <c r="B143" s="145" t="s">
        <v>471</v>
      </c>
      <c r="C143" s="145" t="s">
        <v>487</v>
      </c>
      <c r="D143" s="145" t="s">
        <v>546</v>
      </c>
      <c r="E143" s="151" t="s">
        <v>244</v>
      </c>
      <c r="F143" s="220" t="s">
        <v>488</v>
      </c>
      <c r="G143" s="145" t="s">
        <v>485</v>
      </c>
      <c r="H143" s="145" t="s">
        <v>38</v>
      </c>
      <c r="I143" s="220" t="s">
        <v>486</v>
      </c>
      <c r="J143" s="220"/>
      <c r="K143" s="155"/>
      <c r="L143" s="220" t="s">
        <v>671</v>
      </c>
      <c r="M143" s="220">
        <v>2</v>
      </c>
      <c r="N143" s="220">
        <v>2</v>
      </c>
      <c r="O143" s="220">
        <f t="shared" si="36"/>
        <v>4</v>
      </c>
      <c r="P143" s="220" t="s">
        <v>254</v>
      </c>
      <c r="Q143" s="220">
        <v>25</v>
      </c>
      <c r="R143" s="220">
        <f t="shared" si="33"/>
        <v>100</v>
      </c>
      <c r="S143" s="220" t="s">
        <v>219</v>
      </c>
      <c r="T143" s="136" t="s">
        <v>332</v>
      </c>
      <c r="U143" s="220" t="s">
        <v>269</v>
      </c>
      <c r="V143" s="220" t="s">
        <v>269</v>
      </c>
      <c r="W143" s="220" t="s">
        <v>269</v>
      </c>
      <c r="X143" s="145"/>
      <c r="Y143" s="123" t="s">
        <v>221</v>
      </c>
      <c r="Z143" s="155"/>
      <c r="AA143" s="155"/>
      <c r="AB143" s="155"/>
      <c r="AC143" s="155"/>
      <c r="AD143" s="145" t="s">
        <v>819</v>
      </c>
      <c r="AE143" s="145"/>
      <c r="AF143" s="156" t="s">
        <v>816</v>
      </c>
    </row>
    <row r="144" spans="1:375" s="147" customFormat="1" ht="135" customHeight="1" x14ac:dyDescent="0.25">
      <c r="A144" s="220" t="s">
        <v>564</v>
      </c>
      <c r="B144" s="145" t="s">
        <v>471</v>
      </c>
      <c r="C144" s="145" t="s">
        <v>489</v>
      </c>
      <c r="D144" s="145" t="s">
        <v>547</v>
      </c>
      <c r="E144" s="151"/>
      <c r="F144" s="220" t="s">
        <v>490</v>
      </c>
      <c r="G144" s="145" t="s">
        <v>299</v>
      </c>
      <c r="H144" s="145" t="s">
        <v>34</v>
      </c>
      <c r="I144" s="145" t="s">
        <v>452</v>
      </c>
      <c r="J144" s="220"/>
      <c r="K144" s="155"/>
      <c r="L144" s="220"/>
      <c r="M144" s="220">
        <v>6</v>
      </c>
      <c r="N144" s="220">
        <v>4</v>
      </c>
      <c r="O144" s="220">
        <f t="shared" si="36"/>
        <v>24</v>
      </c>
      <c r="P144" s="81" t="s">
        <v>255</v>
      </c>
      <c r="Q144" s="216">
        <v>25</v>
      </c>
      <c r="R144" s="220">
        <f t="shared" si="33"/>
        <v>600</v>
      </c>
      <c r="S144" s="220" t="s">
        <v>216</v>
      </c>
      <c r="T144" s="136" t="s">
        <v>390</v>
      </c>
      <c r="U144" s="220" t="s">
        <v>269</v>
      </c>
      <c r="V144" s="220" t="s">
        <v>269</v>
      </c>
      <c r="W144" s="220" t="s">
        <v>269</v>
      </c>
      <c r="X144" s="145"/>
      <c r="Y144" s="123" t="s">
        <v>218</v>
      </c>
      <c r="Z144" s="155"/>
      <c r="AA144" s="155"/>
      <c r="AB144" s="155"/>
      <c r="AC144" s="219" t="s">
        <v>762</v>
      </c>
      <c r="AD144" s="219" t="s">
        <v>586</v>
      </c>
      <c r="AE144" s="219"/>
      <c r="AF144" s="219" t="s">
        <v>688</v>
      </c>
    </row>
    <row r="145" spans="1:32" s="147" customFormat="1" ht="235.5" x14ac:dyDescent="0.25">
      <c r="A145" s="220" t="s">
        <v>564</v>
      </c>
      <c r="B145" s="145" t="s">
        <v>471</v>
      </c>
      <c r="C145" s="145"/>
      <c r="D145" s="145"/>
      <c r="E145" s="151"/>
      <c r="F145" s="220" t="s">
        <v>494</v>
      </c>
      <c r="G145" s="220" t="s">
        <v>49</v>
      </c>
      <c r="H145" s="253" t="s">
        <v>35</v>
      </c>
      <c r="I145" s="71" t="s">
        <v>674</v>
      </c>
      <c r="J145" s="219" t="s">
        <v>251</v>
      </c>
      <c r="K145" s="1"/>
      <c r="L145" s="219"/>
      <c r="M145" s="219">
        <v>2</v>
      </c>
      <c r="N145" s="219">
        <v>4</v>
      </c>
      <c r="O145" s="219">
        <f t="shared" ref="O145:O146" si="37">+M145*N145</f>
        <v>8</v>
      </c>
      <c r="P145" s="80" t="s">
        <v>12</v>
      </c>
      <c r="Q145" s="72">
        <v>60</v>
      </c>
      <c r="R145" s="72">
        <f t="shared" si="33"/>
        <v>480</v>
      </c>
      <c r="S145" s="219" t="s">
        <v>219</v>
      </c>
      <c r="T145" s="85" t="s">
        <v>381</v>
      </c>
      <c r="U145" s="72" t="s">
        <v>269</v>
      </c>
      <c r="V145" s="72" t="s">
        <v>269</v>
      </c>
      <c r="W145" s="72" t="s">
        <v>269</v>
      </c>
      <c r="X145" s="145"/>
      <c r="Y145" s="123" t="s">
        <v>221</v>
      </c>
      <c r="Z145" s="1"/>
      <c r="AA145" s="1"/>
      <c r="AB145" s="1"/>
      <c r="AC145" s="71" t="s">
        <v>566</v>
      </c>
      <c r="AD145" s="71" t="s">
        <v>565</v>
      </c>
      <c r="AE145" s="71"/>
      <c r="AF145" s="156" t="s">
        <v>820</v>
      </c>
    </row>
    <row r="146" spans="1:32" s="147" customFormat="1" ht="101.25" x14ac:dyDescent="0.25">
      <c r="A146" s="220" t="s">
        <v>564</v>
      </c>
      <c r="B146" s="145" t="s">
        <v>471</v>
      </c>
      <c r="C146" s="145"/>
      <c r="D146" s="145"/>
      <c r="E146" s="151"/>
      <c r="F146" s="220" t="s">
        <v>357</v>
      </c>
      <c r="G146" s="145" t="s">
        <v>401</v>
      </c>
      <c r="H146" s="253"/>
      <c r="I146" s="71" t="s">
        <v>402</v>
      </c>
      <c r="J146" s="1"/>
      <c r="K146" s="1"/>
      <c r="L146" s="219"/>
      <c r="M146" s="219">
        <v>6</v>
      </c>
      <c r="N146" s="219">
        <v>2</v>
      </c>
      <c r="O146" s="219">
        <f t="shared" si="37"/>
        <v>12</v>
      </c>
      <c r="P146" s="82" t="s">
        <v>256</v>
      </c>
      <c r="Q146" s="72">
        <v>60</v>
      </c>
      <c r="R146" s="72">
        <f t="shared" si="33"/>
        <v>720</v>
      </c>
      <c r="S146" s="219" t="s">
        <v>216</v>
      </c>
      <c r="T146" s="85" t="s">
        <v>231</v>
      </c>
      <c r="U146" s="72" t="s">
        <v>269</v>
      </c>
      <c r="V146" s="72" t="s">
        <v>269</v>
      </c>
      <c r="W146" s="72" t="s">
        <v>269</v>
      </c>
      <c r="X146" s="145"/>
      <c r="Y146" s="123" t="s">
        <v>218</v>
      </c>
      <c r="Z146" s="1"/>
      <c r="AA146" s="1"/>
      <c r="AB146" s="1"/>
      <c r="AC146" s="1"/>
      <c r="AD146" s="71" t="s">
        <v>675</v>
      </c>
      <c r="AE146" s="71"/>
      <c r="AF146" s="156" t="s">
        <v>803</v>
      </c>
    </row>
    <row r="147" spans="1:32" s="147" customFormat="1" ht="392.25" customHeight="1" x14ac:dyDescent="0.25">
      <c r="A147" s="145" t="s">
        <v>495</v>
      </c>
      <c r="B147" s="145" t="s">
        <v>471</v>
      </c>
      <c r="C147" s="145" t="s">
        <v>496</v>
      </c>
      <c r="D147" s="145" t="s">
        <v>549</v>
      </c>
      <c r="E147" s="151" t="s">
        <v>244</v>
      </c>
      <c r="F147" s="220" t="s">
        <v>473</v>
      </c>
      <c r="G147" s="145" t="s">
        <v>474</v>
      </c>
      <c r="H147" s="145" t="s">
        <v>37</v>
      </c>
      <c r="I147" s="145" t="s">
        <v>405</v>
      </c>
      <c r="J147" s="220"/>
      <c r="K147" s="155"/>
      <c r="L147" s="220"/>
      <c r="M147" s="220">
        <v>2</v>
      </c>
      <c r="N147" s="220">
        <v>4</v>
      </c>
      <c r="O147" s="220">
        <f t="shared" ref="O147:O150" si="38">+N147*M147</f>
        <v>8</v>
      </c>
      <c r="P147" s="80" t="s">
        <v>12</v>
      </c>
      <c r="Q147" s="220">
        <v>25</v>
      </c>
      <c r="R147" s="220">
        <f t="shared" si="33"/>
        <v>200</v>
      </c>
      <c r="S147" s="220" t="s">
        <v>219</v>
      </c>
      <c r="T147" s="136" t="s">
        <v>332</v>
      </c>
      <c r="U147" s="220" t="s">
        <v>269</v>
      </c>
      <c r="V147" s="220" t="s">
        <v>269</v>
      </c>
      <c r="W147" s="220" t="s">
        <v>269</v>
      </c>
      <c r="X147" s="145">
        <v>1</v>
      </c>
      <c r="Y147" s="123" t="s">
        <v>221</v>
      </c>
      <c r="Z147" s="72" t="s">
        <v>244</v>
      </c>
      <c r="AA147" s="1"/>
      <c r="AB147" s="1"/>
      <c r="AC147" s="219"/>
      <c r="AD147" s="219" t="s">
        <v>624</v>
      </c>
      <c r="AE147" s="219"/>
      <c r="AF147" s="219" t="s">
        <v>783</v>
      </c>
    </row>
    <row r="148" spans="1:32" s="147" customFormat="1" ht="184.5" customHeight="1" x14ac:dyDescent="0.25">
      <c r="A148" s="145" t="s">
        <v>495</v>
      </c>
      <c r="B148" s="145" t="s">
        <v>471</v>
      </c>
      <c r="C148" s="145" t="s">
        <v>496</v>
      </c>
      <c r="D148" s="145" t="s">
        <v>549</v>
      </c>
      <c r="E148" s="151" t="s">
        <v>244</v>
      </c>
      <c r="F148" s="220" t="s">
        <v>484</v>
      </c>
      <c r="G148" s="145" t="s">
        <v>485</v>
      </c>
      <c r="H148" s="145" t="s">
        <v>38</v>
      </c>
      <c r="I148" s="145" t="s">
        <v>486</v>
      </c>
      <c r="J148" s="155"/>
      <c r="K148" s="156"/>
      <c r="L148" s="220" t="s">
        <v>671</v>
      </c>
      <c r="M148" s="220">
        <v>2</v>
      </c>
      <c r="N148" s="220">
        <v>4</v>
      </c>
      <c r="O148" s="220">
        <f t="shared" si="38"/>
        <v>8</v>
      </c>
      <c r="P148" s="80" t="s">
        <v>12</v>
      </c>
      <c r="Q148" s="220">
        <v>25</v>
      </c>
      <c r="R148" s="220">
        <f t="shared" si="33"/>
        <v>200</v>
      </c>
      <c r="S148" s="220" t="s">
        <v>219</v>
      </c>
      <c r="T148" s="136" t="s">
        <v>332</v>
      </c>
      <c r="U148" s="220" t="s">
        <v>269</v>
      </c>
      <c r="V148" s="220" t="s">
        <v>269</v>
      </c>
      <c r="W148" s="220" t="s">
        <v>269</v>
      </c>
      <c r="X148" s="145"/>
      <c r="Y148" s="123" t="s">
        <v>221</v>
      </c>
      <c r="Z148" s="155"/>
      <c r="AA148" s="155"/>
      <c r="AB148" s="155"/>
      <c r="AC148" s="155"/>
      <c r="AD148" s="145" t="s">
        <v>819</v>
      </c>
      <c r="AE148" s="145"/>
      <c r="AF148" s="156" t="s">
        <v>816</v>
      </c>
    </row>
    <row r="149" spans="1:32" s="147" customFormat="1" ht="360" x14ac:dyDescent="0.25">
      <c r="A149" s="145" t="s">
        <v>495</v>
      </c>
      <c r="B149" s="145" t="s">
        <v>471</v>
      </c>
      <c r="C149" s="145" t="s">
        <v>496</v>
      </c>
      <c r="D149" s="145" t="s">
        <v>549</v>
      </c>
      <c r="E149" s="151" t="s">
        <v>244</v>
      </c>
      <c r="F149" s="220" t="s">
        <v>476</v>
      </c>
      <c r="G149" s="145" t="s">
        <v>278</v>
      </c>
      <c r="H149" s="145" t="s">
        <v>477</v>
      </c>
      <c r="I149" s="145" t="s">
        <v>478</v>
      </c>
      <c r="J149" s="220" t="s">
        <v>669</v>
      </c>
      <c r="K149" s="155"/>
      <c r="L149" s="155"/>
      <c r="M149" s="220">
        <v>2</v>
      </c>
      <c r="N149" s="220">
        <v>4</v>
      </c>
      <c r="O149" s="220">
        <f t="shared" si="38"/>
        <v>8</v>
      </c>
      <c r="P149" s="80" t="s">
        <v>12</v>
      </c>
      <c r="Q149" s="220">
        <v>10</v>
      </c>
      <c r="R149" s="220">
        <f t="shared" si="33"/>
        <v>80</v>
      </c>
      <c r="S149" s="220" t="s">
        <v>222</v>
      </c>
      <c r="T149" s="136" t="s">
        <v>398</v>
      </c>
      <c r="U149" s="220" t="s">
        <v>269</v>
      </c>
      <c r="V149" s="220" t="s">
        <v>269</v>
      </c>
      <c r="W149" s="220" t="s">
        <v>269</v>
      </c>
      <c r="X149" s="145"/>
      <c r="Y149" s="123" t="s">
        <v>224</v>
      </c>
      <c r="Z149" s="216" t="s">
        <v>244</v>
      </c>
      <c r="AA149" s="155"/>
      <c r="AB149" s="155"/>
      <c r="AC149" s="155"/>
      <c r="AD149" s="145"/>
      <c r="AE149" s="145"/>
      <c r="AF149" s="156" t="s">
        <v>690</v>
      </c>
    </row>
    <row r="150" spans="1:32" s="147" customFormat="1" ht="187.5" customHeight="1" x14ac:dyDescent="0.25">
      <c r="A150" s="145" t="s">
        <v>495</v>
      </c>
      <c r="B150" s="145" t="s">
        <v>471</v>
      </c>
      <c r="C150" s="145" t="s">
        <v>496</v>
      </c>
      <c r="D150" s="145" t="s">
        <v>549</v>
      </c>
      <c r="E150" s="151" t="s">
        <v>244</v>
      </c>
      <c r="F150" s="220" t="s">
        <v>484</v>
      </c>
      <c r="G150" s="145" t="s">
        <v>485</v>
      </c>
      <c r="H150" s="145" t="s">
        <v>38</v>
      </c>
      <c r="I150" s="145" t="s">
        <v>486</v>
      </c>
      <c r="J150" s="220"/>
      <c r="K150" s="155"/>
      <c r="L150" s="220" t="s">
        <v>671</v>
      </c>
      <c r="M150" s="220">
        <v>2</v>
      </c>
      <c r="N150" s="220">
        <v>4</v>
      </c>
      <c r="O150" s="220">
        <f t="shared" si="38"/>
        <v>8</v>
      </c>
      <c r="P150" s="80" t="s">
        <v>12</v>
      </c>
      <c r="Q150" s="220">
        <v>25</v>
      </c>
      <c r="R150" s="220">
        <f t="shared" si="33"/>
        <v>200</v>
      </c>
      <c r="S150" s="220" t="s">
        <v>219</v>
      </c>
      <c r="T150" s="136" t="s">
        <v>332</v>
      </c>
      <c r="U150" s="220" t="s">
        <v>269</v>
      </c>
      <c r="V150" s="220" t="s">
        <v>269</v>
      </c>
      <c r="W150" s="220" t="s">
        <v>269</v>
      </c>
      <c r="X150" s="145"/>
      <c r="Y150" s="123" t="s">
        <v>221</v>
      </c>
      <c r="Z150" s="155"/>
      <c r="AA150" s="155"/>
      <c r="AB150" s="155"/>
      <c r="AC150" s="155"/>
      <c r="AD150" s="145" t="s">
        <v>818</v>
      </c>
      <c r="AE150" s="145"/>
      <c r="AF150" s="156" t="s">
        <v>816</v>
      </c>
    </row>
    <row r="151" spans="1:32" s="147" customFormat="1" ht="192" customHeight="1" x14ac:dyDescent="0.25">
      <c r="A151" s="145" t="s">
        <v>497</v>
      </c>
      <c r="B151" s="145" t="s">
        <v>471</v>
      </c>
      <c r="C151" s="145" t="s">
        <v>498</v>
      </c>
      <c r="D151" s="145" t="s">
        <v>551</v>
      </c>
      <c r="E151" s="151" t="s">
        <v>244</v>
      </c>
      <c r="F151" s="145" t="s">
        <v>479</v>
      </c>
      <c r="G151" s="145" t="s">
        <v>442</v>
      </c>
      <c r="H151" s="145" t="s">
        <v>477</v>
      </c>
      <c r="I151" s="145" t="s">
        <v>480</v>
      </c>
      <c r="J151" s="155"/>
      <c r="K151" s="155"/>
      <c r="L151" s="220"/>
      <c r="M151" s="220">
        <v>6</v>
      </c>
      <c r="N151" s="220">
        <v>3</v>
      </c>
      <c r="O151" s="220">
        <f t="shared" si="36"/>
        <v>18</v>
      </c>
      <c r="P151" s="82" t="s">
        <v>256</v>
      </c>
      <c r="Q151" s="220">
        <v>10</v>
      </c>
      <c r="R151" s="220">
        <f t="shared" si="33"/>
        <v>180</v>
      </c>
      <c r="S151" s="220" t="s">
        <v>219</v>
      </c>
      <c r="T151" s="136" t="s">
        <v>332</v>
      </c>
      <c r="U151" s="220" t="s">
        <v>269</v>
      </c>
      <c r="V151" s="220" t="s">
        <v>269</v>
      </c>
      <c r="W151" s="220" t="s">
        <v>269</v>
      </c>
      <c r="X151" s="145">
        <v>2</v>
      </c>
      <c r="Y151" s="123" t="s">
        <v>221</v>
      </c>
      <c r="Z151" s="155"/>
      <c r="AA151" s="155"/>
      <c r="AB151" s="155"/>
      <c r="AC151" s="155"/>
      <c r="AD151" s="145" t="s">
        <v>673</v>
      </c>
      <c r="AE151" s="145"/>
      <c r="AF151" s="155"/>
    </row>
    <row r="152" spans="1:32" s="147" customFormat="1" ht="187.5" customHeight="1" x14ac:dyDescent="0.25">
      <c r="A152" s="145" t="s">
        <v>497</v>
      </c>
      <c r="B152" s="145" t="s">
        <v>471</v>
      </c>
      <c r="C152" s="145" t="s">
        <v>498</v>
      </c>
      <c r="D152" s="145" t="s">
        <v>551</v>
      </c>
      <c r="E152" s="151" t="s">
        <v>244</v>
      </c>
      <c r="F152" s="220" t="s">
        <v>484</v>
      </c>
      <c r="G152" s="145" t="s">
        <v>485</v>
      </c>
      <c r="H152" s="145" t="s">
        <v>38</v>
      </c>
      <c r="I152" s="145" t="s">
        <v>486</v>
      </c>
      <c r="J152" s="220"/>
      <c r="K152" s="155"/>
      <c r="L152" s="220" t="s">
        <v>671</v>
      </c>
      <c r="M152" s="220">
        <v>2</v>
      </c>
      <c r="N152" s="220">
        <v>4</v>
      </c>
      <c r="O152" s="220">
        <f t="shared" si="36"/>
        <v>8</v>
      </c>
      <c r="P152" s="80" t="s">
        <v>12</v>
      </c>
      <c r="Q152" s="220">
        <v>25</v>
      </c>
      <c r="R152" s="220">
        <f t="shared" si="33"/>
        <v>200</v>
      </c>
      <c r="S152" s="220" t="s">
        <v>219</v>
      </c>
      <c r="T152" s="136" t="s">
        <v>332</v>
      </c>
      <c r="U152" s="220" t="s">
        <v>269</v>
      </c>
      <c r="V152" s="220" t="s">
        <v>269</v>
      </c>
      <c r="W152" s="220" t="s">
        <v>269</v>
      </c>
      <c r="X152" s="145"/>
      <c r="Y152" s="123" t="s">
        <v>221</v>
      </c>
      <c r="Z152" s="155"/>
      <c r="AA152" s="155"/>
      <c r="AB152" s="155"/>
      <c r="AC152" s="155"/>
      <c r="AD152" s="145" t="s">
        <v>818</v>
      </c>
      <c r="AE152" s="145"/>
      <c r="AF152" s="156" t="s">
        <v>816</v>
      </c>
    </row>
    <row r="153" spans="1:32" s="147" customFormat="1" ht="180" x14ac:dyDescent="0.25">
      <c r="A153" s="145" t="s">
        <v>497</v>
      </c>
      <c r="B153" s="145" t="s">
        <v>471</v>
      </c>
      <c r="C153" s="145" t="s">
        <v>498</v>
      </c>
      <c r="D153" s="145" t="s">
        <v>551</v>
      </c>
      <c r="E153" s="151" t="s">
        <v>244</v>
      </c>
      <c r="F153" s="220" t="s">
        <v>476</v>
      </c>
      <c r="G153" s="145" t="s">
        <v>278</v>
      </c>
      <c r="H153" s="145" t="s">
        <v>477</v>
      </c>
      <c r="I153" s="145" t="s">
        <v>478</v>
      </c>
      <c r="J153" s="220" t="s">
        <v>669</v>
      </c>
      <c r="K153" s="155"/>
      <c r="L153" s="155"/>
      <c r="M153" s="220">
        <v>2</v>
      </c>
      <c r="N153" s="220">
        <v>4</v>
      </c>
      <c r="O153" s="220">
        <f t="shared" si="36"/>
        <v>8</v>
      </c>
      <c r="P153" s="80" t="s">
        <v>12</v>
      </c>
      <c r="Q153" s="220">
        <v>10</v>
      </c>
      <c r="R153" s="220">
        <f t="shared" si="33"/>
        <v>80</v>
      </c>
      <c r="S153" s="220" t="s">
        <v>222</v>
      </c>
      <c r="T153" s="136" t="s">
        <v>398</v>
      </c>
      <c r="U153" s="220" t="s">
        <v>269</v>
      </c>
      <c r="V153" s="220" t="s">
        <v>269</v>
      </c>
      <c r="W153" s="220" t="s">
        <v>269</v>
      </c>
      <c r="X153" s="145"/>
      <c r="Y153" s="123" t="s">
        <v>224</v>
      </c>
      <c r="Z153" s="216" t="s">
        <v>244</v>
      </c>
      <c r="AA153" s="155"/>
      <c r="AB153" s="155"/>
      <c r="AC153" s="155"/>
      <c r="AD153" s="145"/>
      <c r="AE153" s="145"/>
      <c r="AF153" s="156" t="s">
        <v>690</v>
      </c>
    </row>
    <row r="154" spans="1:32" s="147" customFormat="1" ht="392.25" customHeight="1" x14ac:dyDescent="0.25">
      <c r="A154" s="145" t="s">
        <v>497</v>
      </c>
      <c r="B154" s="145" t="s">
        <v>471</v>
      </c>
      <c r="C154" s="145" t="s">
        <v>498</v>
      </c>
      <c r="D154" s="145" t="s">
        <v>551</v>
      </c>
      <c r="E154" s="151" t="s">
        <v>244</v>
      </c>
      <c r="F154" s="220" t="s">
        <v>550</v>
      </c>
      <c r="G154" s="145" t="s">
        <v>474</v>
      </c>
      <c r="H154" s="145" t="s">
        <v>37</v>
      </c>
      <c r="I154" s="145" t="s">
        <v>405</v>
      </c>
      <c r="J154" s="155"/>
      <c r="K154" s="220"/>
      <c r="L154" s="220"/>
      <c r="M154" s="220">
        <v>2</v>
      </c>
      <c r="N154" s="220">
        <v>4</v>
      </c>
      <c r="O154" s="220">
        <f t="shared" si="36"/>
        <v>8</v>
      </c>
      <c r="P154" s="80" t="s">
        <v>12</v>
      </c>
      <c r="Q154" s="220">
        <v>25</v>
      </c>
      <c r="R154" s="220">
        <f t="shared" si="33"/>
        <v>200</v>
      </c>
      <c r="S154" s="220" t="s">
        <v>219</v>
      </c>
      <c r="T154" s="136" t="s">
        <v>332</v>
      </c>
      <c r="U154" s="220" t="s">
        <v>269</v>
      </c>
      <c r="V154" s="220" t="s">
        <v>269</v>
      </c>
      <c r="W154" s="220" t="s">
        <v>269</v>
      </c>
      <c r="X154" s="145"/>
      <c r="Y154" s="123" t="s">
        <v>221</v>
      </c>
      <c r="Z154" s="72" t="s">
        <v>244</v>
      </c>
      <c r="AA154" s="1"/>
      <c r="AB154" s="1"/>
      <c r="AC154" s="219"/>
      <c r="AD154" s="219" t="s">
        <v>624</v>
      </c>
      <c r="AE154" s="219"/>
      <c r="AF154" s="219" t="s">
        <v>783</v>
      </c>
    </row>
    <row r="155" spans="1:32" s="147" customFormat="1" ht="229.5" x14ac:dyDescent="0.25">
      <c r="A155" s="145" t="s">
        <v>499</v>
      </c>
      <c r="B155" s="145" t="s">
        <v>471</v>
      </c>
      <c r="C155" s="145" t="s">
        <v>500</v>
      </c>
      <c r="D155" s="218"/>
      <c r="E155" s="151" t="s">
        <v>244</v>
      </c>
      <c r="F155" s="220" t="s">
        <v>473</v>
      </c>
      <c r="G155" s="156" t="s">
        <v>474</v>
      </c>
      <c r="H155" s="145" t="s">
        <v>37</v>
      </c>
      <c r="I155" s="145" t="s">
        <v>405</v>
      </c>
      <c r="J155" s="155"/>
      <c r="K155" s="220"/>
      <c r="L155" s="220"/>
      <c r="M155" s="220">
        <v>2</v>
      </c>
      <c r="N155" s="220">
        <v>4</v>
      </c>
      <c r="O155" s="220">
        <f t="shared" si="36"/>
        <v>8</v>
      </c>
      <c r="P155" s="80" t="s">
        <v>12</v>
      </c>
      <c r="Q155" s="220">
        <v>25</v>
      </c>
      <c r="R155" s="220">
        <f t="shared" si="33"/>
        <v>200</v>
      </c>
      <c r="S155" s="220" t="s">
        <v>219</v>
      </c>
      <c r="T155" s="136" t="s">
        <v>332</v>
      </c>
      <c r="U155" s="220" t="s">
        <v>269</v>
      </c>
      <c r="V155" s="220" t="s">
        <v>269</v>
      </c>
      <c r="W155" s="220" t="s">
        <v>269</v>
      </c>
      <c r="X155" s="145">
        <v>1</v>
      </c>
      <c r="Y155" s="123" t="s">
        <v>221</v>
      </c>
      <c r="Z155" s="72" t="s">
        <v>244</v>
      </c>
      <c r="AA155" s="1"/>
      <c r="AB155" s="1"/>
      <c r="AC155" s="219"/>
      <c r="AD155" s="219" t="s">
        <v>624</v>
      </c>
      <c r="AE155" s="219"/>
      <c r="AF155" s="219" t="s">
        <v>783</v>
      </c>
    </row>
    <row r="156" spans="1:32" s="147" customFormat="1" ht="120" x14ac:dyDescent="0.25">
      <c r="A156" s="145" t="s">
        <v>499</v>
      </c>
      <c r="B156" s="145" t="s">
        <v>471</v>
      </c>
      <c r="C156" s="145" t="s">
        <v>500</v>
      </c>
      <c r="D156" s="218"/>
      <c r="E156" s="151" t="s">
        <v>244</v>
      </c>
      <c r="F156" s="220" t="s">
        <v>476</v>
      </c>
      <c r="G156" s="145" t="s">
        <v>278</v>
      </c>
      <c r="H156" s="145" t="s">
        <v>477</v>
      </c>
      <c r="I156" s="145" t="s">
        <v>478</v>
      </c>
      <c r="J156" s="220" t="s">
        <v>669</v>
      </c>
      <c r="K156" s="155"/>
      <c r="L156" s="155"/>
      <c r="M156" s="220">
        <v>2</v>
      </c>
      <c r="N156" s="220">
        <v>4</v>
      </c>
      <c r="O156" s="220">
        <f t="shared" si="36"/>
        <v>8</v>
      </c>
      <c r="P156" s="80" t="s">
        <v>12</v>
      </c>
      <c r="Q156" s="220">
        <v>10</v>
      </c>
      <c r="R156" s="220">
        <f t="shared" si="33"/>
        <v>80</v>
      </c>
      <c r="S156" s="220" t="s">
        <v>222</v>
      </c>
      <c r="T156" s="136" t="s">
        <v>398</v>
      </c>
      <c r="U156" s="220" t="s">
        <v>269</v>
      </c>
      <c r="V156" s="220" t="s">
        <v>269</v>
      </c>
      <c r="W156" s="220" t="s">
        <v>269</v>
      </c>
      <c r="X156" s="145"/>
      <c r="Y156" s="123" t="s">
        <v>224</v>
      </c>
      <c r="Z156" s="216" t="s">
        <v>244</v>
      </c>
      <c r="AA156" s="155"/>
      <c r="AB156" s="155"/>
      <c r="AC156" s="155"/>
      <c r="AD156" s="145"/>
      <c r="AE156" s="145"/>
      <c r="AF156" s="156" t="s">
        <v>690</v>
      </c>
    </row>
    <row r="157" spans="1:32" s="147" customFormat="1" ht="229.5" x14ac:dyDescent="0.25">
      <c r="A157" s="145" t="s">
        <v>499</v>
      </c>
      <c r="B157" s="145" t="s">
        <v>471</v>
      </c>
      <c r="C157" s="145" t="s">
        <v>500</v>
      </c>
      <c r="D157" s="218"/>
      <c r="E157" s="151" t="s">
        <v>244</v>
      </c>
      <c r="F157" s="156" t="s">
        <v>479</v>
      </c>
      <c r="G157" s="145" t="s">
        <v>442</v>
      </c>
      <c r="H157" s="145" t="s">
        <v>477</v>
      </c>
      <c r="I157" s="145" t="s">
        <v>480</v>
      </c>
      <c r="J157" s="155"/>
      <c r="K157" s="155"/>
      <c r="L157" s="220"/>
      <c r="M157" s="220">
        <v>6</v>
      </c>
      <c r="N157" s="220">
        <v>3</v>
      </c>
      <c r="O157" s="220">
        <f t="shared" si="36"/>
        <v>18</v>
      </c>
      <c r="P157" s="82" t="s">
        <v>256</v>
      </c>
      <c r="Q157" s="220">
        <v>10</v>
      </c>
      <c r="R157" s="220">
        <f t="shared" si="33"/>
        <v>180</v>
      </c>
      <c r="S157" s="220" t="s">
        <v>219</v>
      </c>
      <c r="T157" s="136" t="s">
        <v>332</v>
      </c>
      <c r="U157" s="220" t="s">
        <v>269</v>
      </c>
      <c r="V157" s="220" t="s">
        <v>269</v>
      </c>
      <c r="W157" s="220" t="s">
        <v>269</v>
      </c>
      <c r="X157" s="145"/>
      <c r="Y157" s="123" t="s">
        <v>221</v>
      </c>
      <c r="Z157" s="155"/>
      <c r="AA157" s="155"/>
      <c r="AB157" s="155"/>
      <c r="AC157" s="155"/>
      <c r="AD157" s="145" t="s">
        <v>676</v>
      </c>
      <c r="AE157" s="145"/>
      <c r="AF157" s="155"/>
    </row>
    <row r="158" spans="1:32" s="147" customFormat="1" ht="229.5" x14ac:dyDescent="0.25">
      <c r="A158" s="145" t="s">
        <v>499</v>
      </c>
      <c r="B158" s="145" t="s">
        <v>471</v>
      </c>
      <c r="C158" s="145" t="s">
        <v>500</v>
      </c>
      <c r="D158" s="218"/>
      <c r="E158" s="151" t="s">
        <v>244</v>
      </c>
      <c r="F158" s="220" t="s">
        <v>484</v>
      </c>
      <c r="G158" s="156" t="s">
        <v>485</v>
      </c>
      <c r="H158" s="145" t="s">
        <v>38</v>
      </c>
      <c r="I158" s="145" t="s">
        <v>486</v>
      </c>
      <c r="J158" s="220"/>
      <c r="K158" s="155"/>
      <c r="L158" s="220" t="s">
        <v>671</v>
      </c>
      <c r="M158" s="220">
        <v>2</v>
      </c>
      <c r="N158" s="220">
        <v>4</v>
      </c>
      <c r="O158" s="220">
        <f t="shared" si="36"/>
        <v>8</v>
      </c>
      <c r="P158" s="80" t="s">
        <v>12</v>
      </c>
      <c r="Q158" s="220">
        <v>25</v>
      </c>
      <c r="R158" s="220">
        <f t="shared" si="33"/>
        <v>200</v>
      </c>
      <c r="S158" s="220" t="s">
        <v>219</v>
      </c>
      <c r="T158" s="136" t="s">
        <v>332</v>
      </c>
      <c r="U158" s="220" t="s">
        <v>269</v>
      </c>
      <c r="V158" s="220" t="s">
        <v>269</v>
      </c>
      <c r="W158" s="220" t="s">
        <v>269</v>
      </c>
      <c r="X158" s="145"/>
      <c r="Y158" s="123" t="s">
        <v>221</v>
      </c>
      <c r="Z158" s="155"/>
      <c r="AA158" s="155"/>
      <c r="AB158" s="155"/>
      <c r="AC158" s="155"/>
      <c r="AD158" s="145" t="s">
        <v>677</v>
      </c>
      <c r="AE158" s="145"/>
      <c r="AF158" s="156" t="s">
        <v>816</v>
      </c>
    </row>
    <row r="159" spans="1:32" s="147" customFormat="1" ht="396" customHeight="1" x14ac:dyDescent="0.25">
      <c r="A159" s="145" t="s">
        <v>552</v>
      </c>
      <c r="B159" s="145" t="s">
        <v>471</v>
      </c>
      <c r="C159" s="145" t="s">
        <v>553</v>
      </c>
      <c r="D159" s="145"/>
      <c r="E159" s="151" t="s">
        <v>244</v>
      </c>
      <c r="F159" s="220" t="s">
        <v>548</v>
      </c>
      <c r="G159" s="145" t="s">
        <v>474</v>
      </c>
      <c r="H159" s="145" t="s">
        <v>37</v>
      </c>
      <c r="I159" s="145" t="s">
        <v>405</v>
      </c>
      <c r="J159" s="145"/>
      <c r="K159" s="155"/>
      <c r="L159" s="220"/>
      <c r="M159" s="220">
        <v>2</v>
      </c>
      <c r="N159" s="220">
        <v>4</v>
      </c>
      <c r="O159" s="220">
        <f t="shared" si="36"/>
        <v>8</v>
      </c>
      <c r="P159" s="80" t="s">
        <v>12</v>
      </c>
      <c r="Q159" s="220">
        <v>25</v>
      </c>
      <c r="R159" s="220">
        <f t="shared" si="33"/>
        <v>200</v>
      </c>
      <c r="S159" s="220" t="s">
        <v>219</v>
      </c>
      <c r="T159" s="136" t="s">
        <v>332</v>
      </c>
      <c r="U159" s="220" t="s">
        <v>269</v>
      </c>
      <c r="V159" s="220" t="s">
        <v>269</v>
      </c>
      <c r="W159" s="220" t="s">
        <v>269</v>
      </c>
      <c r="X159" s="145">
        <v>1</v>
      </c>
      <c r="Y159" s="123" t="s">
        <v>221</v>
      </c>
      <c r="Z159" s="72" t="s">
        <v>244</v>
      </c>
      <c r="AA159" s="1"/>
      <c r="AB159" s="1"/>
      <c r="AC159" s="219"/>
      <c r="AD159" s="219" t="s">
        <v>624</v>
      </c>
      <c r="AE159" s="219"/>
      <c r="AF159" s="219" t="s">
        <v>783</v>
      </c>
    </row>
    <row r="160" spans="1:32" s="147" customFormat="1" ht="184.5" customHeight="1" x14ac:dyDescent="0.25">
      <c r="A160" s="145" t="s">
        <v>552</v>
      </c>
      <c r="B160" s="145" t="s">
        <v>471</v>
      </c>
      <c r="C160" s="145" t="s">
        <v>553</v>
      </c>
      <c r="D160" s="145"/>
      <c r="E160" s="151" t="s">
        <v>244</v>
      </c>
      <c r="F160" s="220" t="s">
        <v>484</v>
      </c>
      <c r="G160" s="145" t="s">
        <v>485</v>
      </c>
      <c r="H160" s="145" t="s">
        <v>38</v>
      </c>
      <c r="I160" s="145" t="s">
        <v>486</v>
      </c>
      <c r="J160" s="155"/>
      <c r="K160" s="156"/>
      <c r="L160" s="220" t="s">
        <v>815</v>
      </c>
      <c r="M160" s="220">
        <v>2</v>
      </c>
      <c r="N160" s="220">
        <v>4</v>
      </c>
      <c r="O160" s="220">
        <f t="shared" si="36"/>
        <v>8</v>
      </c>
      <c r="P160" s="80" t="s">
        <v>12</v>
      </c>
      <c r="Q160" s="220">
        <v>25</v>
      </c>
      <c r="R160" s="220">
        <f t="shared" si="33"/>
        <v>200</v>
      </c>
      <c r="S160" s="220" t="s">
        <v>219</v>
      </c>
      <c r="T160" s="136" t="s">
        <v>332</v>
      </c>
      <c r="U160" s="220" t="s">
        <v>269</v>
      </c>
      <c r="V160" s="220" t="s">
        <v>269</v>
      </c>
      <c r="W160" s="220" t="s">
        <v>269</v>
      </c>
      <c r="X160" s="145"/>
      <c r="Y160" s="123" t="s">
        <v>221</v>
      </c>
      <c r="Z160" s="155"/>
      <c r="AA160" s="155"/>
      <c r="AB160" s="155"/>
      <c r="AC160" s="155"/>
      <c r="AD160" s="145" t="s">
        <v>817</v>
      </c>
      <c r="AE160" s="145"/>
      <c r="AF160" s="156" t="s">
        <v>816</v>
      </c>
    </row>
    <row r="161" spans="1:357" s="147" customFormat="1" ht="189.75" customHeight="1" x14ac:dyDescent="0.25">
      <c r="A161" s="145" t="s">
        <v>552</v>
      </c>
      <c r="B161" s="145" t="s">
        <v>471</v>
      </c>
      <c r="C161" s="145" t="s">
        <v>553</v>
      </c>
      <c r="D161" s="145"/>
      <c r="E161" s="151" t="s">
        <v>244</v>
      </c>
      <c r="F161" s="145" t="s">
        <v>479</v>
      </c>
      <c r="G161" s="145" t="s">
        <v>442</v>
      </c>
      <c r="H161" s="145" t="s">
        <v>477</v>
      </c>
      <c r="I161" s="145" t="s">
        <v>480</v>
      </c>
      <c r="J161" s="155"/>
      <c r="K161" s="155"/>
      <c r="L161" s="220" t="s">
        <v>678</v>
      </c>
      <c r="M161" s="220">
        <v>6</v>
      </c>
      <c r="N161" s="220">
        <v>3</v>
      </c>
      <c r="O161" s="220">
        <f t="shared" si="36"/>
        <v>18</v>
      </c>
      <c r="P161" s="82" t="s">
        <v>256</v>
      </c>
      <c r="Q161" s="220">
        <v>10</v>
      </c>
      <c r="R161" s="220">
        <f t="shared" si="33"/>
        <v>180</v>
      </c>
      <c r="S161" s="220" t="s">
        <v>219</v>
      </c>
      <c r="T161" s="136" t="s">
        <v>332</v>
      </c>
      <c r="U161" s="220" t="s">
        <v>269</v>
      </c>
      <c r="V161" s="220" t="s">
        <v>269</v>
      </c>
      <c r="W161" s="220" t="s">
        <v>269</v>
      </c>
      <c r="X161" s="145"/>
      <c r="Y161" s="123" t="s">
        <v>221</v>
      </c>
      <c r="Z161" s="155"/>
      <c r="AA161" s="155"/>
      <c r="AB161" s="155"/>
      <c r="AC161" s="155"/>
      <c r="AD161" s="145" t="s">
        <v>676</v>
      </c>
      <c r="AE161" s="145"/>
      <c r="AF161" s="155"/>
    </row>
    <row r="162" spans="1:357" s="147" customFormat="1" ht="409.5" x14ac:dyDescent="0.25">
      <c r="A162" s="145" t="s">
        <v>552</v>
      </c>
      <c r="B162" s="145" t="s">
        <v>471</v>
      </c>
      <c r="C162" s="145" t="s">
        <v>553</v>
      </c>
      <c r="D162" s="145"/>
      <c r="E162" s="151" t="s">
        <v>244</v>
      </c>
      <c r="F162" s="220" t="s">
        <v>476</v>
      </c>
      <c r="G162" s="145" t="s">
        <v>278</v>
      </c>
      <c r="H162" s="145" t="s">
        <v>477</v>
      </c>
      <c r="I162" s="145" t="s">
        <v>478</v>
      </c>
      <c r="J162" s="220" t="s">
        <v>669</v>
      </c>
      <c r="K162" s="155"/>
      <c r="L162" s="155"/>
      <c r="M162" s="220">
        <v>2</v>
      </c>
      <c r="N162" s="220">
        <v>2</v>
      </c>
      <c r="O162" s="220">
        <f t="shared" si="36"/>
        <v>4</v>
      </c>
      <c r="P162" s="220" t="s">
        <v>254</v>
      </c>
      <c r="Q162" s="220">
        <v>10</v>
      </c>
      <c r="R162" s="220">
        <f t="shared" si="33"/>
        <v>40</v>
      </c>
      <c r="S162" s="220" t="s">
        <v>222</v>
      </c>
      <c r="T162" s="136" t="s">
        <v>398</v>
      </c>
      <c r="U162" s="220" t="s">
        <v>269</v>
      </c>
      <c r="V162" s="220" t="s">
        <v>269</v>
      </c>
      <c r="W162" s="220" t="s">
        <v>269</v>
      </c>
      <c r="X162" s="145"/>
      <c r="Y162" s="123" t="s">
        <v>224</v>
      </c>
      <c r="Z162" s="216" t="s">
        <v>244</v>
      </c>
      <c r="AA162" s="155"/>
      <c r="AB162" s="155"/>
      <c r="AC162" s="155"/>
      <c r="AD162" s="145"/>
      <c r="AE162" s="145"/>
      <c r="AF162" s="156" t="s">
        <v>690</v>
      </c>
    </row>
    <row r="163" spans="1:357" s="147" customFormat="1" ht="185.25" customHeight="1" x14ac:dyDescent="0.25">
      <c r="A163" s="145" t="s">
        <v>552</v>
      </c>
      <c r="B163" s="145" t="s">
        <v>471</v>
      </c>
      <c r="C163" s="145" t="s">
        <v>553</v>
      </c>
      <c r="D163" s="145"/>
      <c r="E163" s="151" t="s">
        <v>244</v>
      </c>
      <c r="F163" s="220" t="s">
        <v>488</v>
      </c>
      <c r="G163" s="145" t="s">
        <v>485</v>
      </c>
      <c r="H163" s="145" t="s">
        <v>38</v>
      </c>
      <c r="I163" s="220" t="s">
        <v>814</v>
      </c>
      <c r="J163" s="220"/>
      <c r="K163" s="155"/>
      <c r="L163" s="220" t="s">
        <v>815</v>
      </c>
      <c r="M163" s="220">
        <v>2</v>
      </c>
      <c r="N163" s="220">
        <v>2</v>
      </c>
      <c r="O163" s="220">
        <f t="shared" si="36"/>
        <v>4</v>
      </c>
      <c r="P163" s="220" t="s">
        <v>254</v>
      </c>
      <c r="Q163" s="220">
        <v>25</v>
      </c>
      <c r="R163" s="220">
        <f t="shared" si="33"/>
        <v>100</v>
      </c>
      <c r="S163" s="220" t="s">
        <v>219</v>
      </c>
      <c r="T163" s="136" t="s">
        <v>332</v>
      </c>
      <c r="U163" s="220" t="s">
        <v>269</v>
      </c>
      <c r="V163" s="220" t="s">
        <v>269</v>
      </c>
      <c r="W163" s="220" t="s">
        <v>269</v>
      </c>
      <c r="X163" s="145"/>
      <c r="Y163" s="123" t="s">
        <v>221</v>
      </c>
      <c r="Z163" s="155"/>
      <c r="AA163" s="155"/>
      <c r="AB163" s="155"/>
      <c r="AC163" s="155"/>
      <c r="AD163" s="145" t="s">
        <v>817</v>
      </c>
      <c r="AE163" s="145"/>
      <c r="AF163" s="156" t="s">
        <v>816</v>
      </c>
    </row>
    <row r="164" spans="1:357" s="147" customFormat="1" ht="135" customHeight="1" x14ac:dyDescent="0.25">
      <c r="A164" s="145" t="s">
        <v>552</v>
      </c>
      <c r="B164" s="145" t="s">
        <v>471</v>
      </c>
      <c r="C164" s="145" t="s">
        <v>554</v>
      </c>
      <c r="D164" s="145" t="s">
        <v>555</v>
      </c>
      <c r="E164" s="151" t="s">
        <v>244</v>
      </c>
      <c r="F164" s="220" t="s">
        <v>490</v>
      </c>
      <c r="G164" s="145" t="s">
        <v>299</v>
      </c>
      <c r="H164" s="145" t="s">
        <v>34</v>
      </c>
      <c r="I164" s="145" t="s">
        <v>452</v>
      </c>
      <c r="J164" s="220"/>
      <c r="K164" s="155"/>
      <c r="L164" s="220"/>
      <c r="M164" s="220">
        <v>6</v>
      </c>
      <c r="N164" s="220">
        <v>4</v>
      </c>
      <c r="O164" s="220">
        <f t="shared" si="36"/>
        <v>24</v>
      </c>
      <c r="P164" s="81" t="s">
        <v>255</v>
      </c>
      <c r="Q164" s="216">
        <v>25</v>
      </c>
      <c r="R164" s="220">
        <f t="shared" si="33"/>
        <v>600</v>
      </c>
      <c r="S164" s="220" t="s">
        <v>216</v>
      </c>
      <c r="T164" s="136" t="s">
        <v>390</v>
      </c>
      <c r="U164" s="220" t="s">
        <v>269</v>
      </c>
      <c r="V164" s="220" t="s">
        <v>269</v>
      </c>
      <c r="W164" s="220" t="s">
        <v>269</v>
      </c>
      <c r="X164" s="145"/>
      <c r="Y164" s="123" t="s">
        <v>218</v>
      </c>
      <c r="Z164" s="155"/>
      <c r="AA164" s="155"/>
      <c r="AB164" s="155"/>
      <c r="AC164" s="219" t="s">
        <v>762</v>
      </c>
      <c r="AD164" s="219" t="s">
        <v>586</v>
      </c>
      <c r="AE164" s="219"/>
      <c r="AF164" s="219" t="s">
        <v>688</v>
      </c>
    </row>
    <row r="165" spans="1:357" s="147" customFormat="1" ht="235.5" x14ac:dyDescent="0.25">
      <c r="A165" s="145" t="s">
        <v>552</v>
      </c>
      <c r="B165" s="145" t="s">
        <v>811</v>
      </c>
      <c r="C165" s="145" t="s">
        <v>554</v>
      </c>
      <c r="D165" s="145" t="s">
        <v>555</v>
      </c>
      <c r="E165" s="151" t="s">
        <v>244</v>
      </c>
      <c r="F165" s="220" t="s">
        <v>494</v>
      </c>
      <c r="G165" s="220" t="s">
        <v>49</v>
      </c>
      <c r="H165" s="253" t="s">
        <v>35</v>
      </c>
      <c r="I165" s="71" t="s">
        <v>674</v>
      </c>
      <c r="J165" s="219" t="s">
        <v>251</v>
      </c>
      <c r="K165" s="1"/>
      <c r="L165" s="219"/>
      <c r="M165" s="219">
        <v>2</v>
      </c>
      <c r="N165" s="219">
        <v>4</v>
      </c>
      <c r="O165" s="219">
        <f t="shared" ref="O165:O166" si="39">+M165*N165</f>
        <v>8</v>
      </c>
      <c r="P165" s="80" t="s">
        <v>12</v>
      </c>
      <c r="Q165" s="72">
        <v>60</v>
      </c>
      <c r="R165" s="72">
        <f t="shared" si="33"/>
        <v>480</v>
      </c>
      <c r="S165" s="219" t="s">
        <v>219</v>
      </c>
      <c r="T165" s="85" t="s">
        <v>381</v>
      </c>
      <c r="U165" s="72" t="s">
        <v>269</v>
      </c>
      <c r="V165" s="72" t="s">
        <v>269</v>
      </c>
      <c r="W165" s="72" t="s">
        <v>269</v>
      </c>
      <c r="X165" s="145"/>
      <c r="Y165" s="123" t="s">
        <v>221</v>
      </c>
      <c r="Z165" s="1"/>
      <c r="AA165" s="1"/>
      <c r="AB165" s="1"/>
      <c r="AC165" s="71" t="s">
        <v>566</v>
      </c>
      <c r="AD165" s="71" t="s">
        <v>565</v>
      </c>
      <c r="AE165" s="71"/>
      <c r="AF165" s="156" t="s">
        <v>813</v>
      </c>
    </row>
    <row r="166" spans="1:357" s="147" customFormat="1" ht="210" x14ac:dyDescent="0.25">
      <c r="A166" s="145" t="s">
        <v>552</v>
      </c>
      <c r="B166" s="145" t="s">
        <v>811</v>
      </c>
      <c r="C166" s="145" t="s">
        <v>554</v>
      </c>
      <c r="D166" s="145" t="s">
        <v>555</v>
      </c>
      <c r="E166" s="151" t="s">
        <v>244</v>
      </c>
      <c r="F166" s="220" t="s">
        <v>357</v>
      </c>
      <c r="G166" s="145" t="s">
        <v>401</v>
      </c>
      <c r="H166" s="253"/>
      <c r="I166" s="71" t="s">
        <v>402</v>
      </c>
      <c r="J166" s="1"/>
      <c r="K166" s="1"/>
      <c r="L166" s="219"/>
      <c r="M166" s="219">
        <v>6</v>
      </c>
      <c r="N166" s="219">
        <v>2</v>
      </c>
      <c r="O166" s="219">
        <f t="shared" si="39"/>
        <v>12</v>
      </c>
      <c r="P166" s="82" t="s">
        <v>256</v>
      </c>
      <c r="Q166" s="72">
        <v>60</v>
      </c>
      <c r="R166" s="72">
        <f t="shared" si="33"/>
        <v>720</v>
      </c>
      <c r="S166" s="219" t="s">
        <v>216</v>
      </c>
      <c r="T166" s="85" t="s">
        <v>231</v>
      </c>
      <c r="U166" s="72" t="s">
        <v>269</v>
      </c>
      <c r="V166" s="72" t="s">
        <v>269</v>
      </c>
      <c r="W166" s="72" t="s">
        <v>269</v>
      </c>
      <c r="X166" s="145"/>
      <c r="Y166" s="123" t="s">
        <v>218</v>
      </c>
      <c r="Z166" s="1"/>
      <c r="AA166" s="1"/>
      <c r="AB166" s="1"/>
      <c r="AC166" s="1"/>
      <c r="AD166" s="71" t="s">
        <v>679</v>
      </c>
      <c r="AE166" s="71"/>
      <c r="AF166" s="156" t="s">
        <v>803</v>
      </c>
    </row>
    <row r="167" spans="1:357" s="1" customFormat="1" ht="210" x14ac:dyDescent="0.25">
      <c r="A167" s="145" t="s">
        <v>552</v>
      </c>
      <c r="B167" s="145" t="s">
        <v>812</v>
      </c>
      <c r="C167" s="145" t="s">
        <v>554</v>
      </c>
      <c r="D167" s="145" t="s">
        <v>555</v>
      </c>
      <c r="E167" s="151" t="s">
        <v>244</v>
      </c>
      <c r="F167" s="220" t="s">
        <v>433</v>
      </c>
      <c r="G167" s="220" t="s">
        <v>433</v>
      </c>
      <c r="H167" s="220" t="s">
        <v>433</v>
      </c>
      <c r="I167" s="145" t="s">
        <v>556</v>
      </c>
      <c r="J167" s="220"/>
      <c r="K167" s="220"/>
      <c r="L167" s="220"/>
      <c r="M167" s="220">
        <v>6</v>
      </c>
      <c r="N167" s="220">
        <v>4</v>
      </c>
      <c r="O167" s="220">
        <f t="shared" ref="O167:O168" si="40">+N167*M167</f>
        <v>24</v>
      </c>
      <c r="P167" s="81" t="s">
        <v>255</v>
      </c>
      <c r="Q167" s="220">
        <v>60</v>
      </c>
      <c r="R167" s="220">
        <f t="shared" si="33"/>
        <v>1440</v>
      </c>
      <c r="S167" s="220" t="s">
        <v>435</v>
      </c>
      <c r="T167" s="136" t="s">
        <v>231</v>
      </c>
      <c r="U167" s="220" t="s">
        <v>269</v>
      </c>
      <c r="V167" s="220" t="s">
        <v>269</v>
      </c>
      <c r="W167" s="220" t="s">
        <v>269</v>
      </c>
      <c r="X167" s="145"/>
      <c r="Y167" s="123" t="s">
        <v>218</v>
      </c>
      <c r="Z167" s="123"/>
      <c r="AA167" s="123"/>
      <c r="AB167" s="123"/>
      <c r="AC167" s="220"/>
      <c r="AD167" s="220" t="s">
        <v>792</v>
      </c>
      <c r="AE167" s="220"/>
      <c r="AF167" s="156" t="s">
        <v>753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</row>
    <row r="168" spans="1:357" s="147" customFormat="1" ht="207.75" customHeight="1" x14ac:dyDescent="0.25">
      <c r="A168" s="145" t="s">
        <v>552</v>
      </c>
      <c r="B168" s="145" t="s">
        <v>812</v>
      </c>
      <c r="C168" s="145" t="s">
        <v>554</v>
      </c>
      <c r="D168" s="145" t="s">
        <v>555</v>
      </c>
      <c r="E168" s="151" t="s">
        <v>244</v>
      </c>
      <c r="F168" s="145" t="s">
        <v>479</v>
      </c>
      <c r="G168" s="145" t="s">
        <v>442</v>
      </c>
      <c r="H168" s="145" t="s">
        <v>477</v>
      </c>
      <c r="I168" s="145" t="s">
        <v>480</v>
      </c>
      <c r="J168" s="155"/>
      <c r="K168" s="155"/>
      <c r="L168" s="220"/>
      <c r="M168" s="220">
        <v>6</v>
      </c>
      <c r="N168" s="220">
        <v>3</v>
      </c>
      <c r="O168" s="220">
        <f t="shared" si="40"/>
        <v>18</v>
      </c>
      <c r="P168" s="82" t="s">
        <v>256</v>
      </c>
      <c r="Q168" s="220">
        <v>10</v>
      </c>
      <c r="R168" s="220">
        <f t="shared" si="33"/>
        <v>180</v>
      </c>
      <c r="S168" s="220" t="s">
        <v>219</v>
      </c>
      <c r="T168" s="136" t="s">
        <v>332</v>
      </c>
      <c r="U168" s="220" t="s">
        <v>269</v>
      </c>
      <c r="V168" s="220" t="s">
        <v>269</v>
      </c>
      <c r="W168" s="220" t="s">
        <v>269</v>
      </c>
      <c r="X168" s="145"/>
      <c r="Y168" s="123" t="s">
        <v>221</v>
      </c>
      <c r="Z168" s="155"/>
      <c r="AA168" s="155"/>
      <c r="AB168" s="155"/>
      <c r="AC168" s="155"/>
      <c r="AD168" s="145" t="s">
        <v>680</v>
      </c>
      <c r="AE168" s="145"/>
      <c r="AF168" s="155"/>
    </row>
    <row r="169" spans="1:357" s="147" customFormat="1" ht="101.25" x14ac:dyDescent="0.25">
      <c r="A169" s="71" t="s">
        <v>379</v>
      </c>
      <c r="B169" s="145" t="s">
        <v>471</v>
      </c>
      <c r="C169" s="229" t="s">
        <v>501</v>
      </c>
      <c r="D169" s="155"/>
      <c r="E169" s="71" t="s">
        <v>281</v>
      </c>
      <c r="F169" s="219" t="s">
        <v>364</v>
      </c>
      <c r="G169" s="219" t="s">
        <v>363</v>
      </c>
      <c r="H169" s="71" t="s">
        <v>39</v>
      </c>
      <c r="I169" s="71" t="s">
        <v>245</v>
      </c>
      <c r="J169" s="1"/>
      <c r="K169" s="1"/>
      <c r="L169" s="219" t="s">
        <v>681</v>
      </c>
      <c r="M169" s="219">
        <v>10</v>
      </c>
      <c r="N169" s="219">
        <v>1</v>
      </c>
      <c r="O169" s="220">
        <f>+N169*M169</f>
        <v>10</v>
      </c>
      <c r="P169" s="82" t="s">
        <v>256</v>
      </c>
      <c r="Q169" s="72">
        <v>100</v>
      </c>
      <c r="R169" s="72">
        <f>+O169*Q169</f>
        <v>1000</v>
      </c>
      <c r="S169" s="219" t="s">
        <v>216</v>
      </c>
      <c r="T169" s="85" t="s">
        <v>231</v>
      </c>
      <c r="U169" s="72" t="s">
        <v>269</v>
      </c>
      <c r="V169" s="72" t="s">
        <v>269</v>
      </c>
      <c r="W169" s="72" t="s">
        <v>269</v>
      </c>
      <c r="X169" s="229">
        <v>5</v>
      </c>
      <c r="Y169" s="123" t="s">
        <v>218</v>
      </c>
      <c r="Z169" s="1"/>
      <c r="AA169" s="1"/>
      <c r="AB169" s="1"/>
      <c r="AC169" s="1"/>
      <c r="AD169" s="219" t="s">
        <v>350</v>
      </c>
      <c r="AE169" s="1"/>
      <c r="AF169" s="155"/>
    </row>
    <row r="170" spans="1:357" s="147" customFormat="1" ht="135" x14ac:dyDescent="0.25">
      <c r="A170" s="71" t="s">
        <v>379</v>
      </c>
      <c r="B170" s="145" t="s">
        <v>471</v>
      </c>
      <c r="C170" s="229"/>
      <c r="D170" s="155"/>
      <c r="E170" s="71" t="s">
        <v>281</v>
      </c>
      <c r="F170" s="220" t="s">
        <v>476</v>
      </c>
      <c r="G170" s="145" t="s">
        <v>278</v>
      </c>
      <c r="H170" s="145" t="s">
        <v>477</v>
      </c>
      <c r="I170" s="145" t="s">
        <v>478</v>
      </c>
      <c r="J170" s="220"/>
      <c r="K170" s="155"/>
      <c r="L170" s="145" t="s">
        <v>669</v>
      </c>
      <c r="M170" s="220">
        <v>2</v>
      </c>
      <c r="N170" s="220">
        <v>4</v>
      </c>
      <c r="O170" s="220">
        <f>+N170*M170</f>
        <v>8</v>
      </c>
      <c r="P170" s="80" t="s">
        <v>12</v>
      </c>
      <c r="Q170" s="220">
        <v>10</v>
      </c>
      <c r="R170" s="220">
        <f>+O170*Q170</f>
        <v>80</v>
      </c>
      <c r="S170" s="220" t="s">
        <v>222</v>
      </c>
      <c r="T170" s="136" t="s">
        <v>398</v>
      </c>
      <c r="U170" s="220" t="s">
        <v>269</v>
      </c>
      <c r="V170" s="220" t="s">
        <v>269</v>
      </c>
      <c r="W170" s="220" t="s">
        <v>269</v>
      </c>
      <c r="X170" s="229"/>
      <c r="Y170" s="123" t="s">
        <v>224</v>
      </c>
      <c r="Z170" s="216" t="s">
        <v>244</v>
      </c>
      <c r="AA170" s="155"/>
      <c r="AB170" s="155"/>
      <c r="AC170" s="155"/>
      <c r="AD170" s="145"/>
      <c r="AE170" s="145"/>
      <c r="AF170" s="156" t="s">
        <v>810</v>
      </c>
    </row>
    <row r="171" spans="1:357" s="88" customFormat="1" x14ac:dyDescent="0.25"/>
    <row r="172" spans="1:357" s="88" customFormat="1" x14ac:dyDescent="0.25"/>
  </sheetData>
  <mergeCells count="32">
    <mergeCell ref="AF11:AF12"/>
    <mergeCell ref="H145:H146"/>
    <mergeCell ref="H165:H166"/>
    <mergeCell ref="C169:C170"/>
    <mergeCell ref="X169:X170"/>
    <mergeCell ref="X51:X57"/>
    <mergeCell ref="X62:X66"/>
    <mergeCell ref="AE11:AE12"/>
    <mergeCell ref="G11:G12"/>
    <mergeCell ref="H11:H12"/>
    <mergeCell ref="AD11:AD12"/>
    <mergeCell ref="L11:L12"/>
    <mergeCell ref="X23:X28"/>
    <mergeCell ref="X29:X35"/>
    <mergeCell ref="X36:X39"/>
    <mergeCell ref="X47:X50"/>
    <mergeCell ref="X40:X46"/>
    <mergeCell ref="AF9:AF10"/>
    <mergeCell ref="A8:AE8"/>
    <mergeCell ref="E9:E10"/>
    <mergeCell ref="D9:D10"/>
    <mergeCell ref="C9:C10"/>
    <mergeCell ref="B9:B10"/>
    <mergeCell ref="A9:A10"/>
    <mergeCell ref="I9:I10"/>
    <mergeCell ref="U9:W9"/>
    <mergeCell ref="F9:H9"/>
    <mergeCell ref="T9:T10"/>
    <mergeCell ref="X9:Z9"/>
    <mergeCell ref="J9:L9"/>
    <mergeCell ref="M9:S9"/>
    <mergeCell ref="AA9:AE9"/>
  </mergeCells>
  <printOptions horizontalCentered="1"/>
  <pageMargins left="0" right="0" top="0" bottom="0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zoomScale="82" zoomScaleNormal="82" workbookViewId="0">
      <selection activeCell="C16" sqref="C16:C18"/>
    </sheetView>
  </sheetViews>
  <sheetFormatPr baseColWidth="10" defaultRowHeight="15" x14ac:dyDescent="0.25"/>
  <cols>
    <col min="3" max="3" width="14" customWidth="1"/>
    <col min="4" max="4" width="16.28515625" customWidth="1"/>
    <col min="5" max="5" width="15.42578125" customWidth="1"/>
    <col min="6" max="6" width="15.7109375" customWidth="1"/>
    <col min="7" max="7" width="55.42578125" customWidth="1"/>
    <col min="8" max="8" width="23.140625" customWidth="1"/>
    <col min="9" max="9" width="15.28515625" customWidth="1"/>
    <col min="10" max="10" width="44.140625" customWidth="1"/>
    <col min="11" max="11" width="26" customWidth="1"/>
  </cols>
  <sheetData>
    <row r="3" spans="2:11" x14ac:dyDescent="0.25">
      <c r="D3" s="4"/>
      <c r="G3" s="266" t="s">
        <v>592</v>
      </c>
      <c r="H3" s="266"/>
      <c r="I3" s="266"/>
    </row>
    <row r="5" spans="2:11" x14ac:dyDescent="0.25">
      <c r="B5" s="4" t="s">
        <v>31</v>
      </c>
      <c r="C5" s="4" t="s">
        <v>32</v>
      </c>
    </row>
    <row r="7" spans="2:11" ht="15" customHeight="1" x14ac:dyDescent="0.25">
      <c r="B7" s="254" t="s">
        <v>10</v>
      </c>
      <c r="C7" s="269" t="s">
        <v>33</v>
      </c>
      <c r="D7" s="270"/>
      <c r="E7" s="270"/>
      <c r="F7" s="270"/>
      <c r="G7" s="270"/>
      <c r="H7" s="270"/>
      <c r="I7" s="270"/>
      <c r="J7" s="270"/>
      <c r="K7" s="271"/>
    </row>
    <row r="8" spans="2:11" ht="15" customHeight="1" x14ac:dyDescent="0.25">
      <c r="B8" s="255"/>
      <c r="C8" s="7" t="s">
        <v>34</v>
      </c>
      <c r="D8" s="257" t="s">
        <v>35</v>
      </c>
      <c r="E8" s="258"/>
      <c r="F8" s="7" t="s">
        <v>36</v>
      </c>
      <c r="G8" s="7" t="s">
        <v>37</v>
      </c>
      <c r="H8" s="7" t="s">
        <v>38</v>
      </c>
      <c r="I8" s="257" t="s">
        <v>39</v>
      </c>
      <c r="J8" s="258"/>
      <c r="K8" s="7" t="s">
        <v>40</v>
      </c>
    </row>
    <row r="9" spans="2:11" ht="60.75" customHeight="1" x14ac:dyDescent="0.25">
      <c r="B9" s="255"/>
      <c r="C9" s="6" t="s">
        <v>41</v>
      </c>
      <c r="D9" s="259" t="s">
        <v>49</v>
      </c>
      <c r="E9" s="2" t="s">
        <v>50</v>
      </c>
      <c r="F9" s="6" t="s">
        <v>76</v>
      </c>
      <c r="G9" s="2" t="s">
        <v>81</v>
      </c>
      <c r="H9" s="2" t="s">
        <v>87</v>
      </c>
      <c r="I9" s="1" t="s">
        <v>91</v>
      </c>
      <c r="J9" s="2" t="s">
        <v>92</v>
      </c>
      <c r="K9" s="1" t="s">
        <v>104</v>
      </c>
    </row>
    <row r="10" spans="2:11" ht="45" x14ac:dyDescent="0.25">
      <c r="B10" s="255"/>
      <c r="C10" s="6" t="s">
        <v>42</v>
      </c>
      <c r="D10" s="260"/>
      <c r="E10" s="2" t="s">
        <v>51</v>
      </c>
      <c r="F10" s="6" t="s">
        <v>71</v>
      </c>
      <c r="G10" s="2" t="s">
        <v>82</v>
      </c>
      <c r="H10" s="1" t="s">
        <v>88</v>
      </c>
      <c r="I10" s="1" t="s">
        <v>93</v>
      </c>
      <c r="J10" s="1" t="s">
        <v>94</v>
      </c>
      <c r="K10" s="1" t="s">
        <v>105</v>
      </c>
    </row>
    <row r="11" spans="2:11" ht="60" x14ac:dyDescent="0.25">
      <c r="B11" s="255"/>
      <c r="C11" s="6" t="s">
        <v>43</v>
      </c>
      <c r="D11" s="261"/>
      <c r="E11" s="2" t="s">
        <v>52</v>
      </c>
      <c r="F11" s="6" t="s">
        <v>72</v>
      </c>
      <c r="G11" s="2" t="s">
        <v>83</v>
      </c>
      <c r="H11" s="1" t="s">
        <v>89</v>
      </c>
      <c r="I11" s="1" t="s">
        <v>95</v>
      </c>
      <c r="J11" s="2" t="s">
        <v>96</v>
      </c>
      <c r="K11" s="1" t="s">
        <v>106</v>
      </c>
    </row>
    <row r="12" spans="2:11" ht="45" x14ac:dyDescent="0.25">
      <c r="B12" s="255"/>
      <c r="C12" s="6" t="s">
        <v>44</v>
      </c>
      <c r="D12" s="259" t="s">
        <v>53</v>
      </c>
      <c r="E12" s="2" t="s">
        <v>54</v>
      </c>
      <c r="F12" s="6" t="s">
        <v>73</v>
      </c>
      <c r="G12" s="2" t="s">
        <v>84</v>
      </c>
      <c r="H12" s="22" t="s">
        <v>90</v>
      </c>
      <c r="I12" s="1" t="s">
        <v>97</v>
      </c>
      <c r="J12" s="1" t="s">
        <v>98</v>
      </c>
      <c r="K12" s="1" t="s">
        <v>107</v>
      </c>
    </row>
    <row r="13" spans="2:11" ht="62.25" customHeight="1" x14ac:dyDescent="0.25">
      <c r="B13" s="255"/>
      <c r="C13" s="6" t="s">
        <v>45</v>
      </c>
      <c r="D13" s="261"/>
      <c r="E13" s="2" t="s">
        <v>55</v>
      </c>
      <c r="F13" s="6" t="s">
        <v>74</v>
      </c>
      <c r="G13" s="10" t="s">
        <v>85</v>
      </c>
      <c r="H13" s="23"/>
      <c r="I13" s="12" t="s">
        <v>99</v>
      </c>
      <c r="J13" s="1"/>
      <c r="K13" s="1" t="s">
        <v>108</v>
      </c>
    </row>
    <row r="14" spans="2:11" ht="35.25" customHeight="1" x14ac:dyDescent="0.25">
      <c r="B14" s="255"/>
      <c r="C14" s="6" t="s">
        <v>46</v>
      </c>
      <c r="D14" s="262" t="s">
        <v>56</v>
      </c>
      <c r="E14" s="10" t="s">
        <v>57</v>
      </c>
      <c r="F14" s="8" t="s">
        <v>75</v>
      </c>
      <c r="G14" s="21" t="s">
        <v>86</v>
      </c>
      <c r="H14" s="16"/>
      <c r="I14" s="12" t="s">
        <v>100</v>
      </c>
      <c r="J14" s="22" t="s">
        <v>101</v>
      </c>
      <c r="K14" s="22" t="s">
        <v>109</v>
      </c>
    </row>
    <row r="15" spans="2:11" ht="30" x14ac:dyDescent="0.25">
      <c r="B15" s="255"/>
      <c r="C15" s="8" t="s">
        <v>47</v>
      </c>
      <c r="D15" s="263"/>
      <c r="E15" s="10" t="s">
        <v>58</v>
      </c>
      <c r="F15" s="24"/>
      <c r="G15" s="20"/>
      <c r="H15" s="16"/>
      <c r="I15" s="25" t="s">
        <v>102</v>
      </c>
      <c r="J15" s="26"/>
      <c r="K15" s="23"/>
    </row>
    <row r="16" spans="2:11" ht="30.75" customHeight="1" x14ac:dyDescent="0.25">
      <c r="B16" s="255"/>
      <c r="C16" s="265" t="s">
        <v>48</v>
      </c>
      <c r="D16" s="264" t="s">
        <v>61</v>
      </c>
      <c r="E16" s="10" t="s">
        <v>59</v>
      </c>
      <c r="F16" s="18"/>
      <c r="G16" s="3"/>
      <c r="H16" s="16"/>
      <c r="I16" s="21" t="s">
        <v>103</v>
      </c>
      <c r="J16" s="14"/>
      <c r="K16" s="16"/>
    </row>
    <row r="17" spans="1:11" x14ac:dyDescent="0.25">
      <c r="B17" s="255"/>
      <c r="C17" s="265"/>
      <c r="D17" s="263"/>
      <c r="E17" s="10" t="s">
        <v>60</v>
      </c>
      <c r="F17" s="18"/>
      <c r="G17" s="3"/>
      <c r="H17" s="14"/>
      <c r="I17" s="26"/>
      <c r="J17" s="14"/>
      <c r="K17" s="16"/>
    </row>
    <row r="18" spans="1:11" ht="15" customHeight="1" x14ac:dyDescent="0.25">
      <c r="B18" s="255"/>
      <c r="C18" s="265"/>
      <c r="D18" s="264" t="s">
        <v>62</v>
      </c>
      <c r="E18" s="10" t="s">
        <v>63</v>
      </c>
      <c r="F18" s="18"/>
      <c r="G18" s="3"/>
      <c r="H18" s="14"/>
      <c r="I18" s="14"/>
      <c r="J18" s="14"/>
      <c r="K18" s="16"/>
    </row>
    <row r="19" spans="1:11" x14ac:dyDescent="0.25">
      <c r="B19" s="255"/>
      <c r="C19" s="23"/>
      <c r="D19" s="263"/>
      <c r="E19" s="10" t="s">
        <v>64</v>
      </c>
      <c r="F19" s="18"/>
      <c r="G19" s="3"/>
      <c r="H19" s="14"/>
      <c r="I19" s="14"/>
      <c r="J19" s="14"/>
      <c r="K19" s="16"/>
    </row>
    <row r="20" spans="1:11" ht="15.75" customHeight="1" x14ac:dyDescent="0.25">
      <c r="B20" s="255"/>
      <c r="C20" s="16"/>
      <c r="D20" s="267" t="s">
        <v>65</v>
      </c>
      <c r="E20" s="10" t="s">
        <v>66</v>
      </c>
      <c r="F20" s="18"/>
      <c r="G20" s="3"/>
      <c r="H20" s="14"/>
      <c r="I20" s="14"/>
      <c r="J20" s="14"/>
      <c r="K20" s="16"/>
    </row>
    <row r="21" spans="1:11" ht="30" x14ac:dyDescent="0.25">
      <c r="B21" s="255"/>
      <c r="C21" s="16"/>
      <c r="D21" s="267"/>
      <c r="E21" s="11" t="s">
        <v>67</v>
      </c>
      <c r="F21" s="9"/>
      <c r="G21" s="3"/>
      <c r="H21" s="14"/>
      <c r="I21" s="14"/>
      <c r="J21" s="14"/>
      <c r="K21" s="16"/>
    </row>
    <row r="22" spans="1:11" ht="15" customHeight="1" x14ac:dyDescent="0.25">
      <c r="B22" s="255"/>
      <c r="C22" s="16"/>
      <c r="D22" s="268" t="s">
        <v>68</v>
      </c>
      <c r="E22" s="11" t="s">
        <v>69</v>
      </c>
      <c r="F22" s="9"/>
      <c r="G22" s="3"/>
      <c r="H22" s="14"/>
      <c r="I22" s="14"/>
      <c r="J22" s="14"/>
      <c r="K22" s="16"/>
    </row>
    <row r="23" spans="1:11" x14ac:dyDescent="0.25">
      <c r="B23" s="256"/>
      <c r="C23" s="17"/>
      <c r="D23" s="268"/>
      <c r="E23" s="11" t="s">
        <v>70</v>
      </c>
      <c r="F23" s="19"/>
      <c r="G23" s="13"/>
      <c r="H23" s="15"/>
      <c r="I23" s="15"/>
      <c r="J23" s="15"/>
      <c r="K23" s="17"/>
    </row>
    <row r="31" spans="1:11" x14ac:dyDescent="0.25">
      <c r="A31" t="s">
        <v>30</v>
      </c>
    </row>
  </sheetData>
  <mergeCells count="13">
    <mergeCell ref="G3:I3"/>
    <mergeCell ref="D18:D19"/>
    <mergeCell ref="D20:D21"/>
    <mergeCell ref="D22:D23"/>
    <mergeCell ref="C7:K7"/>
    <mergeCell ref="B7:B23"/>
    <mergeCell ref="I8:J8"/>
    <mergeCell ref="D9:D11"/>
    <mergeCell ref="D8:E8"/>
    <mergeCell ref="D12:D13"/>
    <mergeCell ref="D14:D15"/>
    <mergeCell ref="D16:D17"/>
    <mergeCell ref="C16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/>
  </sheetViews>
  <sheetFormatPr baseColWidth="10" defaultRowHeight="15" x14ac:dyDescent="0.25"/>
  <cols>
    <col min="1" max="1" width="11.85546875" bestFit="1" customWidth="1"/>
    <col min="2" max="2" width="23.28515625" customWidth="1"/>
    <col min="3" max="3" width="20.85546875" customWidth="1"/>
    <col min="6" max="6" width="18.85546875" customWidth="1"/>
  </cols>
  <sheetData>
    <row r="1" spans="2:13" x14ac:dyDescent="0.25">
      <c r="B1" s="272" t="s">
        <v>14</v>
      </c>
      <c r="C1" s="272"/>
      <c r="D1" s="272"/>
      <c r="E1" s="272"/>
      <c r="F1" s="272"/>
      <c r="G1" s="272"/>
      <c r="H1" s="272"/>
      <c r="I1" s="272"/>
      <c r="J1" s="272"/>
      <c r="K1" s="272"/>
    </row>
    <row r="3" spans="2:13" ht="35.25" customHeight="1" x14ac:dyDescent="0.25">
      <c r="B3" s="273" t="s">
        <v>110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13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3" x14ac:dyDescent="0.25">
      <c r="C5" s="74" t="s">
        <v>14</v>
      </c>
      <c r="D5" s="75" t="s">
        <v>115</v>
      </c>
      <c r="E5" s="275" t="s">
        <v>116</v>
      </c>
      <c r="F5" s="276"/>
      <c r="G5" s="276"/>
      <c r="H5" s="277"/>
      <c r="I5" s="5"/>
      <c r="J5" s="5"/>
      <c r="K5" s="5"/>
    </row>
    <row r="6" spans="2:13" ht="45.75" customHeight="1" x14ac:dyDescent="0.25">
      <c r="C6" s="70" t="s">
        <v>117</v>
      </c>
      <c r="D6" s="72">
        <v>10</v>
      </c>
      <c r="E6" s="278" t="s">
        <v>118</v>
      </c>
      <c r="F6" s="279"/>
      <c r="G6" s="279"/>
      <c r="H6" s="280"/>
    </row>
    <row r="7" spans="2:13" ht="44.25" customHeight="1" x14ac:dyDescent="0.25">
      <c r="C7" s="70" t="s">
        <v>119</v>
      </c>
      <c r="D7" s="72">
        <v>6</v>
      </c>
      <c r="E7" s="278" t="s">
        <v>120</v>
      </c>
      <c r="F7" s="279"/>
      <c r="G7" s="279"/>
      <c r="H7" s="280"/>
    </row>
    <row r="8" spans="2:13" ht="45" customHeight="1" x14ac:dyDescent="0.25">
      <c r="C8" s="70" t="s">
        <v>121</v>
      </c>
      <c r="D8" s="72">
        <v>2</v>
      </c>
      <c r="E8" s="278" t="s">
        <v>122</v>
      </c>
      <c r="F8" s="279"/>
      <c r="G8" s="279"/>
      <c r="H8" s="280"/>
    </row>
    <row r="9" spans="2:13" ht="44.25" customHeight="1" x14ac:dyDescent="0.25">
      <c r="C9" s="70" t="s">
        <v>123</v>
      </c>
      <c r="D9" s="70">
        <v>1</v>
      </c>
      <c r="E9" s="278" t="s">
        <v>124</v>
      </c>
      <c r="F9" s="279"/>
      <c r="G9" s="279"/>
      <c r="H9" s="280"/>
    </row>
    <row r="10" spans="2:13" ht="12.75" customHeight="1" x14ac:dyDescent="0.25"/>
    <row r="12" spans="2:13" x14ac:dyDescent="0.25">
      <c r="B12" s="281" t="s">
        <v>125</v>
      </c>
      <c r="C12" s="281"/>
      <c r="D12" s="281"/>
      <c r="E12" s="281"/>
      <c r="F12" s="281"/>
      <c r="G12" s="28"/>
    </row>
    <row r="13" spans="2:13" x14ac:dyDescent="0.25">
      <c r="B13" s="29" t="s">
        <v>14</v>
      </c>
      <c r="C13" s="282" t="s">
        <v>126</v>
      </c>
      <c r="D13" s="282"/>
      <c r="E13" s="282"/>
      <c r="F13" s="282"/>
      <c r="G13" s="28"/>
      <c r="I13" s="283"/>
      <c r="J13" s="30" t="s">
        <v>127</v>
      </c>
    </row>
    <row r="14" spans="2:13" ht="15.75" thickBot="1" x14ac:dyDescent="0.3">
      <c r="B14" s="31" t="s">
        <v>128</v>
      </c>
      <c r="C14" s="285" t="s">
        <v>129</v>
      </c>
      <c r="D14" s="285"/>
      <c r="E14" s="285"/>
      <c r="F14" s="285"/>
      <c r="G14" s="28"/>
      <c r="H14" s="32">
        <v>1</v>
      </c>
      <c r="I14" s="284"/>
      <c r="J14" s="33"/>
      <c r="K14" t="s">
        <v>130</v>
      </c>
    </row>
    <row r="15" spans="2:13" ht="32.25" customHeight="1" x14ac:dyDescent="0.25">
      <c r="B15" s="69" t="s">
        <v>131</v>
      </c>
      <c r="C15" s="285" t="s">
        <v>132</v>
      </c>
      <c r="D15" s="285"/>
      <c r="E15" s="285"/>
      <c r="F15" s="285"/>
      <c r="G15" s="28"/>
      <c r="H15" s="34"/>
      <c r="I15" s="286"/>
    </row>
    <row r="16" spans="2:13" x14ac:dyDescent="0.25">
      <c r="B16" s="31" t="s">
        <v>133</v>
      </c>
      <c r="C16" s="285" t="s">
        <v>134</v>
      </c>
      <c r="D16" s="285"/>
      <c r="E16" s="285"/>
      <c r="F16" s="285"/>
      <c r="G16" s="35"/>
      <c r="H16" s="34"/>
      <c r="I16" s="287"/>
      <c r="J16" s="35" t="s">
        <v>135</v>
      </c>
      <c r="K16" s="35"/>
      <c r="L16" s="35"/>
      <c r="M16" s="35"/>
    </row>
    <row r="17" spans="2:10" x14ac:dyDescent="0.25">
      <c r="B17" s="31" t="s">
        <v>136</v>
      </c>
      <c r="C17" s="285" t="s">
        <v>137</v>
      </c>
      <c r="D17" s="285"/>
      <c r="E17" s="285"/>
      <c r="F17" s="285"/>
      <c r="G17" s="28"/>
      <c r="H17" s="34"/>
      <c r="I17" s="287"/>
    </row>
    <row r="18" spans="2:10" x14ac:dyDescent="0.25">
      <c r="D18" s="28"/>
      <c r="E18" s="28"/>
      <c r="F18" s="28"/>
      <c r="G18" s="28"/>
      <c r="H18" s="32">
        <v>0.5</v>
      </c>
      <c r="I18" s="287"/>
      <c r="J18" t="s">
        <v>138</v>
      </c>
    </row>
    <row r="19" spans="2:10" x14ac:dyDescent="0.25">
      <c r="D19" s="28"/>
      <c r="E19" s="28"/>
      <c r="F19" s="28"/>
      <c r="G19" s="28"/>
      <c r="H19" s="34"/>
      <c r="I19" s="274"/>
      <c r="J19" t="s">
        <v>139</v>
      </c>
    </row>
    <row r="20" spans="2:10" x14ac:dyDescent="0.25">
      <c r="D20" s="28"/>
      <c r="E20" s="28"/>
      <c r="F20" s="28"/>
      <c r="G20" s="28"/>
      <c r="H20" s="34"/>
      <c r="I20" s="274"/>
    </row>
    <row r="21" spans="2:10" x14ac:dyDescent="0.25">
      <c r="D21" s="28"/>
      <c r="E21" s="28"/>
      <c r="F21" s="28"/>
      <c r="G21" s="28"/>
      <c r="H21" s="32">
        <v>0.1</v>
      </c>
      <c r="I21" s="274"/>
    </row>
    <row r="22" spans="2:10" x14ac:dyDescent="0.25">
      <c r="D22" s="28"/>
      <c r="E22" s="28"/>
      <c r="F22" s="28"/>
      <c r="G22" s="28"/>
      <c r="H22" s="28"/>
      <c r="I22" s="36"/>
    </row>
  </sheetData>
  <mergeCells count="16">
    <mergeCell ref="B1:K1"/>
    <mergeCell ref="B3:K3"/>
    <mergeCell ref="I19:I21"/>
    <mergeCell ref="E5:H5"/>
    <mergeCell ref="E6:H6"/>
    <mergeCell ref="E7:H7"/>
    <mergeCell ref="E8:H8"/>
    <mergeCell ref="E9:H9"/>
    <mergeCell ref="B12:F12"/>
    <mergeCell ref="C13:F13"/>
    <mergeCell ref="I13:I14"/>
    <mergeCell ref="C14:F14"/>
    <mergeCell ref="C15:F15"/>
    <mergeCell ref="I15:I18"/>
    <mergeCell ref="C16:F16"/>
    <mergeCell ref="C17:F17"/>
  </mergeCells>
  <hyperlinks>
    <hyperlink ref="B1:K1" location="'MATRIZ DE RIESGOS'!A1" display="NIVEL DE DEFICIENCIA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zoomScale="98" zoomScaleNormal="98" workbookViewId="0">
      <selection activeCell="E8" sqref="E8:H8"/>
    </sheetView>
  </sheetViews>
  <sheetFormatPr baseColWidth="10" defaultRowHeight="15" x14ac:dyDescent="0.25"/>
  <cols>
    <col min="3" max="3" width="22.85546875" customWidth="1"/>
  </cols>
  <sheetData>
    <row r="2" spans="2:12" x14ac:dyDescent="0.25">
      <c r="B2" s="289" t="s">
        <v>15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</row>
    <row r="4" spans="2:12" x14ac:dyDescent="0.25">
      <c r="B4" s="273" t="s">
        <v>111</v>
      </c>
      <c r="C4" s="273"/>
      <c r="D4" s="273"/>
      <c r="E4" s="273"/>
      <c r="F4" s="273"/>
      <c r="G4" s="273"/>
      <c r="H4" s="273"/>
      <c r="I4" s="273"/>
      <c r="J4" s="273"/>
      <c r="K4" s="273"/>
      <c r="L4" s="273"/>
    </row>
    <row r="6" spans="2:12" x14ac:dyDescent="0.25">
      <c r="C6" s="27" t="s">
        <v>15</v>
      </c>
      <c r="D6" s="27" t="s">
        <v>140</v>
      </c>
      <c r="E6" s="290" t="s">
        <v>116</v>
      </c>
      <c r="F6" s="290"/>
      <c r="G6" s="290"/>
      <c r="H6" s="290"/>
    </row>
    <row r="7" spans="2:12" ht="30" customHeight="1" x14ac:dyDescent="0.25">
      <c r="C7" s="1" t="s">
        <v>141</v>
      </c>
      <c r="D7" s="27">
        <v>4</v>
      </c>
      <c r="E7" s="288" t="s">
        <v>142</v>
      </c>
      <c r="F7" s="288"/>
      <c r="G7" s="288"/>
      <c r="H7" s="288"/>
    </row>
    <row r="8" spans="2:12" ht="28.5" customHeight="1" x14ac:dyDescent="0.25">
      <c r="C8" s="1" t="s">
        <v>143</v>
      </c>
      <c r="D8" s="27">
        <v>3</v>
      </c>
      <c r="E8" s="288" t="s">
        <v>144</v>
      </c>
      <c r="F8" s="288"/>
      <c r="G8" s="288"/>
      <c r="H8" s="288"/>
    </row>
    <row r="9" spans="2:12" ht="30" customHeight="1" x14ac:dyDescent="0.25">
      <c r="C9" s="1" t="s">
        <v>145</v>
      </c>
      <c r="D9" s="27">
        <v>2</v>
      </c>
      <c r="E9" s="288" t="s">
        <v>146</v>
      </c>
      <c r="F9" s="288"/>
      <c r="G9" s="288"/>
      <c r="H9" s="288"/>
    </row>
    <row r="10" spans="2:12" ht="30" customHeight="1" x14ac:dyDescent="0.25">
      <c r="C10" s="1" t="s">
        <v>147</v>
      </c>
      <c r="D10" s="27">
        <v>1</v>
      </c>
      <c r="E10" s="288" t="s">
        <v>148</v>
      </c>
      <c r="F10" s="288"/>
      <c r="G10" s="288"/>
      <c r="H10" s="288"/>
    </row>
  </sheetData>
  <mergeCells count="7">
    <mergeCell ref="E9:H9"/>
    <mergeCell ref="E10:H10"/>
    <mergeCell ref="B2:L2"/>
    <mergeCell ref="B4:L4"/>
    <mergeCell ref="E6:H6"/>
    <mergeCell ref="E7:H7"/>
    <mergeCell ref="E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opLeftCell="A5" zoomScale="93" zoomScaleNormal="93" workbookViewId="0">
      <selection activeCell="G12" sqref="G12"/>
    </sheetView>
  </sheetViews>
  <sheetFormatPr baseColWidth="10" defaultRowHeight="15" x14ac:dyDescent="0.25"/>
  <sheetData>
    <row r="3" spans="2:11" x14ac:dyDescent="0.25">
      <c r="B3" s="272" t="s">
        <v>77</v>
      </c>
      <c r="C3" s="272"/>
      <c r="D3" s="272"/>
      <c r="E3" s="272"/>
      <c r="F3" s="272"/>
      <c r="G3" s="272"/>
      <c r="H3" s="272"/>
      <c r="I3" s="272"/>
      <c r="J3" s="272"/>
      <c r="K3" s="272"/>
    </row>
    <row r="5" spans="2:11" x14ac:dyDescent="0.25">
      <c r="B5" s="266" t="s">
        <v>112</v>
      </c>
      <c r="C5" s="266"/>
      <c r="D5" s="266"/>
      <c r="E5" s="266"/>
      <c r="F5" s="266"/>
      <c r="G5" s="266"/>
      <c r="H5" s="266"/>
      <c r="I5" s="266"/>
      <c r="J5" s="266"/>
      <c r="K5" s="266"/>
    </row>
    <row r="8" spans="2:11" x14ac:dyDescent="0.25">
      <c r="C8" s="45" t="s">
        <v>174</v>
      </c>
      <c r="D8" s="45"/>
      <c r="E8" s="46"/>
      <c r="F8" s="28"/>
      <c r="G8" s="28"/>
      <c r="H8" s="28"/>
    </row>
    <row r="9" spans="2:11" x14ac:dyDescent="0.25">
      <c r="C9" s="292" t="s">
        <v>149</v>
      </c>
      <c r="D9" s="292"/>
      <c r="E9" s="292" t="s">
        <v>150</v>
      </c>
      <c r="F9" s="292"/>
      <c r="G9" s="292"/>
      <c r="H9" s="292"/>
    </row>
    <row r="10" spans="2:11" x14ac:dyDescent="0.25">
      <c r="C10" s="27"/>
      <c r="D10" s="27"/>
      <c r="E10" s="39">
        <v>4</v>
      </c>
      <c r="F10" s="39">
        <v>3</v>
      </c>
      <c r="G10" s="39">
        <v>2</v>
      </c>
      <c r="H10" s="39">
        <v>1</v>
      </c>
    </row>
    <row r="11" spans="2:11" x14ac:dyDescent="0.25">
      <c r="C11" s="229" t="s">
        <v>151</v>
      </c>
      <c r="D11" s="27">
        <v>10</v>
      </c>
      <c r="E11" s="40" t="s">
        <v>152</v>
      </c>
      <c r="F11" s="40" t="s">
        <v>153</v>
      </c>
      <c r="G11" s="41" t="s">
        <v>154</v>
      </c>
      <c r="H11" s="41" t="s">
        <v>155</v>
      </c>
    </row>
    <row r="12" spans="2:11" x14ac:dyDescent="0.25">
      <c r="C12" s="229"/>
      <c r="D12" s="27">
        <v>6</v>
      </c>
      <c r="E12" s="40" t="s">
        <v>156</v>
      </c>
      <c r="F12" s="41" t="s">
        <v>157</v>
      </c>
      <c r="G12" s="41" t="s">
        <v>158</v>
      </c>
      <c r="H12" s="42" t="s">
        <v>159</v>
      </c>
    </row>
    <row r="13" spans="2:11" x14ac:dyDescent="0.25">
      <c r="B13" s="37"/>
      <c r="C13" s="229"/>
      <c r="D13" s="27">
        <v>2</v>
      </c>
      <c r="E13" s="42" t="s">
        <v>160</v>
      </c>
      <c r="F13" s="42" t="s">
        <v>161</v>
      </c>
      <c r="G13" s="39" t="s">
        <v>162</v>
      </c>
      <c r="H13" s="39" t="s">
        <v>163</v>
      </c>
      <c r="I13" s="37"/>
      <c r="J13" s="37"/>
      <c r="K13" s="37"/>
    </row>
    <row r="14" spans="2:11" x14ac:dyDescent="0.25">
      <c r="E14" s="28"/>
      <c r="F14" s="28"/>
      <c r="G14" s="28"/>
      <c r="H14" s="28"/>
    </row>
    <row r="15" spans="2:11" x14ac:dyDescent="0.25">
      <c r="E15" s="28"/>
      <c r="F15" s="28"/>
      <c r="G15" s="28"/>
      <c r="H15" s="28"/>
    </row>
    <row r="16" spans="2:11" x14ac:dyDescent="0.25">
      <c r="E16" s="28"/>
      <c r="F16" s="28"/>
      <c r="G16" s="28"/>
      <c r="H16" s="28"/>
    </row>
    <row r="17" spans="3:8" x14ac:dyDescent="0.25">
      <c r="C17" s="45" t="s">
        <v>175</v>
      </c>
      <c r="D17" s="47"/>
      <c r="E17" s="48"/>
      <c r="F17" s="28"/>
      <c r="G17" s="28"/>
      <c r="H17" s="28"/>
    </row>
    <row r="18" spans="3:8" x14ac:dyDescent="0.25">
      <c r="C18" s="1" t="s">
        <v>164</v>
      </c>
      <c r="D18" s="27" t="s">
        <v>165</v>
      </c>
      <c r="E18" s="291" t="s">
        <v>116</v>
      </c>
      <c r="F18" s="291"/>
      <c r="G18" s="291"/>
      <c r="H18" s="291"/>
    </row>
    <row r="19" spans="3:8" ht="45" customHeight="1" x14ac:dyDescent="0.25">
      <c r="C19" s="76" t="s">
        <v>117</v>
      </c>
      <c r="D19" s="1" t="s">
        <v>166</v>
      </c>
      <c r="E19" s="288" t="s">
        <v>167</v>
      </c>
      <c r="F19" s="288"/>
      <c r="G19" s="288"/>
      <c r="H19" s="288"/>
    </row>
    <row r="20" spans="3:8" ht="51.75" customHeight="1" x14ac:dyDescent="0.25">
      <c r="C20" s="77" t="s">
        <v>119</v>
      </c>
      <c r="D20" s="1" t="s">
        <v>168</v>
      </c>
      <c r="E20" s="288" t="s">
        <v>169</v>
      </c>
      <c r="F20" s="288"/>
      <c r="G20" s="288"/>
      <c r="H20" s="288"/>
    </row>
    <row r="21" spans="3:8" ht="42.75" customHeight="1" x14ac:dyDescent="0.25">
      <c r="C21" s="78" t="s">
        <v>121</v>
      </c>
      <c r="D21" s="1" t="s">
        <v>170</v>
      </c>
      <c r="E21" s="288" t="s">
        <v>171</v>
      </c>
      <c r="F21" s="288"/>
      <c r="G21" s="288"/>
      <c r="H21" s="288"/>
    </row>
    <row r="22" spans="3:8" ht="52.5" customHeight="1" x14ac:dyDescent="0.25">
      <c r="C22" s="1" t="s">
        <v>123</v>
      </c>
      <c r="D22" s="1" t="s">
        <v>172</v>
      </c>
      <c r="E22" s="288" t="s">
        <v>173</v>
      </c>
      <c r="F22" s="288"/>
      <c r="G22" s="288"/>
      <c r="H22" s="288"/>
    </row>
  </sheetData>
  <mergeCells count="10">
    <mergeCell ref="B3:K3"/>
    <mergeCell ref="B5:K5"/>
    <mergeCell ref="C9:D9"/>
    <mergeCell ref="E9:H9"/>
    <mergeCell ref="C11:C13"/>
    <mergeCell ref="E18:H18"/>
    <mergeCell ref="E19:H19"/>
    <mergeCell ref="E20:H20"/>
    <mergeCell ref="E21:H21"/>
    <mergeCell ref="E22:H22"/>
  </mergeCells>
  <hyperlinks>
    <hyperlink ref="B3:K3" location="'MATRIZ DE RIESGOS'!A1" display="NIVEL DE PROBABILIDA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F19" sqref="F19"/>
    </sheetView>
  </sheetViews>
  <sheetFormatPr baseColWidth="10" defaultRowHeight="15" x14ac:dyDescent="0.25"/>
  <cols>
    <col min="3" max="3" width="22.42578125" customWidth="1"/>
  </cols>
  <sheetData>
    <row r="3" spans="2:12" x14ac:dyDescent="0.25">
      <c r="B3" s="272" t="s">
        <v>78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</row>
    <row r="5" spans="2:12" x14ac:dyDescent="0.25">
      <c r="B5" s="266" t="s">
        <v>113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</row>
    <row r="7" spans="2:12" x14ac:dyDescent="0.25">
      <c r="C7" s="38" t="s">
        <v>176</v>
      </c>
      <c r="D7" s="43"/>
      <c r="E7" s="44"/>
      <c r="F7" s="28"/>
      <c r="G7" s="28"/>
      <c r="H7" s="28"/>
    </row>
    <row r="8" spans="2:12" x14ac:dyDescent="0.25">
      <c r="C8" s="1" t="s">
        <v>177</v>
      </c>
      <c r="D8" s="27" t="s">
        <v>178</v>
      </c>
      <c r="E8" s="291" t="s">
        <v>116</v>
      </c>
      <c r="F8" s="291"/>
      <c r="G8" s="291"/>
      <c r="H8" s="291"/>
    </row>
    <row r="9" spans="2:12" x14ac:dyDescent="0.25">
      <c r="C9" s="1" t="s">
        <v>179</v>
      </c>
      <c r="D9" s="27">
        <v>100</v>
      </c>
      <c r="E9" s="293" t="s">
        <v>180</v>
      </c>
      <c r="F9" s="293"/>
      <c r="G9" s="293"/>
      <c r="H9" s="293"/>
    </row>
    <row r="10" spans="2:12" ht="30.75" customHeight="1" x14ac:dyDescent="0.25">
      <c r="C10" s="1" t="s">
        <v>181</v>
      </c>
      <c r="D10" s="27">
        <v>60</v>
      </c>
      <c r="E10" s="294" t="s">
        <v>182</v>
      </c>
      <c r="F10" s="295"/>
      <c r="G10" s="295"/>
      <c r="H10" s="296"/>
    </row>
    <row r="11" spans="2:12" x14ac:dyDescent="0.25">
      <c r="C11" s="1" t="s">
        <v>183</v>
      </c>
      <c r="D11" s="27">
        <v>25</v>
      </c>
      <c r="E11" s="293" t="s">
        <v>184</v>
      </c>
      <c r="F11" s="293"/>
      <c r="G11" s="293"/>
      <c r="H11" s="293"/>
    </row>
    <row r="12" spans="2:12" x14ac:dyDescent="0.25">
      <c r="C12" s="1" t="s">
        <v>185</v>
      </c>
      <c r="D12" s="27">
        <v>10</v>
      </c>
      <c r="E12" s="293" t="s">
        <v>186</v>
      </c>
      <c r="F12" s="293"/>
      <c r="G12" s="293"/>
      <c r="H12" s="293"/>
    </row>
    <row r="13" spans="2:12" x14ac:dyDescent="0.25">
      <c r="C13" s="49" t="s">
        <v>187</v>
      </c>
      <c r="E13" s="28"/>
      <c r="F13" s="28"/>
      <c r="G13" s="28"/>
      <c r="H13" s="28"/>
    </row>
  </sheetData>
  <mergeCells count="7">
    <mergeCell ref="E11:H11"/>
    <mergeCell ref="E12:H12"/>
    <mergeCell ref="B3:L3"/>
    <mergeCell ref="B5:L5"/>
    <mergeCell ref="E8:H8"/>
    <mergeCell ref="E9:H9"/>
    <mergeCell ref="E10:H10"/>
  </mergeCells>
  <hyperlinks>
    <hyperlink ref="B3:L3" location="'MATRIZ DE RIESGOS'!A1" display="NIVEL DE CONSECUENCIA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opLeftCell="A16" workbookViewId="0">
      <selection activeCell="D22" sqref="D22:G22"/>
    </sheetView>
  </sheetViews>
  <sheetFormatPr baseColWidth="10" defaultRowHeight="15" x14ac:dyDescent="0.25"/>
  <sheetData>
    <row r="3" spans="2:12" x14ac:dyDescent="0.25">
      <c r="B3" s="272" t="s">
        <v>79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</row>
    <row r="5" spans="2:12" x14ac:dyDescent="0.25">
      <c r="B5" s="266" t="s">
        <v>114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</row>
    <row r="7" spans="2:12" ht="15.75" thickBot="1" x14ac:dyDescent="0.3">
      <c r="B7" s="304" t="s">
        <v>227</v>
      </c>
      <c r="C7" s="304"/>
      <c r="D7" s="304"/>
      <c r="E7" s="304"/>
      <c r="F7" s="304"/>
      <c r="G7" s="304"/>
    </row>
    <row r="8" spans="2:12" x14ac:dyDescent="0.25">
      <c r="B8" s="305" t="s">
        <v>188</v>
      </c>
      <c r="C8" s="306"/>
      <c r="D8" s="292" t="s">
        <v>189</v>
      </c>
      <c r="E8" s="292"/>
      <c r="F8" s="292"/>
      <c r="G8" s="292"/>
    </row>
    <row r="9" spans="2:12" x14ac:dyDescent="0.25">
      <c r="B9" s="307"/>
      <c r="C9" s="308"/>
      <c r="D9" s="50" t="s">
        <v>190</v>
      </c>
      <c r="E9" s="51" t="s">
        <v>191</v>
      </c>
      <c r="F9" s="50" t="s">
        <v>192</v>
      </c>
      <c r="G9" s="51" t="s">
        <v>193</v>
      </c>
    </row>
    <row r="10" spans="2:12" ht="47.25" x14ac:dyDescent="0.25">
      <c r="B10" s="309" t="s">
        <v>194</v>
      </c>
      <c r="C10" s="50">
        <v>100</v>
      </c>
      <c r="D10" s="52" t="s">
        <v>195</v>
      </c>
      <c r="E10" s="53" t="s">
        <v>196</v>
      </c>
      <c r="F10" s="53" t="s">
        <v>197</v>
      </c>
      <c r="G10" s="54" t="s">
        <v>198</v>
      </c>
    </row>
    <row r="11" spans="2:12" ht="15.75" x14ac:dyDescent="0.25">
      <c r="B11" s="309"/>
      <c r="C11" s="292">
        <v>60</v>
      </c>
      <c r="D11" s="310" t="s">
        <v>199</v>
      </c>
      <c r="E11" s="311" t="s">
        <v>200</v>
      </c>
      <c r="F11" s="312" t="s">
        <v>201</v>
      </c>
      <c r="G11" s="55" t="s">
        <v>202</v>
      </c>
    </row>
    <row r="12" spans="2:12" ht="31.5" x14ac:dyDescent="0.25">
      <c r="B12" s="309"/>
      <c r="C12" s="292"/>
      <c r="D12" s="310"/>
      <c r="E12" s="311"/>
      <c r="F12" s="312"/>
      <c r="G12" s="56" t="s">
        <v>203</v>
      </c>
    </row>
    <row r="13" spans="2:12" ht="31.5" x14ac:dyDescent="0.25">
      <c r="B13" s="309"/>
      <c r="C13" s="50">
        <v>25</v>
      </c>
      <c r="D13" s="52" t="s">
        <v>204</v>
      </c>
      <c r="E13" s="54" t="s">
        <v>205</v>
      </c>
      <c r="F13" s="54" t="s">
        <v>206</v>
      </c>
      <c r="G13" s="57" t="s">
        <v>207</v>
      </c>
    </row>
    <row r="14" spans="2:12" ht="15.75" x14ac:dyDescent="0.25">
      <c r="B14" s="309"/>
      <c r="C14" s="292">
        <v>10</v>
      </c>
      <c r="D14" s="312" t="s">
        <v>208</v>
      </c>
      <c r="E14" s="55" t="s">
        <v>209</v>
      </c>
      <c r="F14" s="313" t="s">
        <v>210</v>
      </c>
      <c r="G14" s="58" t="s">
        <v>211</v>
      </c>
    </row>
    <row r="15" spans="2:12" ht="31.5" x14ac:dyDescent="0.25">
      <c r="B15" s="309"/>
      <c r="C15" s="292"/>
      <c r="D15" s="312"/>
      <c r="E15" s="59" t="s">
        <v>212</v>
      </c>
      <c r="F15" s="313"/>
      <c r="G15" s="60" t="s">
        <v>213</v>
      </c>
    </row>
    <row r="16" spans="2:12" x14ac:dyDescent="0.25">
      <c r="D16" s="28"/>
      <c r="E16" s="28"/>
      <c r="F16" s="28"/>
      <c r="G16" s="28"/>
    </row>
    <row r="17" spans="2:11" x14ac:dyDescent="0.25">
      <c r="B17" s="61"/>
      <c r="C17" s="61"/>
      <c r="D17" s="61"/>
      <c r="E17" s="61"/>
      <c r="F17" s="61"/>
      <c r="G17" s="61"/>
      <c r="H17" s="37"/>
      <c r="I17" s="37"/>
      <c r="J17" s="37"/>
      <c r="K17" s="37"/>
    </row>
    <row r="18" spans="2:11" ht="15.75" thickBot="1" x14ac:dyDescent="0.3">
      <c r="B18" s="300" t="s">
        <v>228</v>
      </c>
      <c r="C18" s="300"/>
      <c r="D18" s="300"/>
      <c r="E18" s="300"/>
      <c r="F18" s="300"/>
      <c r="G18" s="300"/>
    </row>
    <row r="19" spans="2:11" ht="60" x14ac:dyDescent="0.25">
      <c r="B19" s="65" t="s">
        <v>214</v>
      </c>
      <c r="C19" s="66" t="s">
        <v>215</v>
      </c>
      <c r="D19" s="301" t="s">
        <v>116</v>
      </c>
      <c r="E19" s="302"/>
      <c r="F19" s="302"/>
      <c r="G19" s="303"/>
    </row>
    <row r="20" spans="2:11" ht="30" customHeight="1" x14ac:dyDescent="0.25">
      <c r="B20" s="62" t="s">
        <v>216</v>
      </c>
      <c r="C20" s="27" t="s">
        <v>217</v>
      </c>
      <c r="D20" s="297" t="s">
        <v>218</v>
      </c>
      <c r="E20" s="298"/>
      <c r="F20" s="298"/>
      <c r="G20" s="299"/>
    </row>
    <row r="21" spans="2:11" ht="44.25" customHeight="1" x14ac:dyDescent="0.25">
      <c r="B21" s="62" t="s">
        <v>219</v>
      </c>
      <c r="C21" s="27" t="s">
        <v>220</v>
      </c>
      <c r="D21" s="297" t="s">
        <v>221</v>
      </c>
      <c r="E21" s="298"/>
      <c r="F21" s="298"/>
      <c r="G21" s="299"/>
    </row>
    <row r="22" spans="2:11" ht="30" customHeight="1" x14ac:dyDescent="0.25">
      <c r="B22" s="62" t="s">
        <v>222</v>
      </c>
      <c r="C22" s="27" t="s">
        <v>223</v>
      </c>
      <c r="D22" s="297" t="s">
        <v>224</v>
      </c>
      <c r="E22" s="298"/>
      <c r="F22" s="298"/>
      <c r="G22" s="299"/>
    </row>
    <row r="23" spans="2:11" ht="45" customHeight="1" thickBot="1" x14ac:dyDescent="0.3">
      <c r="B23" s="63" t="s">
        <v>225</v>
      </c>
      <c r="C23" s="64">
        <v>20</v>
      </c>
      <c r="D23" s="297" t="s">
        <v>226</v>
      </c>
      <c r="E23" s="298"/>
      <c r="F23" s="298"/>
      <c r="G23" s="299"/>
    </row>
  </sheetData>
  <mergeCells count="19">
    <mergeCell ref="B10:B15"/>
    <mergeCell ref="C11:C12"/>
    <mergeCell ref="D11:D12"/>
    <mergeCell ref="E11:E12"/>
    <mergeCell ref="F11:F12"/>
    <mergeCell ref="C14:C15"/>
    <mergeCell ref="D14:D15"/>
    <mergeCell ref="F14:F15"/>
    <mergeCell ref="B3:L3"/>
    <mergeCell ref="B5:L5"/>
    <mergeCell ref="B7:G7"/>
    <mergeCell ref="B8:C9"/>
    <mergeCell ref="D8:G8"/>
    <mergeCell ref="D23:G23"/>
    <mergeCell ref="B18:G18"/>
    <mergeCell ref="D19:G19"/>
    <mergeCell ref="D20:G20"/>
    <mergeCell ref="D21:G21"/>
    <mergeCell ref="D22:G22"/>
  </mergeCells>
  <hyperlinks>
    <hyperlink ref="B3:L3" location="'MATRIZ DE RIESGOS'!A1" display="NIVEL DEL RIESGO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/>
  </sheetViews>
  <sheetFormatPr baseColWidth="10" defaultRowHeight="15" x14ac:dyDescent="0.25"/>
  <cols>
    <col min="4" max="4" width="11.7109375" customWidth="1"/>
    <col min="5" max="5" width="34.42578125" customWidth="1"/>
    <col min="6" max="6" width="23.5703125" customWidth="1"/>
  </cols>
  <sheetData>
    <row r="3" spans="2:10" x14ac:dyDescent="0.25">
      <c r="B3" s="272" t="s">
        <v>20</v>
      </c>
      <c r="C3" s="272"/>
      <c r="D3" s="272"/>
      <c r="E3" s="272"/>
      <c r="F3" s="272"/>
      <c r="G3" s="272"/>
      <c r="H3" s="272"/>
      <c r="I3" s="272"/>
      <c r="J3" s="272"/>
    </row>
    <row r="4" spans="2:10" ht="15.75" thickBot="1" x14ac:dyDescent="0.3"/>
    <row r="5" spans="2:10" ht="15.75" thickBot="1" x14ac:dyDescent="0.3">
      <c r="E5" s="83" t="s">
        <v>257</v>
      </c>
      <c r="F5" s="84" t="s">
        <v>258</v>
      </c>
    </row>
    <row r="6" spans="2:10" ht="15.75" thickBot="1" x14ac:dyDescent="0.3">
      <c r="E6" s="67" t="s">
        <v>216</v>
      </c>
      <c r="F6" s="68" t="s">
        <v>231</v>
      </c>
    </row>
    <row r="7" spans="2:10" ht="29.25" thickBot="1" x14ac:dyDescent="0.3">
      <c r="E7" s="67" t="s">
        <v>219</v>
      </c>
      <c r="F7" s="68" t="s">
        <v>233</v>
      </c>
    </row>
    <row r="8" spans="2:10" ht="15.75" thickBot="1" x14ac:dyDescent="0.3">
      <c r="E8" s="67" t="s">
        <v>222</v>
      </c>
      <c r="F8" s="68" t="s">
        <v>259</v>
      </c>
    </row>
    <row r="9" spans="2:10" ht="15.75" thickBot="1" x14ac:dyDescent="0.3">
      <c r="E9" s="67" t="s">
        <v>225</v>
      </c>
      <c r="F9" s="68" t="s">
        <v>259</v>
      </c>
    </row>
    <row r="10" spans="2:10" ht="49.5" customHeight="1" thickBot="1" x14ac:dyDescent="0.3">
      <c r="E10" s="67" t="s">
        <v>230</v>
      </c>
      <c r="F10" s="68" t="s">
        <v>231</v>
      </c>
    </row>
    <row r="11" spans="2:10" ht="47.25" customHeight="1" thickBot="1" x14ac:dyDescent="0.3">
      <c r="E11" s="67" t="s">
        <v>232</v>
      </c>
      <c r="F11" s="68" t="s">
        <v>233</v>
      </c>
    </row>
  </sheetData>
  <mergeCells count="1">
    <mergeCell ref="B3:J3"/>
  </mergeCells>
  <hyperlinks>
    <hyperlink ref="B3:J3" location="'MATRIZ DE RIESGOS'!A1" display="ACEPTABILIDAD DEL RIESGO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V96"/>
  <sheetViews>
    <sheetView zoomScale="62" zoomScaleNormal="62" workbookViewId="0">
      <selection activeCell="AI6" sqref="AI6"/>
    </sheetView>
  </sheetViews>
  <sheetFormatPr baseColWidth="10" defaultRowHeight="15" x14ac:dyDescent="0.25"/>
  <cols>
    <col min="33" max="33" width="16.42578125" customWidth="1"/>
  </cols>
  <sheetData>
    <row r="1" spans="1:6340" x14ac:dyDescent="0.25"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</row>
    <row r="2" spans="1:6340" x14ac:dyDescent="0.25"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</row>
    <row r="3" spans="1:6340" ht="15.75" thickBot="1" x14ac:dyDescent="0.3"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</row>
    <row r="4" spans="1:6340" s="3" customFormat="1" ht="92.25" customHeight="1" x14ac:dyDescent="0.25">
      <c r="A4" s="315" t="s">
        <v>0</v>
      </c>
      <c r="B4" s="317" t="s">
        <v>1</v>
      </c>
      <c r="C4" s="317" t="s">
        <v>2</v>
      </c>
      <c r="D4" s="317" t="s">
        <v>3</v>
      </c>
      <c r="E4" s="318" t="s">
        <v>5</v>
      </c>
      <c r="F4" s="319"/>
      <c r="G4" s="320"/>
      <c r="H4" s="342" t="s">
        <v>7</v>
      </c>
      <c r="I4" s="343"/>
      <c r="J4" s="344"/>
      <c r="K4" s="345" t="s">
        <v>8</v>
      </c>
      <c r="L4" s="346"/>
      <c r="M4" s="346"/>
      <c r="N4" s="346"/>
      <c r="O4" s="346"/>
      <c r="P4" s="346"/>
      <c r="Q4" s="347"/>
      <c r="R4" s="348" t="s">
        <v>20</v>
      </c>
      <c r="S4" s="334" t="s">
        <v>24</v>
      </c>
      <c r="T4" s="335"/>
      <c r="U4" s="335"/>
      <c r="V4" s="335"/>
      <c r="W4" s="336"/>
      <c r="X4" s="330" t="s">
        <v>325</v>
      </c>
      <c r="Y4" s="330"/>
      <c r="Z4" s="330"/>
      <c r="AA4" s="330"/>
      <c r="AB4" s="330"/>
      <c r="AC4" s="330"/>
      <c r="AD4" s="330"/>
      <c r="AE4" s="92" t="s">
        <v>326</v>
      </c>
      <c r="AF4" s="337" t="s">
        <v>260</v>
      </c>
      <c r="AG4" s="328" t="s">
        <v>261</v>
      </c>
      <c r="AH4" s="328" t="s">
        <v>262</v>
      </c>
      <c r="AI4" s="328" t="s">
        <v>263</v>
      </c>
      <c r="AJ4" s="339" t="s">
        <v>264</v>
      </c>
      <c r="AK4" s="340"/>
      <c r="AL4" s="341"/>
      <c r="AM4" s="328" t="s">
        <v>265</v>
      </c>
    </row>
    <row r="5" spans="1:6340" s="3" customFormat="1" ht="116.25" customHeight="1" thickBot="1" x14ac:dyDescent="0.3">
      <c r="A5" s="316"/>
      <c r="B5" s="235"/>
      <c r="C5" s="235"/>
      <c r="D5" s="235"/>
      <c r="E5" s="131" t="s">
        <v>10</v>
      </c>
      <c r="F5" s="131" t="s">
        <v>11</v>
      </c>
      <c r="G5" s="131" t="s">
        <v>353</v>
      </c>
      <c r="H5" s="95" t="s">
        <v>80</v>
      </c>
      <c r="I5" s="95" t="s">
        <v>12</v>
      </c>
      <c r="J5" s="95" t="s">
        <v>13</v>
      </c>
      <c r="K5" s="96" t="s">
        <v>14</v>
      </c>
      <c r="L5" s="96" t="s">
        <v>15</v>
      </c>
      <c r="M5" s="96" t="s">
        <v>29</v>
      </c>
      <c r="N5" s="96" t="s">
        <v>16</v>
      </c>
      <c r="O5" s="91" t="s">
        <v>17</v>
      </c>
      <c r="P5" s="93" t="s">
        <v>18</v>
      </c>
      <c r="Q5" s="93" t="s">
        <v>19</v>
      </c>
      <c r="R5" s="349"/>
      <c r="S5" s="97" t="s">
        <v>25</v>
      </c>
      <c r="T5" s="97" t="s">
        <v>26</v>
      </c>
      <c r="U5" s="97" t="s">
        <v>27</v>
      </c>
      <c r="V5" s="97" t="s">
        <v>270</v>
      </c>
      <c r="W5" s="97" t="s">
        <v>28</v>
      </c>
      <c r="X5" s="92" t="s">
        <v>14</v>
      </c>
      <c r="Y5" s="92" t="s">
        <v>327</v>
      </c>
      <c r="Z5" s="92" t="s">
        <v>328</v>
      </c>
      <c r="AA5" s="92" t="s">
        <v>329</v>
      </c>
      <c r="AB5" s="92" t="s">
        <v>17</v>
      </c>
      <c r="AC5" s="92" t="s">
        <v>330</v>
      </c>
      <c r="AD5" s="92" t="s">
        <v>331</v>
      </c>
      <c r="AE5" s="92" t="s">
        <v>20</v>
      </c>
      <c r="AF5" s="338"/>
      <c r="AG5" s="329"/>
      <c r="AH5" s="329"/>
      <c r="AI5" s="329"/>
      <c r="AJ5" s="98" t="s">
        <v>266</v>
      </c>
      <c r="AK5" s="98" t="s">
        <v>267</v>
      </c>
      <c r="AL5" s="99" t="s">
        <v>268</v>
      </c>
      <c r="AM5" s="329"/>
    </row>
    <row r="6" spans="1:6340" s="1" customFormat="1" ht="69.75" x14ac:dyDescent="0.25">
      <c r="A6" s="324" t="s">
        <v>238</v>
      </c>
      <c r="B6" s="321" t="s">
        <v>536</v>
      </c>
      <c r="C6" s="331" t="s">
        <v>525</v>
      </c>
      <c r="D6" s="333" t="s">
        <v>525</v>
      </c>
      <c r="E6" s="120" t="s">
        <v>240</v>
      </c>
      <c r="F6" s="314" t="s">
        <v>306</v>
      </c>
      <c r="G6" s="314" t="s">
        <v>39</v>
      </c>
      <c r="H6" s="120"/>
      <c r="I6" s="120"/>
      <c r="J6" s="120" t="s">
        <v>247</v>
      </c>
      <c r="K6" s="120">
        <v>6</v>
      </c>
      <c r="L6" s="120">
        <v>4</v>
      </c>
      <c r="M6" s="120">
        <f t="shared" ref="M6:M37" si="0">+K6*L6</f>
        <v>24</v>
      </c>
      <c r="N6" s="101" t="s">
        <v>255</v>
      </c>
      <c r="O6" s="102">
        <v>25</v>
      </c>
      <c r="P6" s="102">
        <f t="shared" ref="P6:P41" si="1">+M6*O6</f>
        <v>600</v>
      </c>
      <c r="Q6" s="120" t="s">
        <v>216</v>
      </c>
      <c r="R6" s="103" t="s">
        <v>231</v>
      </c>
      <c r="S6" s="188"/>
      <c r="T6" s="188"/>
      <c r="U6" s="104"/>
      <c r="V6" s="350" t="s">
        <v>341</v>
      </c>
      <c r="W6" s="100"/>
      <c r="X6" s="120">
        <v>2</v>
      </c>
      <c r="Y6" s="120">
        <v>4</v>
      </c>
      <c r="Z6" s="120">
        <f t="shared" ref="Z6:Z37" si="2">+X6*Y6</f>
        <v>8</v>
      </c>
      <c r="AA6" s="107" t="s">
        <v>12</v>
      </c>
      <c r="AB6" s="102">
        <v>10</v>
      </c>
      <c r="AC6" s="102">
        <f t="shared" ref="AC6:AC41" si="3">+Z6*AB6</f>
        <v>80</v>
      </c>
      <c r="AD6" s="120" t="s">
        <v>222</v>
      </c>
      <c r="AE6" s="103" t="s">
        <v>229</v>
      </c>
      <c r="AF6" s="105">
        <f t="shared" ref="AF6:AF37" si="4">((P6-AC6)/P6)*100</f>
        <v>86.666666666666671</v>
      </c>
      <c r="AG6" s="106">
        <v>250000</v>
      </c>
      <c r="AH6" s="120">
        <v>2</v>
      </c>
      <c r="AI6" s="120">
        <f t="shared" ref="AI6:AI41" si="5">((P6*AF6/100)/AH6)</f>
        <v>260</v>
      </c>
      <c r="AJ6" s="314" t="s">
        <v>274</v>
      </c>
      <c r="AK6" s="314" t="s">
        <v>272</v>
      </c>
      <c r="AL6" s="314"/>
      <c r="AM6" s="189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</row>
    <row r="7" spans="1:6340" s="1" customFormat="1" ht="78" customHeight="1" x14ac:dyDescent="0.25">
      <c r="A7" s="325"/>
      <c r="B7" s="322"/>
      <c r="C7" s="332"/>
      <c r="D7" s="265"/>
      <c r="E7" s="124" t="s">
        <v>340</v>
      </c>
      <c r="F7" s="229"/>
      <c r="G7" s="229"/>
      <c r="I7" s="2"/>
      <c r="J7" s="124" t="s">
        <v>247</v>
      </c>
      <c r="K7" s="124">
        <v>6</v>
      </c>
      <c r="L7" s="124">
        <v>4</v>
      </c>
      <c r="M7" s="124">
        <f t="shared" si="0"/>
        <v>24</v>
      </c>
      <c r="N7" s="81" t="s">
        <v>255</v>
      </c>
      <c r="O7" s="72">
        <v>25</v>
      </c>
      <c r="P7" s="72">
        <f t="shared" si="1"/>
        <v>600</v>
      </c>
      <c r="Q7" s="124" t="s">
        <v>216</v>
      </c>
      <c r="R7" s="85" t="s">
        <v>231</v>
      </c>
      <c r="V7" s="253"/>
      <c r="W7" s="71"/>
      <c r="X7" s="124">
        <v>2</v>
      </c>
      <c r="Y7" s="124">
        <v>4</v>
      </c>
      <c r="Z7" s="124">
        <f t="shared" si="2"/>
        <v>8</v>
      </c>
      <c r="AA7" s="80" t="s">
        <v>12</v>
      </c>
      <c r="AB7" s="72">
        <v>10</v>
      </c>
      <c r="AC7" s="72">
        <f t="shared" si="3"/>
        <v>80</v>
      </c>
      <c r="AD7" s="124" t="s">
        <v>222</v>
      </c>
      <c r="AE7" s="85" t="s">
        <v>229</v>
      </c>
      <c r="AF7" s="87">
        <f t="shared" si="4"/>
        <v>86.666666666666671</v>
      </c>
      <c r="AG7" s="89">
        <v>250000</v>
      </c>
      <c r="AH7" s="124">
        <v>2</v>
      </c>
      <c r="AI7" s="124">
        <f t="shared" si="5"/>
        <v>260</v>
      </c>
      <c r="AJ7" s="229"/>
      <c r="AK7" s="229"/>
      <c r="AL7" s="229"/>
      <c r="AM7" s="190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</row>
    <row r="8" spans="1:6340" s="1" customFormat="1" ht="98.25" x14ac:dyDescent="0.25">
      <c r="A8" s="325"/>
      <c r="B8" s="322"/>
      <c r="C8" s="332"/>
      <c r="D8" s="265"/>
      <c r="E8" s="124" t="s">
        <v>357</v>
      </c>
      <c r="F8" s="71" t="s">
        <v>358</v>
      </c>
      <c r="G8" s="124"/>
      <c r="J8" s="124" t="s">
        <v>246</v>
      </c>
      <c r="K8" s="124">
        <v>6</v>
      </c>
      <c r="L8" s="124">
        <v>4</v>
      </c>
      <c r="M8" s="124">
        <f t="shared" si="0"/>
        <v>24</v>
      </c>
      <c r="N8" s="81" t="s">
        <v>255</v>
      </c>
      <c r="O8" s="72">
        <v>60</v>
      </c>
      <c r="P8" s="72">
        <f t="shared" si="1"/>
        <v>1440</v>
      </c>
      <c r="Q8" s="124" t="s">
        <v>216</v>
      </c>
      <c r="R8" s="85" t="s">
        <v>231</v>
      </c>
      <c r="V8" s="71"/>
      <c r="W8" s="71" t="s">
        <v>322</v>
      </c>
      <c r="X8" s="124">
        <v>2</v>
      </c>
      <c r="Y8" s="124">
        <v>4</v>
      </c>
      <c r="Z8" s="124">
        <f t="shared" si="2"/>
        <v>8</v>
      </c>
      <c r="AA8" s="80" t="s">
        <v>12</v>
      </c>
      <c r="AB8" s="72">
        <v>25</v>
      </c>
      <c r="AC8" s="72">
        <f t="shared" si="3"/>
        <v>200</v>
      </c>
      <c r="AD8" s="124" t="s">
        <v>219</v>
      </c>
      <c r="AE8" s="85" t="s">
        <v>332</v>
      </c>
      <c r="AF8" s="87">
        <f t="shared" si="4"/>
        <v>86.111111111111114</v>
      </c>
      <c r="AG8" s="89">
        <v>198602</v>
      </c>
      <c r="AH8" s="124">
        <v>2</v>
      </c>
      <c r="AI8" s="124">
        <f t="shared" si="5"/>
        <v>620</v>
      </c>
      <c r="AJ8" s="124" t="s">
        <v>334</v>
      </c>
      <c r="AK8" s="124" t="s">
        <v>272</v>
      </c>
      <c r="AM8" s="190" t="s">
        <v>272</v>
      </c>
      <c r="AN8" s="14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</row>
    <row r="9" spans="1:6340" s="1" customFormat="1" ht="240" x14ac:dyDescent="0.25">
      <c r="A9" s="325"/>
      <c r="B9" s="322"/>
      <c r="C9" s="332"/>
      <c r="D9" s="265"/>
      <c r="E9" s="71" t="s">
        <v>241</v>
      </c>
      <c r="F9" s="124" t="s">
        <v>360</v>
      </c>
      <c r="G9" s="124" t="s">
        <v>36</v>
      </c>
      <c r="H9" s="124" t="s">
        <v>343</v>
      </c>
      <c r="J9" s="124" t="s">
        <v>506</v>
      </c>
      <c r="K9" s="124">
        <v>6</v>
      </c>
      <c r="L9" s="124">
        <v>2</v>
      </c>
      <c r="M9" s="124">
        <f t="shared" si="0"/>
        <v>12</v>
      </c>
      <c r="N9" s="82" t="s">
        <v>256</v>
      </c>
      <c r="O9" s="72">
        <v>25</v>
      </c>
      <c r="P9" s="72">
        <f t="shared" si="1"/>
        <v>300</v>
      </c>
      <c r="Q9" s="124" t="s">
        <v>219</v>
      </c>
      <c r="R9" s="85" t="s">
        <v>233</v>
      </c>
      <c r="V9" s="71" t="s">
        <v>507</v>
      </c>
      <c r="W9" s="71"/>
      <c r="X9" s="124">
        <v>2</v>
      </c>
      <c r="Y9" s="124">
        <v>2</v>
      </c>
      <c r="Z9" s="124">
        <f t="shared" si="2"/>
        <v>4</v>
      </c>
      <c r="AA9" s="86" t="s">
        <v>254</v>
      </c>
      <c r="AB9" s="72">
        <v>10</v>
      </c>
      <c r="AC9" s="72">
        <f t="shared" si="3"/>
        <v>40</v>
      </c>
      <c r="AD9" s="124" t="s">
        <v>222</v>
      </c>
      <c r="AE9" s="85" t="s">
        <v>229</v>
      </c>
      <c r="AF9" s="87">
        <f t="shared" si="4"/>
        <v>86.666666666666671</v>
      </c>
      <c r="AG9" s="89">
        <v>400000</v>
      </c>
      <c r="AH9" s="124">
        <v>2</v>
      </c>
      <c r="AI9" s="124">
        <f t="shared" si="5"/>
        <v>130</v>
      </c>
      <c r="AJ9" s="124" t="s">
        <v>275</v>
      </c>
      <c r="AK9" s="124" t="s">
        <v>272</v>
      </c>
      <c r="AM9" s="190" t="s">
        <v>272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</row>
    <row r="10" spans="1:6340" s="124" customFormat="1" ht="97.5" customHeight="1" x14ac:dyDescent="0.25">
      <c r="A10" s="325"/>
      <c r="B10" s="322"/>
      <c r="C10" s="332"/>
      <c r="D10" s="265"/>
      <c r="E10" s="124" t="s">
        <v>369</v>
      </c>
      <c r="F10" s="124" t="s">
        <v>299</v>
      </c>
      <c r="G10" s="124" t="s">
        <v>34</v>
      </c>
      <c r="I10" s="124" t="s">
        <v>300</v>
      </c>
      <c r="J10" s="71" t="s">
        <v>301</v>
      </c>
      <c r="K10" s="124">
        <v>6</v>
      </c>
      <c r="L10" s="124">
        <v>3</v>
      </c>
      <c r="M10" s="124">
        <f t="shared" si="0"/>
        <v>18</v>
      </c>
      <c r="N10" s="82" t="s">
        <v>256</v>
      </c>
      <c r="O10" s="124">
        <v>25</v>
      </c>
      <c r="P10" s="124">
        <f t="shared" si="1"/>
        <v>450</v>
      </c>
      <c r="Q10" s="124" t="s">
        <v>219</v>
      </c>
      <c r="R10" s="125" t="s">
        <v>233</v>
      </c>
      <c r="V10" s="124" t="s">
        <v>302</v>
      </c>
      <c r="W10" s="124" t="s">
        <v>303</v>
      </c>
      <c r="X10" s="124">
        <v>2</v>
      </c>
      <c r="Y10" s="124">
        <v>3</v>
      </c>
      <c r="Z10" s="124">
        <f t="shared" si="2"/>
        <v>6</v>
      </c>
      <c r="AA10" s="80" t="s">
        <v>12</v>
      </c>
      <c r="AB10" s="124">
        <v>10</v>
      </c>
      <c r="AC10" s="124">
        <f t="shared" si="3"/>
        <v>60</v>
      </c>
      <c r="AD10" s="124" t="s">
        <v>222</v>
      </c>
      <c r="AE10" s="125" t="s">
        <v>229</v>
      </c>
      <c r="AF10" s="87">
        <f t="shared" si="4"/>
        <v>86.666666666666671</v>
      </c>
      <c r="AG10" s="89">
        <v>100000</v>
      </c>
      <c r="AH10" s="124">
        <v>1</v>
      </c>
      <c r="AI10" s="124">
        <f t="shared" si="5"/>
        <v>390</v>
      </c>
      <c r="AM10" s="190" t="s">
        <v>272</v>
      </c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</row>
    <row r="11" spans="1:6340" s="1" customFormat="1" ht="195" x14ac:dyDescent="0.25">
      <c r="A11" s="325"/>
      <c r="B11" s="322"/>
      <c r="C11" s="332"/>
      <c r="D11" s="265"/>
      <c r="E11" s="124" t="s">
        <v>362</v>
      </c>
      <c r="F11" s="124" t="s">
        <v>502</v>
      </c>
      <c r="G11" s="71" t="s">
        <v>39</v>
      </c>
      <c r="H11" s="124" t="s">
        <v>508</v>
      </c>
      <c r="J11" s="71" t="s">
        <v>346</v>
      </c>
      <c r="K11" s="124">
        <v>10</v>
      </c>
      <c r="L11" s="124">
        <v>2</v>
      </c>
      <c r="M11" s="124">
        <f t="shared" si="0"/>
        <v>20</v>
      </c>
      <c r="N11" s="82" t="s">
        <v>256</v>
      </c>
      <c r="O11" s="72">
        <v>100</v>
      </c>
      <c r="P11" s="72">
        <f t="shared" si="1"/>
        <v>2000</v>
      </c>
      <c r="Q11" s="124" t="s">
        <v>216</v>
      </c>
      <c r="R11" s="85" t="s">
        <v>231</v>
      </c>
      <c r="U11" s="124" t="s">
        <v>509</v>
      </c>
      <c r="V11" s="73" t="s">
        <v>347</v>
      </c>
      <c r="X11" s="124">
        <v>2</v>
      </c>
      <c r="Y11" s="124">
        <v>2</v>
      </c>
      <c r="Z11" s="124">
        <f t="shared" si="2"/>
        <v>4</v>
      </c>
      <c r="AA11" s="86" t="s">
        <v>254</v>
      </c>
      <c r="AB11" s="72">
        <v>60</v>
      </c>
      <c r="AC11" s="72">
        <f t="shared" si="3"/>
        <v>240</v>
      </c>
      <c r="AD11" s="124" t="s">
        <v>219</v>
      </c>
      <c r="AE11" s="85" t="s">
        <v>332</v>
      </c>
      <c r="AF11" s="87">
        <f t="shared" si="4"/>
        <v>88</v>
      </c>
      <c r="AG11" s="89">
        <v>400000</v>
      </c>
      <c r="AH11" s="124">
        <v>2</v>
      </c>
      <c r="AI11" s="124">
        <f t="shared" si="5"/>
        <v>880</v>
      </c>
      <c r="AJ11" s="124" t="s">
        <v>276</v>
      </c>
      <c r="AK11" s="124" t="s">
        <v>272</v>
      </c>
      <c r="AL11" s="124"/>
      <c r="AM11" s="190" t="s">
        <v>272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</row>
    <row r="12" spans="1:6340" s="1" customFormat="1" ht="105" x14ac:dyDescent="0.25">
      <c r="A12" s="325"/>
      <c r="B12" s="322"/>
      <c r="C12" s="263"/>
      <c r="D12" s="327"/>
      <c r="E12" s="124" t="s">
        <v>364</v>
      </c>
      <c r="F12" s="124" t="s">
        <v>363</v>
      </c>
      <c r="G12" s="71" t="s">
        <v>39</v>
      </c>
      <c r="J12" s="124" t="s">
        <v>349</v>
      </c>
      <c r="K12" s="124">
        <v>10</v>
      </c>
      <c r="L12" s="124">
        <v>1</v>
      </c>
      <c r="M12" s="124">
        <f t="shared" si="0"/>
        <v>10</v>
      </c>
      <c r="N12" s="82" t="s">
        <v>256</v>
      </c>
      <c r="O12" s="72">
        <v>100</v>
      </c>
      <c r="P12" s="72">
        <f t="shared" si="1"/>
        <v>1000</v>
      </c>
      <c r="Q12" s="124" t="s">
        <v>216</v>
      </c>
      <c r="R12" s="85" t="s">
        <v>231</v>
      </c>
      <c r="V12" s="124" t="s">
        <v>350</v>
      </c>
      <c r="X12" s="124">
        <v>6</v>
      </c>
      <c r="Y12" s="124">
        <v>1</v>
      </c>
      <c r="Z12" s="124">
        <f t="shared" si="2"/>
        <v>6</v>
      </c>
      <c r="AA12" s="80" t="s">
        <v>12</v>
      </c>
      <c r="AB12" s="72">
        <v>60</v>
      </c>
      <c r="AC12" s="72">
        <f t="shared" si="3"/>
        <v>360</v>
      </c>
      <c r="AD12" s="124" t="s">
        <v>219</v>
      </c>
      <c r="AE12" s="85" t="s">
        <v>332</v>
      </c>
      <c r="AF12" s="87">
        <f t="shared" si="4"/>
        <v>64</v>
      </c>
      <c r="AG12" s="89">
        <v>0</v>
      </c>
      <c r="AH12" s="124">
        <v>0.5</v>
      </c>
      <c r="AI12" s="124">
        <f t="shared" si="5"/>
        <v>1280</v>
      </c>
      <c r="AJ12" s="124"/>
      <c r="AM12" s="190" t="s">
        <v>272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</row>
    <row r="13" spans="1:6340" s="3" customFormat="1" ht="285" x14ac:dyDescent="0.25">
      <c r="A13" s="325"/>
      <c r="B13" s="322"/>
      <c r="C13" s="229" t="s">
        <v>527</v>
      </c>
      <c r="D13" s="229" t="s">
        <v>355</v>
      </c>
      <c r="E13" s="130" t="s">
        <v>252</v>
      </c>
      <c r="F13" s="130" t="s">
        <v>252</v>
      </c>
      <c r="G13" s="130" t="s">
        <v>252</v>
      </c>
      <c r="H13" s="17"/>
      <c r="I13" s="17"/>
      <c r="J13" s="159" t="s">
        <v>512</v>
      </c>
      <c r="K13" s="130">
        <v>10</v>
      </c>
      <c r="L13" s="130">
        <v>3</v>
      </c>
      <c r="M13" s="130">
        <f t="shared" si="0"/>
        <v>30</v>
      </c>
      <c r="N13" s="160" t="s">
        <v>255</v>
      </c>
      <c r="O13" s="135">
        <v>100</v>
      </c>
      <c r="P13" s="135">
        <f t="shared" si="1"/>
        <v>3000</v>
      </c>
      <c r="Q13" s="130" t="s">
        <v>216</v>
      </c>
      <c r="R13" s="161" t="s">
        <v>231</v>
      </c>
      <c r="S13" s="17"/>
      <c r="T13" s="17"/>
      <c r="U13" s="130" t="s">
        <v>513</v>
      </c>
      <c r="V13" s="88"/>
      <c r="W13" s="130" t="s">
        <v>271</v>
      </c>
      <c r="X13" s="130">
        <v>2</v>
      </c>
      <c r="Y13" s="130">
        <v>3</v>
      </c>
      <c r="Z13" s="130">
        <f t="shared" si="2"/>
        <v>6</v>
      </c>
      <c r="AA13" s="164" t="s">
        <v>12</v>
      </c>
      <c r="AB13" s="135">
        <v>60</v>
      </c>
      <c r="AC13" s="135">
        <f t="shared" si="3"/>
        <v>360</v>
      </c>
      <c r="AD13" s="130" t="s">
        <v>219</v>
      </c>
      <c r="AE13" s="165" t="s">
        <v>332</v>
      </c>
      <c r="AF13" s="162">
        <f t="shared" si="4"/>
        <v>88</v>
      </c>
      <c r="AG13" s="163">
        <f>800000*30</f>
        <v>24000000</v>
      </c>
      <c r="AH13" s="130">
        <v>4</v>
      </c>
      <c r="AI13" s="130">
        <f t="shared" si="5"/>
        <v>660</v>
      </c>
      <c r="AJ13" s="130" t="s">
        <v>273</v>
      </c>
      <c r="AK13" s="130" t="s">
        <v>272</v>
      </c>
      <c r="AL13" s="17"/>
      <c r="AM13" s="191" t="s">
        <v>272</v>
      </c>
    </row>
    <row r="14" spans="1:6340" s="3" customFormat="1" ht="133.5" customHeight="1" x14ac:dyDescent="0.25">
      <c r="A14" s="325"/>
      <c r="B14" s="322"/>
      <c r="C14" s="229"/>
      <c r="D14" s="229"/>
      <c r="E14" s="71" t="s">
        <v>503</v>
      </c>
      <c r="F14" s="71" t="s">
        <v>279</v>
      </c>
      <c r="G14" s="71" t="s">
        <v>39</v>
      </c>
      <c r="H14" s="1"/>
      <c r="I14" s="1"/>
      <c r="J14" s="121" t="s">
        <v>511</v>
      </c>
      <c r="K14" s="124">
        <v>6</v>
      </c>
      <c r="L14" s="124">
        <v>2</v>
      </c>
      <c r="M14" s="124">
        <f t="shared" si="0"/>
        <v>12</v>
      </c>
      <c r="N14" s="82" t="s">
        <v>256</v>
      </c>
      <c r="O14" s="72">
        <v>60</v>
      </c>
      <c r="P14" s="72">
        <f t="shared" si="1"/>
        <v>720</v>
      </c>
      <c r="Q14" s="124" t="s">
        <v>216</v>
      </c>
      <c r="R14" s="85" t="s">
        <v>231</v>
      </c>
      <c r="S14" s="1"/>
      <c r="T14" s="1"/>
      <c r="U14" s="124"/>
      <c r="V14" s="88"/>
      <c r="W14" s="124" t="s">
        <v>280</v>
      </c>
      <c r="X14" s="124">
        <v>2</v>
      </c>
      <c r="Y14" s="124">
        <v>2</v>
      </c>
      <c r="Z14" s="124">
        <f t="shared" si="2"/>
        <v>4</v>
      </c>
      <c r="AA14" s="86" t="s">
        <v>254</v>
      </c>
      <c r="AB14" s="72">
        <v>60</v>
      </c>
      <c r="AC14" s="72">
        <f t="shared" si="3"/>
        <v>240</v>
      </c>
      <c r="AD14" s="124" t="s">
        <v>219</v>
      </c>
      <c r="AE14" s="108" t="s">
        <v>332</v>
      </c>
      <c r="AF14" s="87">
        <f t="shared" si="4"/>
        <v>66.666666666666657</v>
      </c>
      <c r="AG14" s="89">
        <f>915000*30</f>
        <v>27450000</v>
      </c>
      <c r="AH14" s="124">
        <v>4</v>
      </c>
      <c r="AI14" s="124">
        <f t="shared" si="5"/>
        <v>119.99999999999999</v>
      </c>
      <c r="AJ14" s="124" t="s">
        <v>335</v>
      </c>
      <c r="AK14" s="124" t="s">
        <v>272</v>
      </c>
      <c r="AL14" s="1"/>
      <c r="AM14" s="190" t="s">
        <v>272</v>
      </c>
    </row>
    <row r="15" spans="1:6340" s="3" customFormat="1" ht="97.5" customHeight="1" x14ac:dyDescent="0.25">
      <c r="A15" s="325"/>
      <c r="B15" s="322"/>
      <c r="C15" s="229"/>
      <c r="D15" s="229" t="s">
        <v>526</v>
      </c>
      <c r="E15" s="130" t="s">
        <v>240</v>
      </c>
      <c r="F15" s="94" t="s">
        <v>306</v>
      </c>
      <c r="G15" s="94" t="s">
        <v>39</v>
      </c>
      <c r="H15" s="130"/>
      <c r="I15" s="130"/>
      <c r="J15" s="130" t="s">
        <v>247</v>
      </c>
      <c r="K15" s="130">
        <v>6</v>
      </c>
      <c r="L15" s="130">
        <v>4</v>
      </c>
      <c r="M15" s="130">
        <f t="shared" si="0"/>
        <v>24</v>
      </c>
      <c r="N15" s="160" t="s">
        <v>255</v>
      </c>
      <c r="O15" s="135">
        <v>25</v>
      </c>
      <c r="P15" s="135">
        <f t="shared" si="1"/>
        <v>600</v>
      </c>
      <c r="Q15" s="130" t="s">
        <v>216</v>
      </c>
      <c r="R15" s="161" t="s">
        <v>231</v>
      </c>
      <c r="S15" s="17"/>
      <c r="T15" s="17"/>
      <c r="U15" s="17"/>
      <c r="V15" s="127"/>
      <c r="W15" s="157"/>
      <c r="X15" s="130">
        <v>2</v>
      </c>
      <c r="Y15" s="130">
        <v>4</v>
      </c>
      <c r="Z15" s="130">
        <f t="shared" si="2"/>
        <v>8</v>
      </c>
      <c r="AA15" s="164" t="s">
        <v>12</v>
      </c>
      <c r="AB15" s="135">
        <v>10</v>
      </c>
      <c r="AC15" s="135">
        <f t="shared" si="3"/>
        <v>80</v>
      </c>
      <c r="AD15" s="130" t="s">
        <v>222</v>
      </c>
      <c r="AE15" s="165" t="s">
        <v>229</v>
      </c>
      <c r="AF15" s="162">
        <f t="shared" si="4"/>
        <v>86.666666666666671</v>
      </c>
      <c r="AG15" s="163">
        <v>250000</v>
      </c>
      <c r="AH15" s="130">
        <v>2</v>
      </c>
      <c r="AI15" s="130">
        <f t="shared" si="5"/>
        <v>260</v>
      </c>
      <c r="AJ15" s="127"/>
      <c r="AK15" s="127"/>
      <c r="AL15" s="16"/>
      <c r="AM15" s="191"/>
    </row>
    <row r="16" spans="1:6340" s="3" customFormat="1" ht="330" x14ac:dyDescent="0.25">
      <c r="A16" s="325"/>
      <c r="B16" s="322"/>
      <c r="C16" s="229"/>
      <c r="D16" s="229"/>
      <c r="E16" s="126" t="s">
        <v>504</v>
      </c>
      <c r="F16" s="126" t="s">
        <v>279</v>
      </c>
      <c r="G16" s="126" t="s">
        <v>39</v>
      </c>
      <c r="H16" s="23"/>
      <c r="I16" s="126"/>
      <c r="J16" s="126" t="s">
        <v>515</v>
      </c>
      <c r="K16" s="126">
        <v>6</v>
      </c>
      <c r="L16" s="126">
        <v>3</v>
      </c>
      <c r="M16" s="126">
        <f t="shared" si="0"/>
        <v>18</v>
      </c>
      <c r="N16" s="82" t="s">
        <v>256</v>
      </c>
      <c r="O16" s="134">
        <v>100</v>
      </c>
      <c r="P16" s="134">
        <f t="shared" si="1"/>
        <v>1800</v>
      </c>
      <c r="Q16" s="124" t="s">
        <v>219</v>
      </c>
      <c r="R16" s="85" t="s">
        <v>231</v>
      </c>
      <c r="S16" s="23"/>
      <c r="T16" s="23"/>
      <c r="U16" s="23"/>
      <c r="V16" s="71" t="s">
        <v>514</v>
      </c>
      <c r="W16" s="126" t="s">
        <v>282</v>
      </c>
      <c r="X16" s="126">
        <v>2</v>
      </c>
      <c r="Y16" s="126">
        <v>3</v>
      </c>
      <c r="Z16" s="126">
        <f t="shared" si="2"/>
        <v>6</v>
      </c>
      <c r="AA16" s="80" t="s">
        <v>12</v>
      </c>
      <c r="AB16" s="134">
        <v>60</v>
      </c>
      <c r="AC16" s="134">
        <f t="shared" si="3"/>
        <v>360</v>
      </c>
      <c r="AD16" s="124" t="s">
        <v>219</v>
      </c>
      <c r="AE16" s="108" t="s">
        <v>333</v>
      </c>
      <c r="AF16" s="87">
        <f t="shared" si="4"/>
        <v>80</v>
      </c>
      <c r="AG16" s="90">
        <f>496000*20</f>
        <v>9920000</v>
      </c>
      <c r="AH16" s="126">
        <v>4</v>
      </c>
      <c r="AI16" s="124">
        <f t="shared" si="5"/>
        <v>360</v>
      </c>
      <c r="AJ16" s="124" t="s">
        <v>335</v>
      </c>
      <c r="AK16" s="124" t="s">
        <v>272</v>
      </c>
      <c r="AL16" s="23"/>
      <c r="AM16" s="192" t="s">
        <v>272</v>
      </c>
    </row>
    <row r="17" spans="1:39" s="88" customFormat="1" ht="131.25" x14ac:dyDescent="0.25">
      <c r="A17" s="325"/>
      <c r="B17" s="322"/>
      <c r="C17" s="229"/>
      <c r="D17" s="229"/>
      <c r="E17" s="124" t="s">
        <v>365</v>
      </c>
      <c r="F17" s="124" t="s">
        <v>366</v>
      </c>
      <c r="G17" s="124" t="s">
        <v>279</v>
      </c>
      <c r="H17" s="124"/>
      <c r="I17" s="124"/>
      <c r="J17" s="124" t="s">
        <v>517</v>
      </c>
      <c r="K17" s="124">
        <v>10</v>
      </c>
      <c r="L17" s="124">
        <v>4</v>
      </c>
      <c r="M17" s="124">
        <f t="shared" si="0"/>
        <v>40</v>
      </c>
      <c r="N17" s="81" t="s">
        <v>255</v>
      </c>
      <c r="O17" s="124">
        <v>60</v>
      </c>
      <c r="P17" s="124">
        <f t="shared" si="1"/>
        <v>2400</v>
      </c>
      <c r="Q17" s="124" t="s">
        <v>216</v>
      </c>
      <c r="R17" s="125" t="s">
        <v>231</v>
      </c>
      <c r="S17" s="124"/>
      <c r="T17" s="124"/>
      <c r="U17" s="124"/>
      <c r="V17" s="124"/>
      <c r="W17" s="124" t="s">
        <v>314</v>
      </c>
      <c r="X17" s="124">
        <v>2</v>
      </c>
      <c r="Y17" s="124">
        <v>3</v>
      </c>
      <c r="Z17" s="124">
        <f t="shared" si="2"/>
        <v>6</v>
      </c>
      <c r="AA17" s="80" t="s">
        <v>12</v>
      </c>
      <c r="AB17" s="124">
        <v>25</v>
      </c>
      <c r="AC17" s="124">
        <f t="shared" si="3"/>
        <v>150</v>
      </c>
      <c r="AD17" s="124" t="s">
        <v>219</v>
      </c>
      <c r="AE17" s="108" t="s">
        <v>332</v>
      </c>
      <c r="AF17" s="87">
        <f t="shared" si="4"/>
        <v>93.75</v>
      </c>
      <c r="AG17" s="89">
        <v>250000</v>
      </c>
      <c r="AH17" s="124">
        <v>2</v>
      </c>
      <c r="AI17" s="124">
        <f t="shared" si="5"/>
        <v>1125</v>
      </c>
      <c r="AJ17" s="124" t="s">
        <v>336</v>
      </c>
      <c r="AL17" s="124" t="s">
        <v>272</v>
      </c>
      <c r="AM17" s="190" t="s">
        <v>272</v>
      </c>
    </row>
    <row r="18" spans="1:39" s="88" customFormat="1" ht="157.5" x14ac:dyDescent="0.25">
      <c r="A18" s="325"/>
      <c r="B18" s="322"/>
      <c r="C18" s="229"/>
      <c r="D18" s="229"/>
      <c r="E18" s="124" t="s">
        <v>365</v>
      </c>
      <c r="F18" s="88" t="s">
        <v>366</v>
      </c>
      <c r="G18" s="124" t="s">
        <v>38</v>
      </c>
      <c r="H18" s="124"/>
      <c r="I18" s="124"/>
      <c r="J18" s="124" t="s">
        <v>283</v>
      </c>
      <c r="K18" s="124">
        <v>6</v>
      </c>
      <c r="L18" s="124">
        <v>3</v>
      </c>
      <c r="M18" s="124">
        <f t="shared" si="0"/>
        <v>18</v>
      </c>
      <c r="N18" s="82" t="s">
        <v>256</v>
      </c>
      <c r="O18" s="124">
        <v>25</v>
      </c>
      <c r="P18" s="124">
        <f t="shared" si="1"/>
        <v>450</v>
      </c>
      <c r="Q18" s="124" t="s">
        <v>219</v>
      </c>
      <c r="R18" s="125" t="s">
        <v>233</v>
      </c>
      <c r="S18" s="124"/>
      <c r="T18" s="124"/>
      <c r="U18" s="124"/>
      <c r="V18" s="124"/>
      <c r="W18" s="124" t="s">
        <v>284</v>
      </c>
      <c r="X18" s="124">
        <v>2</v>
      </c>
      <c r="Y18" s="124">
        <v>3</v>
      </c>
      <c r="Z18" s="124">
        <f t="shared" si="2"/>
        <v>6</v>
      </c>
      <c r="AA18" s="80" t="s">
        <v>12</v>
      </c>
      <c r="AB18" s="124">
        <v>10</v>
      </c>
      <c r="AC18" s="124">
        <f t="shared" si="3"/>
        <v>60</v>
      </c>
      <c r="AD18" s="124" t="s">
        <v>222</v>
      </c>
      <c r="AE18" s="115" t="s">
        <v>229</v>
      </c>
      <c r="AF18" s="87">
        <f t="shared" si="4"/>
        <v>86.666666666666671</v>
      </c>
      <c r="AG18" s="89">
        <v>50000</v>
      </c>
      <c r="AH18" s="124">
        <v>1</v>
      </c>
      <c r="AI18" s="124">
        <f t="shared" si="5"/>
        <v>390</v>
      </c>
      <c r="AJ18" s="124" t="s">
        <v>336</v>
      </c>
      <c r="AL18" s="124" t="s">
        <v>272</v>
      </c>
      <c r="AM18" s="190" t="s">
        <v>272</v>
      </c>
    </row>
    <row r="19" spans="1:39" s="176" customFormat="1" ht="164.25" customHeight="1" x14ac:dyDescent="0.25">
      <c r="A19" s="325"/>
      <c r="B19" s="322"/>
      <c r="C19" s="229"/>
      <c r="D19" s="124" t="s">
        <v>356</v>
      </c>
      <c r="E19" s="124" t="s">
        <v>373</v>
      </c>
      <c r="F19" s="126" t="s">
        <v>279</v>
      </c>
      <c r="G19" s="126" t="s">
        <v>39</v>
      </c>
      <c r="H19" s="22"/>
      <c r="I19" s="126"/>
      <c r="J19" s="126" t="s">
        <v>374</v>
      </c>
      <c r="K19" s="126">
        <v>6</v>
      </c>
      <c r="L19" s="126">
        <v>3</v>
      </c>
      <c r="M19" s="126">
        <f t="shared" si="0"/>
        <v>18</v>
      </c>
      <c r="N19" s="82" t="s">
        <v>256</v>
      </c>
      <c r="O19" s="126">
        <v>100</v>
      </c>
      <c r="P19" s="126">
        <f t="shared" si="1"/>
        <v>1800</v>
      </c>
      <c r="Q19" s="124" t="s">
        <v>219</v>
      </c>
      <c r="R19" s="85" t="s">
        <v>233</v>
      </c>
      <c r="S19" s="22"/>
      <c r="T19" s="22"/>
      <c r="U19" s="22"/>
      <c r="V19" s="126"/>
      <c r="W19" s="126" t="s">
        <v>375</v>
      </c>
      <c r="X19" s="126">
        <v>2</v>
      </c>
      <c r="Y19" s="126">
        <v>3</v>
      </c>
      <c r="Z19" s="126">
        <f t="shared" si="2"/>
        <v>6</v>
      </c>
      <c r="AA19" s="80" t="s">
        <v>12</v>
      </c>
      <c r="AB19" s="126">
        <v>60</v>
      </c>
      <c r="AC19" s="126">
        <f t="shared" si="3"/>
        <v>360</v>
      </c>
      <c r="AD19" s="124" t="s">
        <v>219</v>
      </c>
      <c r="AE19" s="108" t="s">
        <v>333</v>
      </c>
      <c r="AF19" s="87">
        <f t="shared" si="4"/>
        <v>80</v>
      </c>
      <c r="AG19" s="90">
        <f>496000*20</f>
        <v>9920000</v>
      </c>
      <c r="AH19" s="126">
        <v>4</v>
      </c>
      <c r="AI19" s="124">
        <f t="shared" si="5"/>
        <v>360</v>
      </c>
      <c r="AJ19" s="124" t="s">
        <v>335</v>
      </c>
      <c r="AK19" s="124" t="s">
        <v>272</v>
      </c>
      <c r="AL19" s="22"/>
      <c r="AM19" s="192" t="s">
        <v>272</v>
      </c>
    </row>
    <row r="20" spans="1:39" s="88" customFormat="1" ht="97.5" customHeight="1" x14ac:dyDescent="0.25">
      <c r="A20" s="325"/>
      <c r="B20" s="322"/>
      <c r="C20" s="229" t="s">
        <v>528</v>
      </c>
      <c r="D20" s="124" t="s">
        <v>286</v>
      </c>
      <c r="E20" s="88" t="s">
        <v>369</v>
      </c>
      <c r="F20" s="124" t="s">
        <v>299</v>
      </c>
      <c r="G20" s="124" t="s">
        <v>34</v>
      </c>
      <c r="H20" s="124"/>
      <c r="I20" s="124" t="s">
        <v>518</v>
      </c>
      <c r="J20" s="121" t="s">
        <v>301</v>
      </c>
      <c r="K20" s="124">
        <v>6</v>
      </c>
      <c r="L20" s="124">
        <v>3</v>
      </c>
      <c r="M20" s="124">
        <f t="shared" si="0"/>
        <v>18</v>
      </c>
      <c r="N20" s="82" t="s">
        <v>256</v>
      </c>
      <c r="O20" s="124">
        <v>25</v>
      </c>
      <c r="P20" s="124">
        <f t="shared" si="1"/>
        <v>450</v>
      </c>
      <c r="Q20" s="124" t="s">
        <v>219</v>
      </c>
      <c r="R20" s="125" t="s">
        <v>233</v>
      </c>
      <c r="S20" s="124"/>
      <c r="T20" s="124"/>
      <c r="U20" s="124"/>
      <c r="V20" s="124" t="s">
        <v>302</v>
      </c>
      <c r="W20" s="124" t="s">
        <v>303</v>
      </c>
      <c r="X20" s="124">
        <v>2</v>
      </c>
      <c r="Y20" s="124">
        <v>3</v>
      </c>
      <c r="Z20" s="124">
        <f t="shared" si="2"/>
        <v>6</v>
      </c>
      <c r="AA20" s="80" t="s">
        <v>12</v>
      </c>
      <c r="AB20" s="124">
        <v>10</v>
      </c>
      <c r="AC20" s="124">
        <f t="shared" si="3"/>
        <v>60</v>
      </c>
      <c r="AD20" s="124" t="s">
        <v>222</v>
      </c>
      <c r="AE20" s="115" t="s">
        <v>229</v>
      </c>
      <c r="AF20" s="87">
        <f t="shared" si="4"/>
        <v>86.666666666666671</v>
      </c>
      <c r="AG20" s="89">
        <v>100000</v>
      </c>
      <c r="AH20" s="124">
        <v>1</v>
      </c>
      <c r="AI20" s="124">
        <f t="shared" si="5"/>
        <v>390</v>
      </c>
      <c r="AJ20" s="124"/>
      <c r="AK20" s="124"/>
      <c r="AL20" s="124"/>
      <c r="AM20" s="190" t="s">
        <v>272</v>
      </c>
    </row>
    <row r="21" spans="1:39" s="88" customFormat="1" ht="150" customHeight="1" x14ac:dyDescent="0.25">
      <c r="A21" s="325"/>
      <c r="B21" s="322"/>
      <c r="C21" s="229"/>
      <c r="D21" s="327" t="s">
        <v>293</v>
      </c>
      <c r="E21" s="124" t="s">
        <v>323</v>
      </c>
      <c r="F21" s="124" t="s">
        <v>291</v>
      </c>
      <c r="G21" s="124" t="s">
        <v>39</v>
      </c>
      <c r="H21" s="124"/>
      <c r="I21" s="177"/>
      <c r="J21" s="229" t="s">
        <v>292</v>
      </c>
      <c r="K21" s="132">
        <v>6</v>
      </c>
      <c r="L21" s="124">
        <v>3</v>
      </c>
      <c r="M21" s="124">
        <f t="shared" si="0"/>
        <v>18</v>
      </c>
      <c r="N21" s="82" t="s">
        <v>256</v>
      </c>
      <c r="O21" s="124">
        <v>60</v>
      </c>
      <c r="P21" s="124">
        <f t="shared" si="1"/>
        <v>1080</v>
      </c>
      <c r="Q21" s="124" t="s">
        <v>216</v>
      </c>
      <c r="R21" s="125" t="s">
        <v>231</v>
      </c>
      <c r="S21" s="124"/>
      <c r="T21" s="124"/>
      <c r="U21" s="124"/>
      <c r="V21" s="124"/>
      <c r="X21" s="124">
        <v>2</v>
      </c>
      <c r="Y21" s="124">
        <v>3</v>
      </c>
      <c r="Z21" s="124">
        <f t="shared" si="2"/>
        <v>6</v>
      </c>
      <c r="AA21" s="80" t="s">
        <v>12</v>
      </c>
      <c r="AB21" s="124">
        <v>25</v>
      </c>
      <c r="AC21" s="124">
        <f t="shared" si="3"/>
        <v>150</v>
      </c>
      <c r="AD21" s="124" t="s">
        <v>219</v>
      </c>
      <c r="AE21" s="115" t="s">
        <v>332</v>
      </c>
      <c r="AF21" s="87">
        <f t="shared" si="4"/>
        <v>86.111111111111114</v>
      </c>
      <c r="AG21" s="89">
        <v>195000</v>
      </c>
      <c r="AH21" s="124">
        <v>2</v>
      </c>
      <c r="AI21" s="124">
        <f t="shared" si="5"/>
        <v>465</v>
      </c>
      <c r="AJ21" s="124" t="s">
        <v>335</v>
      </c>
      <c r="AK21" s="124"/>
      <c r="AL21" s="124" t="s">
        <v>272</v>
      </c>
      <c r="AM21" s="190" t="s">
        <v>272</v>
      </c>
    </row>
    <row r="22" spans="1:39" s="88" customFormat="1" ht="135" customHeight="1" x14ac:dyDescent="0.25">
      <c r="A22" s="325"/>
      <c r="B22" s="322"/>
      <c r="C22" s="229"/>
      <c r="D22" s="229"/>
      <c r="E22" s="124" t="s">
        <v>324</v>
      </c>
      <c r="F22" s="124" t="s">
        <v>279</v>
      </c>
      <c r="G22" s="124" t="s">
        <v>39</v>
      </c>
      <c r="H22" s="124"/>
      <c r="I22" s="177"/>
      <c r="J22" s="229"/>
      <c r="K22" s="132">
        <v>6</v>
      </c>
      <c r="L22" s="124">
        <v>3</v>
      </c>
      <c r="M22" s="124">
        <f t="shared" si="0"/>
        <v>18</v>
      </c>
      <c r="N22" s="82" t="s">
        <v>256</v>
      </c>
      <c r="O22" s="124">
        <v>25</v>
      </c>
      <c r="P22" s="124">
        <f t="shared" si="1"/>
        <v>450</v>
      </c>
      <c r="Q22" s="124" t="s">
        <v>219</v>
      </c>
      <c r="R22" s="125" t="s">
        <v>233</v>
      </c>
      <c r="S22" s="124"/>
      <c r="T22" s="124"/>
      <c r="U22" s="124"/>
      <c r="V22" s="124"/>
      <c r="X22" s="124">
        <v>2</v>
      </c>
      <c r="Y22" s="124">
        <v>3</v>
      </c>
      <c r="Z22" s="124">
        <f t="shared" si="2"/>
        <v>6</v>
      </c>
      <c r="AA22" s="80" t="s">
        <v>12</v>
      </c>
      <c r="AB22" s="124">
        <v>10</v>
      </c>
      <c r="AC22" s="124">
        <f t="shared" si="3"/>
        <v>60</v>
      </c>
      <c r="AD22" s="124" t="s">
        <v>222</v>
      </c>
      <c r="AE22" s="115" t="s">
        <v>229</v>
      </c>
      <c r="AF22" s="87">
        <f t="shared" si="4"/>
        <v>86.666666666666671</v>
      </c>
      <c r="AG22" s="89">
        <v>195000</v>
      </c>
      <c r="AH22" s="124">
        <v>2</v>
      </c>
      <c r="AI22" s="124">
        <f t="shared" si="5"/>
        <v>195</v>
      </c>
      <c r="AJ22" s="124" t="s">
        <v>335</v>
      </c>
      <c r="AK22" s="124"/>
      <c r="AL22" s="124" t="s">
        <v>272</v>
      </c>
      <c r="AM22" s="190" t="s">
        <v>272</v>
      </c>
    </row>
    <row r="23" spans="1:39" s="88" customFormat="1" ht="118.5" customHeight="1" x14ac:dyDescent="0.25">
      <c r="A23" s="325"/>
      <c r="B23" s="322"/>
      <c r="C23" s="229"/>
      <c r="D23" s="229" t="s">
        <v>287</v>
      </c>
      <c r="E23" s="124" t="s">
        <v>368</v>
      </c>
      <c r="F23" s="124" t="s">
        <v>290</v>
      </c>
      <c r="G23" s="124" t="s">
        <v>38</v>
      </c>
      <c r="H23" s="124"/>
      <c r="I23" s="177"/>
      <c r="J23" s="229"/>
      <c r="K23" s="132">
        <v>6</v>
      </c>
      <c r="L23" s="124">
        <v>3</v>
      </c>
      <c r="M23" s="124">
        <f t="shared" si="0"/>
        <v>18</v>
      </c>
      <c r="N23" s="82" t="s">
        <v>256</v>
      </c>
      <c r="O23" s="124">
        <v>25</v>
      </c>
      <c r="P23" s="124">
        <f t="shared" si="1"/>
        <v>450</v>
      </c>
      <c r="Q23" s="124" t="s">
        <v>219</v>
      </c>
      <c r="R23" s="125" t="s">
        <v>233</v>
      </c>
      <c r="S23" s="124"/>
      <c r="T23" s="124"/>
      <c r="U23" s="124"/>
      <c r="V23" s="124"/>
      <c r="W23" s="124" t="s">
        <v>283</v>
      </c>
      <c r="X23" s="124">
        <v>2</v>
      </c>
      <c r="Y23" s="124">
        <v>3</v>
      </c>
      <c r="Z23" s="124">
        <f t="shared" si="2"/>
        <v>6</v>
      </c>
      <c r="AA23" s="80" t="s">
        <v>12</v>
      </c>
      <c r="AB23" s="124">
        <v>10</v>
      </c>
      <c r="AC23" s="124">
        <f t="shared" si="3"/>
        <v>60</v>
      </c>
      <c r="AD23" s="124" t="s">
        <v>222</v>
      </c>
      <c r="AE23" s="115" t="s">
        <v>229</v>
      </c>
      <c r="AF23" s="87">
        <f t="shared" si="4"/>
        <v>86.666666666666671</v>
      </c>
      <c r="AG23" s="89">
        <v>50000</v>
      </c>
      <c r="AH23" s="124">
        <v>1</v>
      </c>
      <c r="AI23" s="124">
        <f t="shared" si="5"/>
        <v>390</v>
      </c>
      <c r="AJ23" s="124" t="s">
        <v>336</v>
      </c>
      <c r="AL23" s="124" t="s">
        <v>272</v>
      </c>
      <c r="AM23" s="190" t="s">
        <v>272</v>
      </c>
    </row>
    <row r="24" spans="1:39" s="88" customFormat="1" ht="135" customHeight="1" x14ac:dyDescent="0.25">
      <c r="A24" s="325"/>
      <c r="B24" s="322"/>
      <c r="C24" s="229"/>
      <c r="D24" s="229"/>
      <c r="E24" s="124" t="s">
        <v>324</v>
      </c>
      <c r="F24" s="124" t="s">
        <v>279</v>
      </c>
      <c r="G24" s="124" t="s">
        <v>39</v>
      </c>
      <c r="H24" s="124"/>
      <c r="I24" s="177"/>
      <c r="J24" s="229"/>
      <c r="K24" s="132">
        <v>6</v>
      </c>
      <c r="L24" s="124">
        <v>3</v>
      </c>
      <c r="M24" s="124">
        <f t="shared" si="0"/>
        <v>18</v>
      </c>
      <c r="N24" s="82" t="s">
        <v>256</v>
      </c>
      <c r="O24" s="124">
        <v>25</v>
      </c>
      <c r="P24" s="124">
        <f t="shared" si="1"/>
        <v>450</v>
      </c>
      <c r="Q24" s="124" t="s">
        <v>219</v>
      </c>
      <c r="R24" s="125" t="s">
        <v>233</v>
      </c>
      <c r="S24" s="124"/>
      <c r="T24" s="124"/>
      <c r="U24" s="124"/>
      <c r="V24" s="124"/>
      <c r="W24" s="124" t="s">
        <v>294</v>
      </c>
      <c r="X24" s="124">
        <v>2</v>
      </c>
      <c r="Y24" s="124">
        <v>3</v>
      </c>
      <c r="Z24" s="124">
        <f t="shared" si="2"/>
        <v>6</v>
      </c>
      <c r="AA24" s="80" t="s">
        <v>12</v>
      </c>
      <c r="AB24" s="124">
        <v>10</v>
      </c>
      <c r="AC24" s="124">
        <f t="shared" si="3"/>
        <v>60</v>
      </c>
      <c r="AD24" s="124" t="s">
        <v>222</v>
      </c>
      <c r="AE24" s="115" t="s">
        <v>229</v>
      </c>
      <c r="AF24" s="87">
        <f t="shared" si="4"/>
        <v>86.666666666666671</v>
      </c>
      <c r="AG24" s="89">
        <v>195000</v>
      </c>
      <c r="AH24" s="124">
        <v>2</v>
      </c>
      <c r="AI24" s="124">
        <f t="shared" si="5"/>
        <v>195</v>
      </c>
      <c r="AJ24" s="124" t="s">
        <v>335</v>
      </c>
      <c r="AK24" s="124"/>
      <c r="AL24" s="124" t="s">
        <v>272</v>
      </c>
      <c r="AM24" s="190" t="s">
        <v>272</v>
      </c>
    </row>
    <row r="25" spans="1:39" s="88" customFormat="1" ht="157.5" x14ac:dyDescent="0.25">
      <c r="A25" s="325"/>
      <c r="B25" s="322"/>
      <c r="C25" s="229"/>
      <c r="D25" s="124" t="s">
        <v>289</v>
      </c>
      <c r="E25" s="124" t="s">
        <v>370</v>
      </c>
      <c r="F25" s="124" t="s">
        <v>307</v>
      </c>
      <c r="G25" s="124" t="s">
        <v>38</v>
      </c>
      <c r="H25" s="124"/>
      <c r="I25" s="177"/>
      <c r="J25" s="229"/>
      <c r="K25" s="132">
        <v>6</v>
      </c>
      <c r="L25" s="124">
        <v>2</v>
      </c>
      <c r="M25" s="124">
        <f t="shared" si="0"/>
        <v>12</v>
      </c>
      <c r="N25" s="82" t="s">
        <v>256</v>
      </c>
      <c r="O25" s="124">
        <v>25</v>
      </c>
      <c r="P25" s="124">
        <f t="shared" si="1"/>
        <v>300</v>
      </c>
      <c r="Q25" s="124" t="s">
        <v>219</v>
      </c>
      <c r="R25" s="125" t="s">
        <v>233</v>
      </c>
      <c r="S25" s="124"/>
      <c r="T25" s="124"/>
      <c r="U25" s="124"/>
      <c r="V25" s="124"/>
      <c r="W25" s="124" t="s">
        <v>283</v>
      </c>
      <c r="X25" s="124">
        <v>2</v>
      </c>
      <c r="Y25" s="124">
        <v>2</v>
      </c>
      <c r="Z25" s="124">
        <f t="shared" si="2"/>
        <v>4</v>
      </c>
      <c r="AA25" s="86" t="s">
        <v>254</v>
      </c>
      <c r="AB25" s="124">
        <v>10</v>
      </c>
      <c r="AC25" s="124">
        <f t="shared" si="3"/>
        <v>40</v>
      </c>
      <c r="AD25" s="124" t="s">
        <v>222</v>
      </c>
      <c r="AE25" s="115" t="s">
        <v>229</v>
      </c>
      <c r="AF25" s="87">
        <f t="shared" si="4"/>
        <v>86.666666666666671</v>
      </c>
      <c r="AG25" s="89">
        <v>50000</v>
      </c>
      <c r="AH25" s="124">
        <v>1</v>
      </c>
      <c r="AI25" s="124">
        <f t="shared" si="5"/>
        <v>260</v>
      </c>
      <c r="AJ25" s="124" t="s">
        <v>336</v>
      </c>
      <c r="AK25" s="168"/>
      <c r="AL25" s="124" t="s">
        <v>272</v>
      </c>
      <c r="AM25" s="190" t="s">
        <v>272</v>
      </c>
    </row>
    <row r="26" spans="1:39" s="3" customFormat="1" ht="229.5" x14ac:dyDescent="0.25">
      <c r="A26" s="325"/>
      <c r="B26" s="322"/>
      <c r="C26" s="124" t="s">
        <v>529</v>
      </c>
      <c r="D26" s="124" t="s">
        <v>530</v>
      </c>
      <c r="E26" s="124" t="s">
        <v>377</v>
      </c>
      <c r="F26" s="124" t="s">
        <v>279</v>
      </c>
      <c r="G26" s="124" t="s">
        <v>39</v>
      </c>
      <c r="H26" s="1"/>
      <c r="I26" s="124"/>
      <c r="J26" s="124" t="s">
        <v>376</v>
      </c>
      <c r="K26" s="124">
        <v>6</v>
      </c>
      <c r="L26" s="124">
        <v>3</v>
      </c>
      <c r="M26" s="124">
        <f t="shared" si="0"/>
        <v>18</v>
      </c>
      <c r="N26" s="82" t="s">
        <v>256</v>
      </c>
      <c r="O26" s="72">
        <v>100</v>
      </c>
      <c r="P26" s="72">
        <f t="shared" si="1"/>
        <v>1800</v>
      </c>
      <c r="Q26" s="124" t="s">
        <v>219</v>
      </c>
      <c r="R26" s="85" t="s">
        <v>332</v>
      </c>
      <c r="S26" s="1"/>
      <c r="T26" s="1"/>
      <c r="U26" s="1"/>
      <c r="V26" s="124"/>
      <c r="W26" s="73" t="s">
        <v>378</v>
      </c>
      <c r="X26" s="124">
        <v>2</v>
      </c>
      <c r="Y26" s="124">
        <v>3</v>
      </c>
      <c r="Z26" s="124">
        <f t="shared" si="2"/>
        <v>6</v>
      </c>
      <c r="AA26" s="80" t="s">
        <v>12</v>
      </c>
      <c r="AB26" s="72">
        <v>60</v>
      </c>
      <c r="AC26" s="72">
        <f t="shared" si="3"/>
        <v>360</v>
      </c>
      <c r="AD26" s="124" t="s">
        <v>219</v>
      </c>
      <c r="AE26" s="108" t="s">
        <v>333</v>
      </c>
      <c r="AF26" s="87">
        <f t="shared" si="4"/>
        <v>80</v>
      </c>
      <c r="AG26" s="89">
        <f>496000*20</f>
        <v>9920000</v>
      </c>
      <c r="AH26" s="124">
        <v>4</v>
      </c>
      <c r="AI26" s="124">
        <f t="shared" si="5"/>
        <v>360</v>
      </c>
      <c r="AJ26" s="124" t="s">
        <v>335</v>
      </c>
      <c r="AK26" s="124" t="s">
        <v>272</v>
      </c>
      <c r="AL26" s="1"/>
      <c r="AM26" s="190" t="s">
        <v>272</v>
      </c>
    </row>
    <row r="27" spans="1:39" s="88" customFormat="1" ht="156" customHeight="1" x14ac:dyDescent="0.25">
      <c r="A27" s="325"/>
      <c r="B27" s="322"/>
      <c r="C27" s="229" t="s">
        <v>305</v>
      </c>
      <c r="D27" s="267" t="s">
        <v>316</v>
      </c>
      <c r="E27" s="129" t="s">
        <v>520</v>
      </c>
      <c r="F27" s="124" t="s">
        <v>279</v>
      </c>
      <c r="G27" s="124" t="s">
        <v>39</v>
      </c>
      <c r="H27" s="130" t="s">
        <v>248</v>
      </c>
      <c r="I27" s="130"/>
      <c r="K27" s="130">
        <v>10</v>
      </c>
      <c r="L27" s="130">
        <v>4</v>
      </c>
      <c r="M27" s="130">
        <f t="shared" si="0"/>
        <v>40</v>
      </c>
      <c r="N27" s="160" t="s">
        <v>255</v>
      </c>
      <c r="O27" s="130">
        <v>60</v>
      </c>
      <c r="P27" s="130">
        <f t="shared" si="1"/>
        <v>2400</v>
      </c>
      <c r="Q27" s="130" t="s">
        <v>216</v>
      </c>
      <c r="R27" s="166" t="s">
        <v>231</v>
      </c>
      <c r="S27" s="130"/>
      <c r="T27" s="130"/>
      <c r="U27" s="130"/>
      <c r="V27" s="130" t="s">
        <v>311</v>
      </c>
      <c r="W27" s="130" t="s">
        <v>312</v>
      </c>
      <c r="X27" s="130">
        <v>2</v>
      </c>
      <c r="Y27" s="130">
        <v>4</v>
      </c>
      <c r="Z27" s="130">
        <f t="shared" si="2"/>
        <v>8</v>
      </c>
      <c r="AA27" s="164" t="s">
        <v>12</v>
      </c>
      <c r="AB27" s="130">
        <v>25</v>
      </c>
      <c r="AC27" s="130">
        <f t="shared" si="3"/>
        <v>200</v>
      </c>
      <c r="AD27" s="130" t="s">
        <v>219</v>
      </c>
      <c r="AE27" s="167" t="s">
        <v>332</v>
      </c>
      <c r="AF27" s="162">
        <f t="shared" si="4"/>
        <v>91.666666666666657</v>
      </c>
      <c r="AG27" s="163">
        <v>330000</v>
      </c>
      <c r="AH27" s="130">
        <v>2</v>
      </c>
      <c r="AI27" s="130">
        <f t="shared" si="5"/>
        <v>1099.9999999999998</v>
      </c>
      <c r="AJ27" s="130" t="s">
        <v>335</v>
      </c>
      <c r="AK27" s="130" t="s">
        <v>272</v>
      </c>
      <c r="AL27" s="130"/>
      <c r="AM27" s="191" t="s">
        <v>272</v>
      </c>
    </row>
    <row r="28" spans="1:39" s="88" customFormat="1" ht="79.5" customHeight="1" x14ac:dyDescent="0.25">
      <c r="A28" s="325"/>
      <c r="B28" s="322"/>
      <c r="C28" s="229"/>
      <c r="D28" s="267"/>
      <c r="E28" s="132" t="s">
        <v>521</v>
      </c>
      <c r="F28" s="124" t="s">
        <v>279</v>
      </c>
      <c r="G28" s="124" t="s">
        <v>39</v>
      </c>
      <c r="H28" s="124"/>
      <c r="I28" s="124"/>
      <c r="K28" s="124">
        <v>6</v>
      </c>
      <c r="L28" s="124">
        <v>4</v>
      </c>
      <c r="M28" s="124">
        <f t="shared" si="0"/>
        <v>24</v>
      </c>
      <c r="N28" s="160" t="s">
        <v>255</v>
      </c>
      <c r="O28" s="124">
        <v>60</v>
      </c>
      <c r="P28" s="124">
        <f t="shared" si="1"/>
        <v>1440</v>
      </c>
      <c r="Q28" s="130" t="s">
        <v>216</v>
      </c>
      <c r="R28" s="166" t="s">
        <v>231</v>
      </c>
      <c r="S28" s="124"/>
      <c r="T28" s="124"/>
      <c r="U28" s="124"/>
      <c r="V28" s="124"/>
      <c r="W28" s="124" t="s">
        <v>522</v>
      </c>
      <c r="X28" s="124">
        <v>2</v>
      </c>
      <c r="Y28" s="124">
        <v>4</v>
      </c>
      <c r="Z28" s="124">
        <f t="shared" si="2"/>
        <v>8</v>
      </c>
      <c r="AA28" s="80" t="s">
        <v>12</v>
      </c>
      <c r="AB28" s="124">
        <v>25</v>
      </c>
      <c r="AC28" s="124">
        <f t="shared" si="3"/>
        <v>200</v>
      </c>
      <c r="AD28" s="130" t="s">
        <v>219</v>
      </c>
      <c r="AE28" s="167" t="s">
        <v>332</v>
      </c>
      <c r="AF28" s="87">
        <f t="shared" si="4"/>
        <v>86.111111111111114</v>
      </c>
      <c r="AG28" s="89">
        <v>300000</v>
      </c>
      <c r="AH28" s="124">
        <v>2</v>
      </c>
      <c r="AI28" s="124">
        <f t="shared" si="5"/>
        <v>620</v>
      </c>
      <c r="AJ28" s="124" t="s">
        <v>335</v>
      </c>
      <c r="AK28" s="124" t="s">
        <v>272</v>
      </c>
      <c r="AL28" s="124"/>
      <c r="AM28" s="190" t="s">
        <v>272</v>
      </c>
    </row>
    <row r="29" spans="1:39" s="88" customFormat="1" ht="73.5" customHeight="1" x14ac:dyDescent="0.25">
      <c r="A29" s="325"/>
      <c r="B29" s="322"/>
      <c r="C29" s="229"/>
      <c r="D29" s="267"/>
      <c r="E29" s="132" t="s">
        <v>299</v>
      </c>
      <c r="F29" s="124" t="s">
        <v>34</v>
      </c>
      <c r="G29" s="124" t="s">
        <v>34</v>
      </c>
      <c r="H29" s="124"/>
      <c r="I29" s="124" t="s">
        <v>315</v>
      </c>
      <c r="K29" s="124">
        <v>6</v>
      </c>
      <c r="L29" s="124">
        <v>3</v>
      </c>
      <c r="M29" s="124">
        <f t="shared" si="0"/>
        <v>18</v>
      </c>
      <c r="N29" s="82" t="s">
        <v>256</v>
      </c>
      <c r="O29" s="124">
        <v>25</v>
      </c>
      <c r="P29" s="124">
        <f t="shared" si="1"/>
        <v>450</v>
      </c>
      <c r="Q29" s="124" t="s">
        <v>219</v>
      </c>
      <c r="R29" s="125" t="s">
        <v>233</v>
      </c>
      <c r="S29" s="124"/>
      <c r="T29" s="124"/>
      <c r="U29" s="124"/>
      <c r="V29" s="124" t="s">
        <v>302</v>
      </c>
      <c r="W29" s="124" t="s">
        <v>303</v>
      </c>
      <c r="X29" s="124">
        <v>2</v>
      </c>
      <c r="Y29" s="124">
        <v>3</v>
      </c>
      <c r="Z29" s="124">
        <f t="shared" si="2"/>
        <v>6</v>
      </c>
      <c r="AA29" s="80" t="s">
        <v>12</v>
      </c>
      <c r="AB29" s="124">
        <v>10</v>
      </c>
      <c r="AC29" s="124">
        <f t="shared" si="3"/>
        <v>60</v>
      </c>
      <c r="AD29" s="124" t="s">
        <v>222</v>
      </c>
      <c r="AE29" s="115" t="s">
        <v>229</v>
      </c>
      <c r="AF29" s="87">
        <f t="shared" si="4"/>
        <v>86.666666666666671</v>
      </c>
      <c r="AG29" s="89">
        <v>170000</v>
      </c>
      <c r="AH29" s="124">
        <v>1</v>
      </c>
      <c r="AI29" s="124">
        <f t="shared" si="5"/>
        <v>390</v>
      </c>
      <c r="AJ29" s="124"/>
      <c r="AK29" s="124"/>
      <c r="AL29" s="124"/>
      <c r="AM29" s="190" t="s">
        <v>272</v>
      </c>
    </row>
    <row r="30" spans="1:39" s="88" customFormat="1" ht="157.5" x14ac:dyDescent="0.25">
      <c r="A30" s="325"/>
      <c r="B30" s="322"/>
      <c r="C30" s="229"/>
      <c r="D30" s="267"/>
      <c r="E30" s="88" t="s">
        <v>371</v>
      </c>
      <c r="F30" s="124" t="s">
        <v>308</v>
      </c>
      <c r="G30" s="124" t="s">
        <v>38</v>
      </c>
      <c r="H30" s="124"/>
      <c r="I30" s="124"/>
      <c r="K30" s="124">
        <v>6</v>
      </c>
      <c r="L30" s="124">
        <v>2</v>
      </c>
      <c r="M30" s="124">
        <f t="shared" si="0"/>
        <v>12</v>
      </c>
      <c r="N30" s="82" t="s">
        <v>256</v>
      </c>
      <c r="O30" s="124">
        <v>25</v>
      </c>
      <c r="P30" s="124">
        <f t="shared" si="1"/>
        <v>300</v>
      </c>
      <c r="Q30" s="124" t="s">
        <v>219</v>
      </c>
      <c r="R30" s="125" t="s">
        <v>233</v>
      </c>
      <c r="S30" s="124"/>
      <c r="T30" s="124"/>
      <c r="U30" s="124"/>
      <c r="V30" s="124"/>
      <c r="W30" s="124" t="s">
        <v>283</v>
      </c>
      <c r="X30" s="124">
        <v>2</v>
      </c>
      <c r="Y30" s="124">
        <v>2</v>
      </c>
      <c r="Z30" s="124">
        <f t="shared" si="2"/>
        <v>4</v>
      </c>
      <c r="AA30" s="86" t="s">
        <v>254</v>
      </c>
      <c r="AB30" s="124">
        <v>10</v>
      </c>
      <c r="AC30" s="124">
        <f t="shared" si="3"/>
        <v>40</v>
      </c>
      <c r="AD30" s="124" t="s">
        <v>222</v>
      </c>
      <c r="AE30" s="115" t="s">
        <v>229</v>
      </c>
      <c r="AF30" s="87">
        <f t="shared" si="4"/>
        <v>86.666666666666671</v>
      </c>
      <c r="AG30" s="89">
        <v>50000</v>
      </c>
      <c r="AH30" s="124">
        <v>1</v>
      </c>
      <c r="AI30" s="124">
        <f t="shared" si="5"/>
        <v>260</v>
      </c>
      <c r="AJ30" s="124" t="s">
        <v>335</v>
      </c>
      <c r="AK30" s="124"/>
      <c r="AL30" s="124" t="s">
        <v>272</v>
      </c>
      <c r="AM30" s="190" t="s">
        <v>272</v>
      </c>
    </row>
    <row r="31" spans="1:39" s="88" customFormat="1" ht="261" customHeight="1" x14ac:dyDescent="0.25">
      <c r="A31" s="325"/>
      <c r="B31" s="322"/>
      <c r="C31" s="229"/>
      <c r="D31" s="267"/>
      <c r="E31" s="132" t="s">
        <v>309</v>
      </c>
      <c r="F31" s="124" t="s">
        <v>306</v>
      </c>
      <c r="G31" s="124" t="s">
        <v>39</v>
      </c>
      <c r="H31" s="124"/>
      <c r="I31" s="124"/>
      <c r="K31" s="124">
        <v>6</v>
      </c>
      <c r="L31" s="124">
        <v>4</v>
      </c>
      <c r="M31" s="124">
        <f t="shared" si="0"/>
        <v>24</v>
      </c>
      <c r="N31" s="81" t="s">
        <v>255</v>
      </c>
      <c r="O31" s="124">
        <v>25</v>
      </c>
      <c r="P31" s="124">
        <f t="shared" si="1"/>
        <v>600</v>
      </c>
      <c r="Q31" s="124" t="s">
        <v>216</v>
      </c>
      <c r="R31" s="125" t="s">
        <v>231</v>
      </c>
      <c r="S31" s="124"/>
      <c r="T31" s="124"/>
      <c r="U31" s="124"/>
      <c r="V31" s="124" t="s">
        <v>311</v>
      </c>
      <c r="W31" s="124" t="s">
        <v>313</v>
      </c>
      <c r="X31" s="124">
        <v>2</v>
      </c>
      <c r="Y31" s="124">
        <v>4</v>
      </c>
      <c r="Z31" s="124">
        <f t="shared" si="2"/>
        <v>8</v>
      </c>
      <c r="AA31" s="80" t="s">
        <v>12</v>
      </c>
      <c r="AB31" s="124">
        <v>10</v>
      </c>
      <c r="AC31" s="124">
        <f t="shared" si="3"/>
        <v>80</v>
      </c>
      <c r="AD31" s="124" t="s">
        <v>222</v>
      </c>
      <c r="AE31" s="115" t="s">
        <v>229</v>
      </c>
      <c r="AF31" s="87">
        <f t="shared" si="4"/>
        <v>86.666666666666671</v>
      </c>
      <c r="AG31" s="89">
        <v>280000</v>
      </c>
      <c r="AH31" s="124">
        <v>2</v>
      </c>
      <c r="AI31" s="124">
        <f t="shared" si="5"/>
        <v>260</v>
      </c>
      <c r="AJ31" s="124" t="s">
        <v>335</v>
      </c>
      <c r="AK31" s="124"/>
      <c r="AL31" s="124" t="s">
        <v>272</v>
      </c>
      <c r="AM31" s="190" t="s">
        <v>272</v>
      </c>
    </row>
    <row r="32" spans="1:39" s="88" customFormat="1" ht="142.5" customHeight="1" x14ac:dyDescent="0.25">
      <c r="A32" s="325"/>
      <c r="B32" s="322"/>
      <c r="C32" s="229"/>
      <c r="D32" s="124" t="s">
        <v>317</v>
      </c>
      <c r="E32" s="124" t="s">
        <v>337</v>
      </c>
      <c r="F32" s="124" t="s">
        <v>242</v>
      </c>
      <c r="G32" s="124" t="s">
        <v>39</v>
      </c>
      <c r="H32" s="124"/>
      <c r="I32" s="124"/>
      <c r="J32" s="124" t="s">
        <v>339</v>
      </c>
      <c r="K32" s="124">
        <v>6</v>
      </c>
      <c r="L32" s="124">
        <v>3</v>
      </c>
      <c r="M32" s="124">
        <f t="shared" si="0"/>
        <v>18</v>
      </c>
      <c r="N32" s="82" t="s">
        <v>256</v>
      </c>
      <c r="O32" s="124">
        <v>60</v>
      </c>
      <c r="P32" s="124">
        <f t="shared" si="1"/>
        <v>1080</v>
      </c>
      <c r="Q32" s="124" t="s">
        <v>216</v>
      </c>
      <c r="R32" s="125" t="s">
        <v>231</v>
      </c>
      <c r="S32" s="124"/>
      <c r="T32" s="124"/>
      <c r="U32" s="124"/>
      <c r="V32" s="124"/>
      <c r="W32" s="124"/>
      <c r="X32" s="124">
        <v>2</v>
      </c>
      <c r="Y32" s="124">
        <v>3</v>
      </c>
      <c r="Z32" s="124">
        <f t="shared" si="2"/>
        <v>6</v>
      </c>
      <c r="AA32" s="80" t="s">
        <v>12</v>
      </c>
      <c r="AB32" s="124">
        <v>25</v>
      </c>
      <c r="AC32" s="124">
        <f t="shared" si="3"/>
        <v>150</v>
      </c>
      <c r="AD32" s="124" t="s">
        <v>219</v>
      </c>
      <c r="AE32" s="115" t="s">
        <v>332</v>
      </c>
      <c r="AF32" s="87">
        <f t="shared" si="4"/>
        <v>86.111111111111114</v>
      </c>
      <c r="AG32" s="89">
        <v>28335</v>
      </c>
      <c r="AH32" s="124">
        <v>0.5</v>
      </c>
      <c r="AI32" s="124">
        <f t="shared" si="5"/>
        <v>1860</v>
      </c>
      <c r="AJ32" s="124" t="s">
        <v>335</v>
      </c>
      <c r="AK32" s="124" t="s">
        <v>272</v>
      </c>
      <c r="AL32" s="124"/>
      <c r="AM32" s="190" t="s">
        <v>272</v>
      </c>
    </row>
    <row r="33" spans="1:47" s="88" customFormat="1" ht="79.5" customHeight="1" x14ac:dyDescent="0.25">
      <c r="A33" s="325"/>
      <c r="B33" s="322"/>
      <c r="C33" s="229" t="s">
        <v>354</v>
      </c>
      <c r="D33" s="229" t="s">
        <v>296</v>
      </c>
      <c r="E33" s="132" t="s">
        <v>521</v>
      </c>
      <c r="F33" s="130" t="s">
        <v>279</v>
      </c>
      <c r="G33" s="130" t="s">
        <v>39</v>
      </c>
      <c r="H33" s="124"/>
      <c r="I33" s="124"/>
      <c r="J33" s="130" t="s">
        <v>523</v>
      </c>
      <c r="K33" s="124">
        <v>6</v>
      </c>
      <c r="L33" s="124">
        <v>4</v>
      </c>
      <c r="M33" s="124">
        <f t="shared" si="0"/>
        <v>24</v>
      </c>
      <c r="N33" s="160" t="s">
        <v>255</v>
      </c>
      <c r="O33" s="124">
        <v>60</v>
      </c>
      <c r="P33" s="124">
        <f t="shared" si="1"/>
        <v>1440</v>
      </c>
      <c r="Q33" s="130" t="s">
        <v>216</v>
      </c>
      <c r="R33" s="166" t="s">
        <v>231</v>
      </c>
      <c r="S33" s="124"/>
      <c r="T33" s="124"/>
      <c r="U33" s="124"/>
      <c r="V33" s="124"/>
      <c r="W33" s="124" t="s">
        <v>522</v>
      </c>
      <c r="X33" s="124">
        <v>2</v>
      </c>
      <c r="Y33" s="124">
        <v>4</v>
      </c>
      <c r="Z33" s="124">
        <f t="shared" si="2"/>
        <v>8</v>
      </c>
      <c r="AA33" s="80" t="s">
        <v>12</v>
      </c>
      <c r="AB33" s="124">
        <v>25</v>
      </c>
      <c r="AC33" s="124">
        <f t="shared" si="3"/>
        <v>200</v>
      </c>
      <c r="AD33" s="130" t="s">
        <v>219</v>
      </c>
      <c r="AE33" s="167" t="s">
        <v>332</v>
      </c>
      <c r="AF33" s="87">
        <f t="shared" si="4"/>
        <v>86.111111111111114</v>
      </c>
      <c r="AG33" s="89">
        <v>200000</v>
      </c>
      <c r="AH33" s="124">
        <v>2</v>
      </c>
      <c r="AI33" s="124">
        <f t="shared" si="5"/>
        <v>620</v>
      </c>
      <c r="AJ33" s="124" t="s">
        <v>335</v>
      </c>
      <c r="AK33" s="124" t="s">
        <v>272</v>
      </c>
      <c r="AL33" s="124"/>
      <c r="AM33" s="190" t="s">
        <v>272</v>
      </c>
    </row>
    <row r="34" spans="1:47" s="88" customFormat="1" ht="73.5" customHeight="1" x14ac:dyDescent="0.25">
      <c r="A34" s="325"/>
      <c r="B34" s="322"/>
      <c r="C34" s="229"/>
      <c r="D34" s="229"/>
      <c r="E34" s="132" t="s">
        <v>299</v>
      </c>
      <c r="F34" s="124" t="s">
        <v>34</v>
      </c>
      <c r="G34" s="124" t="s">
        <v>34</v>
      </c>
      <c r="H34" s="124"/>
      <c r="I34" s="124" t="s">
        <v>315</v>
      </c>
      <c r="J34" s="130"/>
      <c r="K34" s="124">
        <v>6</v>
      </c>
      <c r="L34" s="124">
        <v>3</v>
      </c>
      <c r="M34" s="124">
        <f t="shared" si="0"/>
        <v>18</v>
      </c>
      <c r="N34" s="82" t="s">
        <v>256</v>
      </c>
      <c r="O34" s="124">
        <v>25</v>
      </c>
      <c r="P34" s="124">
        <f t="shared" si="1"/>
        <v>450</v>
      </c>
      <c r="Q34" s="124" t="s">
        <v>219</v>
      </c>
      <c r="R34" s="125" t="s">
        <v>233</v>
      </c>
      <c r="S34" s="124"/>
      <c r="T34" s="124"/>
      <c r="U34" s="124"/>
      <c r="V34" s="124" t="s">
        <v>302</v>
      </c>
      <c r="W34" s="124" t="s">
        <v>303</v>
      </c>
      <c r="X34" s="124">
        <v>2</v>
      </c>
      <c r="Y34" s="124">
        <v>3</v>
      </c>
      <c r="Z34" s="124">
        <f t="shared" si="2"/>
        <v>6</v>
      </c>
      <c r="AA34" s="80" t="s">
        <v>12</v>
      </c>
      <c r="AB34" s="124">
        <v>10</v>
      </c>
      <c r="AC34" s="124">
        <f t="shared" si="3"/>
        <v>60</v>
      </c>
      <c r="AD34" s="124" t="s">
        <v>222</v>
      </c>
      <c r="AE34" s="115" t="s">
        <v>229</v>
      </c>
      <c r="AF34" s="87">
        <f t="shared" si="4"/>
        <v>86.666666666666671</v>
      </c>
      <c r="AG34" s="89">
        <v>170000</v>
      </c>
      <c r="AH34" s="124">
        <v>1</v>
      </c>
      <c r="AI34" s="124">
        <f t="shared" si="5"/>
        <v>390</v>
      </c>
      <c r="AJ34" s="124"/>
      <c r="AK34" s="124"/>
      <c r="AL34" s="124"/>
      <c r="AM34" s="190" t="s">
        <v>272</v>
      </c>
    </row>
    <row r="35" spans="1:47" s="88" customFormat="1" ht="165" x14ac:dyDescent="0.25">
      <c r="A35" s="325"/>
      <c r="B35" s="322"/>
      <c r="C35" s="229"/>
      <c r="D35" s="229"/>
      <c r="E35" s="175" t="s">
        <v>372</v>
      </c>
      <c r="F35" s="124" t="s">
        <v>295</v>
      </c>
      <c r="G35" s="124" t="s">
        <v>38</v>
      </c>
      <c r="H35" s="124"/>
      <c r="I35" s="124"/>
      <c r="J35" s="124" t="s">
        <v>283</v>
      </c>
      <c r="K35" s="124">
        <v>6</v>
      </c>
      <c r="L35" s="124">
        <v>2</v>
      </c>
      <c r="M35" s="124">
        <f t="shared" si="0"/>
        <v>12</v>
      </c>
      <c r="N35" s="82" t="s">
        <v>256</v>
      </c>
      <c r="O35" s="124">
        <v>25</v>
      </c>
      <c r="P35" s="124">
        <f t="shared" si="1"/>
        <v>300</v>
      </c>
      <c r="Q35" s="124" t="s">
        <v>219</v>
      </c>
      <c r="R35" s="125" t="s">
        <v>233</v>
      </c>
      <c r="S35" s="130"/>
      <c r="T35" s="130"/>
      <c r="U35" s="130"/>
      <c r="V35" s="130"/>
      <c r="W35" s="130" t="s">
        <v>283</v>
      </c>
      <c r="X35" s="130">
        <v>2</v>
      </c>
      <c r="Y35" s="130">
        <v>2</v>
      </c>
      <c r="Z35" s="130">
        <f t="shared" si="2"/>
        <v>4</v>
      </c>
      <c r="AA35" s="174" t="s">
        <v>254</v>
      </c>
      <c r="AB35" s="130">
        <v>10</v>
      </c>
      <c r="AC35" s="130">
        <f t="shared" si="3"/>
        <v>40</v>
      </c>
      <c r="AD35" s="130" t="s">
        <v>222</v>
      </c>
      <c r="AE35" s="167" t="s">
        <v>229</v>
      </c>
      <c r="AF35" s="162">
        <f t="shared" si="4"/>
        <v>86.666666666666671</v>
      </c>
      <c r="AG35" s="163">
        <v>50000</v>
      </c>
      <c r="AH35" s="130">
        <v>1</v>
      </c>
      <c r="AI35" s="130">
        <f t="shared" si="5"/>
        <v>260</v>
      </c>
      <c r="AJ35" s="130" t="s">
        <v>335</v>
      </c>
      <c r="AK35" s="130"/>
      <c r="AL35" s="130" t="s">
        <v>272</v>
      </c>
      <c r="AM35" s="191" t="s">
        <v>272</v>
      </c>
    </row>
    <row r="36" spans="1:47" s="88" customFormat="1" ht="155.25" customHeight="1" x14ac:dyDescent="0.25">
      <c r="A36" s="325"/>
      <c r="B36" s="322"/>
      <c r="C36" s="229"/>
      <c r="D36" s="229"/>
      <c r="E36" s="132" t="s">
        <v>298</v>
      </c>
      <c r="F36" s="124" t="s">
        <v>297</v>
      </c>
      <c r="G36" s="124" t="s">
        <v>39</v>
      </c>
      <c r="H36" s="124"/>
      <c r="I36" s="124"/>
      <c r="J36" s="71" t="s">
        <v>304</v>
      </c>
      <c r="K36" s="124">
        <v>6</v>
      </c>
      <c r="L36" s="124">
        <v>3</v>
      </c>
      <c r="M36" s="124">
        <f t="shared" si="0"/>
        <v>18</v>
      </c>
      <c r="N36" s="82" t="s">
        <v>256</v>
      </c>
      <c r="O36" s="124">
        <v>25</v>
      </c>
      <c r="P36" s="124">
        <f t="shared" si="1"/>
        <v>450</v>
      </c>
      <c r="Q36" s="124" t="s">
        <v>219</v>
      </c>
      <c r="R36" s="125" t="s">
        <v>233</v>
      </c>
      <c r="S36" s="124"/>
      <c r="T36" s="124"/>
      <c r="U36" s="124"/>
      <c r="V36" s="124"/>
      <c r="W36" s="124" t="s">
        <v>314</v>
      </c>
      <c r="X36" s="124">
        <v>2</v>
      </c>
      <c r="Y36" s="124">
        <v>3</v>
      </c>
      <c r="Z36" s="124">
        <f t="shared" si="2"/>
        <v>6</v>
      </c>
      <c r="AA36" s="80" t="s">
        <v>12</v>
      </c>
      <c r="AB36" s="124">
        <v>10</v>
      </c>
      <c r="AC36" s="124">
        <f t="shared" si="3"/>
        <v>60</v>
      </c>
      <c r="AD36" s="124" t="s">
        <v>222</v>
      </c>
      <c r="AE36" s="115" t="s">
        <v>229</v>
      </c>
      <c r="AF36" s="87">
        <f t="shared" si="4"/>
        <v>86.666666666666671</v>
      </c>
      <c r="AG36" s="89">
        <v>80000</v>
      </c>
      <c r="AH36" s="124">
        <v>1</v>
      </c>
      <c r="AI36" s="124">
        <f t="shared" si="5"/>
        <v>390</v>
      </c>
      <c r="AJ36" s="124" t="s">
        <v>335</v>
      </c>
      <c r="AK36" s="124"/>
      <c r="AL36" s="168" t="s">
        <v>272</v>
      </c>
      <c r="AM36" s="190" t="s">
        <v>272</v>
      </c>
    </row>
    <row r="37" spans="1:47" s="3" customFormat="1" ht="105.75" customHeight="1" x14ac:dyDescent="0.25">
      <c r="A37" s="325"/>
      <c r="B37" s="322"/>
      <c r="C37" s="124" t="s">
        <v>532</v>
      </c>
      <c r="D37" s="124" t="s">
        <v>533</v>
      </c>
      <c r="E37" s="130" t="s">
        <v>377</v>
      </c>
      <c r="F37" s="124" t="s">
        <v>279</v>
      </c>
      <c r="G37" s="124" t="s">
        <v>39</v>
      </c>
      <c r="H37" s="1"/>
      <c r="I37" s="124"/>
      <c r="J37" s="124" t="s">
        <v>376</v>
      </c>
      <c r="K37" s="124">
        <v>6</v>
      </c>
      <c r="L37" s="124">
        <v>3</v>
      </c>
      <c r="M37" s="124">
        <f t="shared" si="0"/>
        <v>18</v>
      </c>
      <c r="N37" s="82" t="s">
        <v>256</v>
      </c>
      <c r="O37" s="72">
        <v>100</v>
      </c>
      <c r="P37" s="72">
        <f t="shared" si="1"/>
        <v>1800</v>
      </c>
      <c r="Q37" s="124" t="s">
        <v>219</v>
      </c>
      <c r="R37" s="85" t="s">
        <v>332</v>
      </c>
      <c r="S37" s="1"/>
      <c r="T37" s="1"/>
      <c r="U37" s="1"/>
      <c r="V37" s="124"/>
      <c r="W37" s="73" t="s">
        <v>378</v>
      </c>
      <c r="X37" s="124">
        <v>2</v>
      </c>
      <c r="Y37" s="124">
        <v>3</v>
      </c>
      <c r="Z37" s="124">
        <f t="shared" si="2"/>
        <v>6</v>
      </c>
      <c r="AA37" s="80" t="s">
        <v>12</v>
      </c>
      <c r="AB37" s="72">
        <v>60</v>
      </c>
      <c r="AC37" s="72">
        <f t="shared" si="3"/>
        <v>360</v>
      </c>
      <c r="AD37" s="124" t="s">
        <v>219</v>
      </c>
      <c r="AE37" s="108" t="s">
        <v>333</v>
      </c>
      <c r="AF37" s="87">
        <f t="shared" si="4"/>
        <v>80</v>
      </c>
      <c r="AG37" s="89">
        <f>496000*20</f>
        <v>9920000</v>
      </c>
      <c r="AH37" s="124">
        <v>4</v>
      </c>
      <c r="AI37" s="124">
        <f t="shared" si="5"/>
        <v>360</v>
      </c>
      <c r="AJ37" s="124" t="s">
        <v>335</v>
      </c>
      <c r="AK37" s="124" t="s">
        <v>272</v>
      </c>
      <c r="AL37" s="1"/>
      <c r="AM37" s="190" t="s">
        <v>272</v>
      </c>
    </row>
    <row r="38" spans="1:47" s="3" customFormat="1" ht="195" x14ac:dyDescent="0.25">
      <c r="A38" s="325"/>
      <c r="B38" s="322"/>
      <c r="C38" s="229" t="s">
        <v>534</v>
      </c>
      <c r="D38" s="229" t="s">
        <v>535</v>
      </c>
      <c r="E38" s="133" t="s">
        <v>362</v>
      </c>
      <c r="F38" s="124" t="s">
        <v>361</v>
      </c>
      <c r="G38" s="71" t="s">
        <v>39</v>
      </c>
      <c r="H38" s="124" t="s">
        <v>345</v>
      </c>
      <c r="I38" s="1"/>
      <c r="J38" s="71"/>
      <c r="K38" s="124">
        <v>10</v>
      </c>
      <c r="L38" s="124">
        <v>2</v>
      </c>
      <c r="M38" s="124">
        <f t="shared" ref="M38:M65" si="6">+K38*L38</f>
        <v>20</v>
      </c>
      <c r="N38" s="82" t="s">
        <v>256</v>
      </c>
      <c r="O38" s="72">
        <v>100</v>
      </c>
      <c r="P38" s="72">
        <f t="shared" si="1"/>
        <v>2000</v>
      </c>
      <c r="Q38" s="124" t="s">
        <v>216</v>
      </c>
      <c r="R38" s="85" t="s">
        <v>231</v>
      </c>
      <c r="S38" s="1"/>
      <c r="T38" s="1"/>
      <c r="U38" s="124" t="s">
        <v>348</v>
      </c>
      <c r="V38" s="73" t="s">
        <v>347</v>
      </c>
      <c r="W38" s="1"/>
      <c r="X38" s="124">
        <v>2</v>
      </c>
      <c r="Y38" s="124">
        <v>2</v>
      </c>
      <c r="Z38" s="124">
        <f t="shared" ref="Z38:Z65" si="7">+X38*Y38</f>
        <v>4</v>
      </c>
      <c r="AA38" s="86" t="s">
        <v>254</v>
      </c>
      <c r="AB38" s="72">
        <v>100</v>
      </c>
      <c r="AC38" s="72">
        <f t="shared" si="3"/>
        <v>400</v>
      </c>
      <c r="AD38" s="124" t="s">
        <v>219</v>
      </c>
      <c r="AE38" s="108" t="s">
        <v>332</v>
      </c>
      <c r="AF38" s="87">
        <f t="shared" ref="AF38:AF66" si="8">((P38-AC38)/P38)*100</f>
        <v>80</v>
      </c>
      <c r="AG38" s="89">
        <v>400000</v>
      </c>
      <c r="AH38" s="124">
        <v>2</v>
      </c>
      <c r="AI38" s="124">
        <f t="shared" si="5"/>
        <v>800</v>
      </c>
      <c r="AJ38" s="124" t="s">
        <v>276</v>
      </c>
      <c r="AK38" s="124" t="s">
        <v>272</v>
      </c>
      <c r="AL38" s="124"/>
      <c r="AM38" s="190" t="s">
        <v>272</v>
      </c>
    </row>
    <row r="39" spans="1:47" s="3" customFormat="1" ht="105" x14ac:dyDescent="0.25">
      <c r="A39" s="325"/>
      <c r="B39" s="322"/>
      <c r="C39" s="229"/>
      <c r="D39" s="229"/>
      <c r="E39" s="132" t="s">
        <v>364</v>
      </c>
      <c r="F39" s="88" t="s">
        <v>363</v>
      </c>
      <c r="G39" s="71" t="s">
        <v>39</v>
      </c>
      <c r="H39" s="1"/>
      <c r="I39" s="1"/>
      <c r="J39" s="124" t="s">
        <v>349</v>
      </c>
      <c r="K39" s="124">
        <v>10</v>
      </c>
      <c r="L39" s="124">
        <v>1</v>
      </c>
      <c r="M39" s="124">
        <f t="shared" si="6"/>
        <v>10</v>
      </c>
      <c r="N39" s="82" t="s">
        <v>256</v>
      </c>
      <c r="O39" s="72">
        <v>100</v>
      </c>
      <c r="P39" s="72">
        <f t="shared" si="1"/>
        <v>1000</v>
      </c>
      <c r="Q39" s="124" t="s">
        <v>216</v>
      </c>
      <c r="R39" s="85" t="s">
        <v>231</v>
      </c>
      <c r="S39" s="1"/>
      <c r="T39" s="1"/>
      <c r="V39" s="124" t="s">
        <v>350</v>
      </c>
      <c r="W39" s="1"/>
      <c r="X39" s="124">
        <v>6</v>
      </c>
      <c r="Y39" s="124">
        <v>1</v>
      </c>
      <c r="Z39" s="124">
        <f t="shared" si="7"/>
        <v>6</v>
      </c>
      <c r="AA39" s="80" t="s">
        <v>12</v>
      </c>
      <c r="AB39" s="72">
        <v>60</v>
      </c>
      <c r="AC39" s="72">
        <f t="shared" si="3"/>
        <v>360</v>
      </c>
      <c r="AD39" s="124" t="s">
        <v>219</v>
      </c>
      <c r="AE39" s="108" t="s">
        <v>332</v>
      </c>
      <c r="AF39" s="87">
        <f t="shared" si="8"/>
        <v>64</v>
      </c>
      <c r="AG39" s="89">
        <v>0</v>
      </c>
      <c r="AH39" s="124">
        <v>0.5</v>
      </c>
      <c r="AI39" s="124">
        <f t="shared" si="5"/>
        <v>1280</v>
      </c>
      <c r="AJ39" s="124"/>
      <c r="AK39" s="1"/>
      <c r="AL39" s="1"/>
      <c r="AM39" s="190" t="s">
        <v>272</v>
      </c>
    </row>
    <row r="40" spans="1:47" s="3" customFormat="1" ht="75" x14ac:dyDescent="0.25">
      <c r="A40" s="325"/>
      <c r="B40" s="322"/>
      <c r="C40" s="229"/>
      <c r="D40" s="229"/>
      <c r="E40" s="132" t="s">
        <v>357</v>
      </c>
      <c r="F40" s="71" t="s">
        <v>358</v>
      </c>
      <c r="G40" s="124" t="s">
        <v>35</v>
      </c>
      <c r="H40" s="1"/>
      <c r="I40" s="1"/>
      <c r="J40" s="124"/>
      <c r="K40" s="124">
        <v>6</v>
      </c>
      <c r="L40" s="124">
        <v>2</v>
      </c>
      <c r="M40" s="124">
        <f t="shared" si="6"/>
        <v>12</v>
      </c>
      <c r="N40" s="82" t="s">
        <v>256</v>
      </c>
      <c r="O40" s="72">
        <v>60</v>
      </c>
      <c r="P40" s="72">
        <f t="shared" si="1"/>
        <v>720</v>
      </c>
      <c r="Q40" s="124" t="s">
        <v>216</v>
      </c>
      <c r="R40" s="85" t="s">
        <v>231</v>
      </c>
      <c r="S40" s="1"/>
      <c r="T40" s="1"/>
      <c r="U40" s="1"/>
      <c r="V40" s="71" t="s">
        <v>383</v>
      </c>
      <c r="W40" s="71"/>
      <c r="X40" s="124">
        <v>2</v>
      </c>
      <c r="Y40" s="124">
        <v>2</v>
      </c>
      <c r="Z40" s="124">
        <f t="shared" si="7"/>
        <v>4</v>
      </c>
      <c r="AA40" s="86" t="s">
        <v>254</v>
      </c>
      <c r="AB40" s="72">
        <v>25</v>
      </c>
      <c r="AC40" s="72">
        <f t="shared" si="3"/>
        <v>100</v>
      </c>
      <c r="AD40" s="124" t="s">
        <v>222</v>
      </c>
      <c r="AE40" s="108" t="s">
        <v>229</v>
      </c>
      <c r="AF40" s="87">
        <f t="shared" si="8"/>
        <v>86.111111111111114</v>
      </c>
      <c r="AG40" s="89">
        <v>15000</v>
      </c>
      <c r="AH40" s="124">
        <v>0.5</v>
      </c>
      <c r="AI40" s="124">
        <f t="shared" si="5"/>
        <v>1240</v>
      </c>
      <c r="AJ40" s="124" t="s">
        <v>334</v>
      </c>
      <c r="AK40" s="124" t="s">
        <v>272</v>
      </c>
      <c r="AL40" s="1"/>
      <c r="AM40" s="190" t="s">
        <v>272</v>
      </c>
    </row>
    <row r="41" spans="1:47" s="88" customFormat="1" ht="97.5" customHeight="1" thickBot="1" x14ac:dyDescent="0.3">
      <c r="A41" s="326"/>
      <c r="B41" s="323"/>
      <c r="C41" s="351"/>
      <c r="D41" s="351"/>
      <c r="E41" s="109" t="s">
        <v>369</v>
      </c>
      <c r="F41" s="128" t="s">
        <v>299</v>
      </c>
      <c r="G41" s="128" t="s">
        <v>34</v>
      </c>
      <c r="H41" s="128"/>
      <c r="I41" s="128" t="s">
        <v>300</v>
      </c>
      <c r="J41" s="158" t="s">
        <v>301</v>
      </c>
      <c r="K41" s="128">
        <v>6</v>
      </c>
      <c r="L41" s="128">
        <v>2</v>
      </c>
      <c r="M41" s="128">
        <f t="shared" si="6"/>
        <v>12</v>
      </c>
      <c r="N41" s="193" t="s">
        <v>256</v>
      </c>
      <c r="O41" s="128">
        <v>25</v>
      </c>
      <c r="P41" s="128">
        <f t="shared" si="1"/>
        <v>300</v>
      </c>
      <c r="Q41" s="128" t="s">
        <v>219</v>
      </c>
      <c r="R41" s="169" t="s">
        <v>233</v>
      </c>
      <c r="S41" s="128"/>
      <c r="T41" s="128"/>
      <c r="U41" s="128"/>
      <c r="V41" s="128" t="s">
        <v>382</v>
      </c>
      <c r="W41" s="128"/>
      <c r="X41" s="128">
        <v>2</v>
      </c>
      <c r="Y41" s="128">
        <v>2</v>
      </c>
      <c r="Z41" s="128">
        <f t="shared" si="7"/>
        <v>4</v>
      </c>
      <c r="AA41" s="172" t="s">
        <v>254</v>
      </c>
      <c r="AB41" s="128">
        <v>25</v>
      </c>
      <c r="AC41" s="128">
        <f t="shared" si="3"/>
        <v>100</v>
      </c>
      <c r="AD41" s="128" t="s">
        <v>222</v>
      </c>
      <c r="AE41" s="173" t="s">
        <v>229</v>
      </c>
      <c r="AF41" s="170">
        <f t="shared" si="8"/>
        <v>66.666666666666657</v>
      </c>
      <c r="AG41" s="171">
        <v>15000</v>
      </c>
      <c r="AH41" s="128">
        <v>0.5</v>
      </c>
      <c r="AI41" s="128">
        <f t="shared" si="5"/>
        <v>399.99999999999994</v>
      </c>
      <c r="AJ41" s="128"/>
      <c r="AK41" s="128"/>
      <c r="AL41" s="128"/>
      <c r="AM41" s="194" t="s">
        <v>272</v>
      </c>
    </row>
    <row r="42" spans="1:47" s="3" customFormat="1" ht="150" x14ac:dyDescent="0.25">
      <c r="A42" s="354" t="s">
        <v>384</v>
      </c>
      <c r="B42" s="352" t="s">
        <v>385</v>
      </c>
      <c r="C42" s="314" t="s">
        <v>386</v>
      </c>
      <c r="D42" s="314" t="s">
        <v>387</v>
      </c>
      <c r="E42" s="114" t="s">
        <v>388</v>
      </c>
      <c r="F42" s="114" t="s">
        <v>279</v>
      </c>
      <c r="G42" s="114" t="s">
        <v>39</v>
      </c>
      <c r="H42" s="114"/>
      <c r="I42" s="114"/>
      <c r="J42" s="114" t="s">
        <v>389</v>
      </c>
      <c r="K42" s="114">
        <v>6</v>
      </c>
      <c r="L42" s="114">
        <v>4</v>
      </c>
      <c r="M42" s="114">
        <f t="shared" si="6"/>
        <v>24</v>
      </c>
      <c r="N42" s="101" t="s">
        <v>255</v>
      </c>
      <c r="O42" s="114">
        <v>25</v>
      </c>
      <c r="P42" s="114">
        <f t="shared" ref="P42:P65" si="9">+O42*M42</f>
        <v>600</v>
      </c>
      <c r="Q42" s="114" t="s">
        <v>216</v>
      </c>
      <c r="R42" s="178" t="s">
        <v>390</v>
      </c>
      <c r="S42" s="179"/>
      <c r="T42" s="179"/>
      <c r="U42" s="179"/>
      <c r="V42" s="114"/>
      <c r="W42" s="114" t="s">
        <v>391</v>
      </c>
      <c r="X42" s="114">
        <v>2</v>
      </c>
      <c r="Y42" s="114">
        <v>4</v>
      </c>
      <c r="Z42" s="114">
        <f t="shared" si="7"/>
        <v>8</v>
      </c>
      <c r="AA42" s="107" t="s">
        <v>12</v>
      </c>
      <c r="AB42" s="114">
        <v>25</v>
      </c>
      <c r="AC42" s="114">
        <f t="shared" ref="AC42:AC65" si="10">+AB42*Z42</f>
        <v>200</v>
      </c>
      <c r="AD42" s="114" t="s">
        <v>219</v>
      </c>
      <c r="AE42" s="180" t="s">
        <v>332</v>
      </c>
      <c r="AF42" s="181">
        <f t="shared" si="8"/>
        <v>66.666666666666657</v>
      </c>
      <c r="AG42" s="182">
        <v>100000</v>
      </c>
      <c r="AH42" s="114">
        <v>1</v>
      </c>
      <c r="AI42" s="114">
        <f t="shared" ref="AI42:AI79" si="11">(P42*AF42)/AH42</f>
        <v>39999.999999999993</v>
      </c>
      <c r="AJ42" s="114" t="s">
        <v>335</v>
      </c>
      <c r="AK42" s="114" t="s">
        <v>272</v>
      </c>
      <c r="AL42" s="114"/>
      <c r="AM42" s="183"/>
      <c r="AN42" s="141"/>
      <c r="AO42" s="141"/>
      <c r="AP42" s="141"/>
      <c r="AQ42" s="141"/>
      <c r="AR42" s="141"/>
      <c r="AS42" s="141"/>
      <c r="AT42" s="141"/>
      <c r="AU42" s="141"/>
    </row>
    <row r="43" spans="1:47" s="3" customFormat="1" ht="157.5" x14ac:dyDescent="0.25">
      <c r="A43" s="355"/>
      <c r="B43" s="353"/>
      <c r="C43" s="229"/>
      <c r="D43" s="229"/>
      <c r="E43" s="124" t="s">
        <v>392</v>
      </c>
      <c r="F43" s="86" t="s">
        <v>393</v>
      </c>
      <c r="G43" s="86" t="s">
        <v>394</v>
      </c>
      <c r="H43" s="137"/>
      <c r="I43" s="86"/>
      <c r="J43" s="137"/>
      <c r="K43" s="86">
        <v>6</v>
      </c>
      <c r="L43" s="86">
        <v>4</v>
      </c>
      <c r="M43" s="86">
        <f t="shared" si="6"/>
        <v>24</v>
      </c>
      <c r="N43" s="81" t="s">
        <v>255</v>
      </c>
      <c r="O43" s="86">
        <v>25</v>
      </c>
      <c r="P43" s="86">
        <f t="shared" si="9"/>
        <v>600</v>
      </c>
      <c r="Q43" s="86" t="s">
        <v>216</v>
      </c>
      <c r="R43" s="136" t="s">
        <v>390</v>
      </c>
      <c r="S43" s="123"/>
      <c r="T43" s="123"/>
      <c r="U43" s="142"/>
      <c r="V43" s="86"/>
      <c r="W43" s="86" t="s">
        <v>284</v>
      </c>
      <c r="X43" s="86">
        <v>2</v>
      </c>
      <c r="Y43" s="86">
        <v>4</v>
      </c>
      <c r="Z43" s="86">
        <f t="shared" si="7"/>
        <v>8</v>
      </c>
      <c r="AA43" s="80" t="s">
        <v>12</v>
      </c>
      <c r="AB43" s="86">
        <v>25</v>
      </c>
      <c r="AC43" s="86">
        <f t="shared" si="10"/>
        <v>200</v>
      </c>
      <c r="AD43" s="86" t="s">
        <v>219</v>
      </c>
      <c r="AE43" s="140" t="s">
        <v>332</v>
      </c>
      <c r="AF43" s="138">
        <f t="shared" si="8"/>
        <v>66.666666666666657</v>
      </c>
      <c r="AG43" s="139">
        <v>50000</v>
      </c>
      <c r="AH43" s="86">
        <v>1</v>
      </c>
      <c r="AI43" s="86">
        <f t="shared" si="11"/>
        <v>39999.999999999993</v>
      </c>
      <c r="AJ43" s="86" t="s">
        <v>335</v>
      </c>
      <c r="AK43" s="86" t="s">
        <v>272</v>
      </c>
      <c r="AL43" s="86"/>
      <c r="AM43" s="184" t="s">
        <v>272</v>
      </c>
      <c r="AN43" s="141"/>
      <c r="AO43" s="141"/>
      <c r="AP43" s="141"/>
      <c r="AQ43" s="141"/>
      <c r="AR43" s="141"/>
      <c r="AS43" s="141"/>
      <c r="AT43" s="141"/>
      <c r="AU43" s="141"/>
    </row>
    <row r="44" spans="1:47" s="3" customFormat="1" ht="131.25" x14ac:dyDescent="0.25">
      <c r="A44" s="355"/>
      <c r="B44" s="353"/>
      <c r="C44" s="229"/>
      <c r="D44" s="229"/>
      <c r="E44" s="124" t="s">
        <v>399</v>
      </c>
      <c r="F44" s="86" t="s">
        <v>299</v>
      </c>
      <c r="G44" s="86" t="s">
        <v>34</v>
      </c>
      <c r="H44" s="137"/>
      <c r="I44" s="86"/>
      <c r="J44" s="86" t="s">
        <v>400</v>
      </c>
      <c r="K44" s="86">
        <v>6</v>
      </c>
      <c r="L44" s="86">
        <v>4</v>
      </c>
      <c r="M44" s="86">
        <f t="shared" si="6"/>
        <v>24</v>
      </c>
      <c r="N44" s="81" t="s">
        <v>255</v>
      </c>
      <c r="O44" s="86">
        <v>10</v>
      </c>
      <c r="P44" s="86">
        <f t="shared" si="9"/>
        <v>240</v>
      </c>
      <c r="Q44" s="86" t="s">
        <v>219</v>
      </c>
      <c r="R44" s="136" t="s">
        <v>332</v>
      </c>
      <c r="S44" s="137"/>
      <c r="T44" s="137"/>
      <c r="U44" s="137"/>
      <c r="V44" s="86"/>
      <c r="W44" s="86" t="s">
        <v>397</v>
      </c>
      <c r="X44" s="86">
        <v>2</v>
      </c>
      <c r="Y44" s="86">
        <v>4</v>
      </c>
      <c r="Z44" s="86">
        <f t="shared" si="7"/>
        <v>8</v>
      </c>
      <c r="AA44" s="80" t="s">
        <v>12</v>
      </c>
      <c r="AB44" s="86">
        <v>10</v>
      </c>
      <c r="AC44" s="86">
        <f t="shared" si="10"/>
        <v>80</v>
      </c>
      <c r="AD44" s="86" t="s">
        <v>222</v>
      </c>
      <c r="AE44" s="140" t="s">
        <v>398</v>
      </c>
      <c r="AF44" s="138">
        <f t="shared" si="8"/>
        <v>66.666666666666657</v>
      </c>
      <c r="AG44" s="139">
        <v>129351</v>
      </c>
      <c r="AH44" s="86">
        <v>1</v>
      </c>
      <c r="AI44" s="86">
        <f t="shared" si="11"/>
        <v>15999.999999999998</v>
      </c>
      <c r="AJ44" s="86"/>
      <c r="AK44" s="86"/>
      <c r="AL44" s="86"/>
      <c r="AM44" s="184" t="s">
        <v>272</v>
      </c>
      <c r="AN44" s="141"/>
      <c r="AO44" s="141"/>
      <c r="AP44" s="141"/>
      <c r="AQ44" s="141"/>
      <c r="AR44" s="141"/>
      <c r="AS44" s="141"/>
      <c r="AT44" s="141"/>
      <c r="AU44" s="141"/>
    </row>
    <row r="45" spans="1:47" s="3" customFormat="1" ht="131.25" x14ac:dyDescent="0.25">
      <c r="A45" s="355"/>
      <c r="B45" s="353"/>
      <c r="C45" s="229"/>
      <c r="D45" s="124" t="s">
        <v>407</v>
      </c>
      <c r="E45" s="124" t="s">
        <v>399</v>
      </c>
      <c r="F45" s="86" t="s">
        <v>299</v>
      </c>
      <c r="G45" s="86" t="s">
        <v>34</v>
      </c>
      <c r="H45" s="137"/>
      <c r="I45" s="86"/>
      <c r="J45" s="86" t="s">
        <v>400</v>
      </c>
      <c r="K45" s="86">
        <v>6</v>
      </c>
      <c r="L45" s="86">
        <v>4</v>
      </c>
      <c r="M45" s="86">
        <f t="shared" si="6"/>
        <v>24</v>
      </c>
      <c r="N45" s="81" t="s">
        <v>255</v>
      </c>
      <c r="O45" s="86">
        <v>10</v>
      </c>
      <c r="P45" s="86">
        <f t="shared" si="9"/>
        <v>240</v>
      </c>
      <c r="Q45" s="86" t="s">
        <v>219</v>
      </c>
      <c r="R45" s="136" t="s">
        <v>332</v>
      </c>
      <c r="S45" s="137"/>
      <c r="T45" s="137"/>
      <c r="U45" s="137"/>
      <c r="V45" s="86"/>
      <c r="W45" s="86" t="s">
        <v>397</v>
      </c>
      <c r="X45" s="86">
        <v>2</v>
      </c>
      <c r="Y45" s="86">
        <v>4</v>
      </c>
      <c r="Z45" s="86">
        <f t="shared" si="7"/>
        <v>8</v>
      </c>
      <c r="AA45" s="80" t="s">
        <v>12</v>
      </c>
      <c r="AB45" s="86">
        <v>10</v>
      </c>
      <c r="AC45" s="86">
        <f t="shared" si="10"/>
        <v>80</v>
      </c>
      <c r="AD45" s="86" t="s">
        <v>222</v>
      </c>
      <c r="AE45" s="140" t="s">
        <v>398</v>
      </c>
      <c r="AF45" s="138">
        <f t="shared" si="8"/>
        <v>66.666666666666657</v>
      </c>
      <c r="AG45" s="139">
        <v>129351</v>
      </c>
      <c r="AH45" s="86">
        <v>1</v>
      </c>
      <c r="AI45" s="86">
        <f t="shared" si="11"/>
        <v>15999.999999999998</v>
      </c>
      <c r="AJ45" s="86"/>
      <c r="AK45" s="86"/>
      <c r="AL45" s="86"/>
      <c r="AM45" s="184" t="s">
        <v>272</v>
      </c>
      <c r="AN45" s="141"/>
      <c r="AO45" s="141"/>
      <c r="AP45" s="141"/>
      <c r="AQ45" s="141"/>
      <c r="AR45" s="141"/>
      <c r="AS45" s="141"/>
      <c r="AT45" s="141"/>
      <c r="AU45" s="141"/>
    </row>
    <row r="46" spans="1:47" s="3" customFormat="1" ht="150" x14ac:dyDescent="0.25">
      <c r="A46" s="355"/>
      <c r="B46" s="353"/>
      <c r="C46" s="229"/>
      <c r="D46" s="229" t="s">
        <v>408</v>
      </c>
      <c r="E46" s="86" t="s">
        <v>388</v>
      </c>
      <c r="F46" s="86" t="s">
        <v>279</v>
      </c>
      <c r="G46" s="86" t="s">
        <v>39</v>
      </c>
      <c r="H46" s="86"/>
      <c r="I46" s="86"/>
      <c r="J46" s="86" t="s">
        <v>389</v>
      </c>
      <c r="K46" s="86">
        <v>6</v>
      </c>
      <c r="L46" s="86">
        <v>4</v>
      </c>
      <c r="M46" s="86">
        <f t="shared" si="6"/>
        <v>24</v>
      </c>
      <c r="N46" s="81" t="s">
        <v>255</v>
      </c>
      <c r="O46" s="86">
        <v>25</v>
      </c>
      <c r="P46" s="86">
        <f t="shared" si="9"/>
        <v>600</v>
      </c>
      <c r="Q46" s="86" t="s">
        <v>216</v>
      </c>
      <c r="R46" s="136" t="s">
        <v>390</v>
      </c>
      <c r="S46" s="137"/>
      <c r="T46" s="137"/>
      <c r="U46" s="137"/>
      <c r="V46" s="86"/>
      <c r="W46" s="86" t="s">
        <v>391</v>
      </c>
      <c r="X46" s="86">
        <v>2</v>
      </c>
      <c r="Y46" s="86">
        <v>4</v>
      </c>
      <c r="Z46" s="86">
        <f t="shared" si="7"/>
        <v>8</v>
      </c>
      <c r="AA46" s="80" t="s">
        <v>12</v>
      </c>
      <c r="AB46" s="86">
        <v>25</v>
      </c>
      <c r="AC46" s="86">
        <f t="shared" si="10"/>
        <v>200</v>
      </c>
      <c r="AD46" s="86" t="s">
        <v>219</v>
      </c>
      <c r="AE46" s="140" t="s">
        <v>332</v>
      </c>
      <c r="AF46" s="138">
        <f t="shared" si="8"/>
        <v>66.666666666666657</v>
      </c>
      <c r="AG46" s="139">
        <v>100000</v>
      </c>
      <c r="AH46" s="86">
        <v>1</v>
      </c>
      <c r="AI46" s="86">
        <f t="shared" si="11"/>
        <v>39999.999999999993</v>
      </c>
      <c r="AJ46" s="86" t="s">
        <v>335</v>
      </c>
      <c r="AK46" s="86" t="s">
        <v>272</v>
      </c>
      <c r="AL46" s="86"/>
      <c r="AM46" s="184"/>
      <c r="AN46" s="141"/>
      <c r="AO46" s="141"/>
      <c r="AP46" s="141"/>
      <c r="AQ46" s="141"/>
      <c r="AR46" s="141"/>
      <c r="AS46" s="141"/>
      <c r="AT46" s="141"/>
      <c r="AU46" s="141"/>
    </row>
    <row r="47" spans="1:47" s="3" customFormat="1" ht="157.5" x14ac:dyDescent="0.25">
      <c r="A47" s="355"/>
      <c r="B47" s="353"/>
      <c r="C47" s="229"/>
      <c r="D47" s="229"/>
      <c r="E47" s="124" t="s">
        <v>409</v>
      </c>
      <c r="F47" s="86" t="s">
        <v>393</v>
      </c>
      <c r="G47" s="86" t="s">
        <v>394</v>
      </c>
      <c r="H47" s="137"/>
      <c r="I47" s="86"/>
      <c r="J47" s="137"/>
      <c r="K47" s="86">
        <v>6</v>
      </c>
      <c r="L47" s="86">
        <v>4</v>
      </c>
      <c r="M47" s="86">
        <f t="shared" si="6"/>
        <v>24</v>
      </c>
      <c r="N47" s="81" t="s">
        <v>255</v>
      </c>
      <c r="O47" s="86">
        <v>25</v>
      </c>
      <c r="P47" s="86">
        <f t="shared" si="9"/>
        <v>600</v>
      </c>
      <c r="Q47" s="86" t="s">
        <v>216</v>
      </c>
      <c r="R47" s="136" t="s">
        <v>390</v>
      </c>
      <c r="S47" s="123"/>
      <c r="T47" s="123"/>
      <c r="U47" s="142"/>
      <c r="V47" s="86"/>
      <c r="W47" s="86" t="s">
        <v>284</v>
      </c>
      <c r="X47" s="86">
        <v>2</v>
      </c>
      <c r="Y47" s="86">
        <v>4</v>
      </c>
      <c r="Z47" s="86">
        <f t="shared" si="7"/>
        <v>8</v>
      </c>
      <c r="AA47" s="80" t="s">
        <v>12</v>
      </c>
      <c r="AB47" s="86">
        <v>25</v>
      </c>
      <c r="AC47" s="86">
        <f t="shared" si="10"/>
        <v>200</v>
      </c>
      <c r="AD47" s="86" t="s">
        <v>219</v>
      </c>
      <c r="AE47" s="140" t="s">
        <v>332</v>
      </c>
      <c r="AF47" s="138">
        <f t="shared" si="8"/>
        <v>66.666666666666657</v>
      </c>
      <c r="AG47" s="139">
        <v>50000</v>
      </c>
      <c r="AH47" s="86">
        <v>1</v>
      </c>
      <c r="AI47" s="86">
        <f t="shared" si="11"/>
        <v>39999.999999999993</v>
      </c>
      <c r="AJ47" s="86" t="s">
        <v>335</v>
      </c>
      <c r="AK47" s="86" t="s">
        <v>272</v>
      </c>
      <c r="AL47" s="86"/>
      <c r="AM47" s="184" t="s">
        <v>272</v>
      </c>
      <c r="AN47" s="141"/>
      <c r="AO47" s="141"/>
      <c r="AP47" s="141"/>
      <c r="AQ47" s="141"/>
      <c r="AR47" s="141"/>
      <c r="AS47" s="141"/>
      <c r="AT47" s="141"/>
      <c r="AU47" s="141"/>
    </row>
    <row r="48" spans="1:47" s="3" customFormat="1" ht="131.25" x14ac:dyDescent="0.25">
      <c r="A48" s="355"/>
      <c r="B48" s="353"/>
      <c r="C48" s="229"/>
      <c r="D48" s="229"/>
      <c r="E48" s="124" t="s">
        <v>399</v>
      </c>
      <c r="F48" s="86" t="s">
        <v>299</v>
      </c>
      <c r="G48" s="86" t="s">
        <v>34</v>
      </c>
      <c r="H48" s="137"/>
      <c r="I48" s="86"/>
      <c r="J48" s="86" t="s">
        <v>400</v>
      </c>
      <c r="K48" s="86">
        <v>6</v>
      </c>
      <c r="L48" s="86">
        <v>4</v>
      </c>
      <c r="M48" s="86">
        <f t="shared" si="6"/>
        <v>24</v>
      </c>
      <c r="N48" s="81" t="s">
        <v>255</v>
      </c>
      <c r="O48" s="86">
        <v>10</v>
      </c>
      <c r="P48" s="86">
        <f t="shared" si="9"/>
        <v>240</v>
      </c>
      <c r="Q48" s="86" t="s">
        <v>219</v>
      </c>
      <c r="R48" s="136" t="s">
        <v>332</v>
      </c>
      <c r="S48" s="137"/>
      <c r="T48" s="137"/>
      <c r="U48" s="137"/>
      <c r="V48" s="86"/>
      <c r="W48" s="86" t="s">
        <v>397</v>
      </c>
      <c r="X48" s="86">
        <v>2</v>
      </c>
      <c r="Y48" s="86">
        <v>4</v>
      </c>
      <c r="Z48" s="86">
        <f t="shared" si="7"/>
        <v>8</v>
      </c>
      <c r="AA48" s="80" t="s">
        <v>12</v>
      </c>
      <c r="AB48" s="86">
        <v>10</v>
      </c>
      <c r="AC48" s="86">
        <f t="shared" si="10"/>
        <v>80</v>
      </c>
      <c r="AD48" s="86" t="s">
        <v>222</v>
      </c>
      <c r="AE48" s="140" t="s">
        <v>398</v>
      </c>
      <c r="AF48" s="138">
        <f t="shared" si="8"/>
        <v>66.666666666666657</v>
      </c>
      <c r="AG48" s="139">
        <v>129351</v>
      </c>
      <c r="AH48" s="86">
        <v>1</v>
      </c>
      <c r="AI48" s="86">
        <f t="shared" si="11"/>
        <v>15999.999999999998</v>
      </c>
      <c r="AJ48" s="86"/>
      <c r="AK48" s="86"/>
      <c r="AL48" s="86"/>
      <c r="AM48" s="184" t="s">
        <v>272</v>
      </c>
      <c r="AN48" s="141"/>
      <c r="AO48" s="141"/>
      <c r="AP48" s="141"/>
      <c r="AQ48" s="141"/>
      <c r="AR48" s="141"/>
      <c r="AS48" s="141"/>
      <c r="AT48" s="141"/>
      <c r="AU48" s="141"/>
    </row>
    <row r="49" spans="1:47" s="3" customFormat="1" ht="90" x14ac:dyDescent="0.25">
      <c r="A49" s="355"/>
      <c r="B49" s="353"/>
      <c r="C49" s="229"/>
      <c r="D49" s="229" t="s">
        <v>537</v>
      </c>
      <c r="E49" s="86" t="s">
        <v>388</v>
      </c>
      <c r="F49" s="86" t="s">
        <v>279</v>
      </c>
      <c r="G49" s="86" t="s">
        <v>39</v>
      </c>
      <c r="H49" s="86"/>
      <c r="I49" s="86"/>
      <c r="J49" s="86" t="s">
        <v>389</v>
      </c>
      <c r="K49" s="86">
        <v>6</v>
      </c>
      <c r="L49" s="86">
        <v>4</v>
      </c>
      <c r="M49" s="86">
        <f t="shared" si="6"/>
        <v>24</v>
      </c>
      <c r="N49" s="81" t="s">
        <v>255</v>
      </c>
      <c r="O49" s="86">
        <v>25</v>
      </c>
      <c r="P49" s="86">
        <f t="shared" si="9"/>
        <v>600</v>
      </c>
      <c r="Q49" s="86" t="s">
        <v>216</v>
      </c>
      <c r="R49" s="136" t="s">
        <v>390</v>
      </c>
      <c r="S49" s="137"/>
      <c r="T49" s="137"/>
      <c r="U49" s="137"/>
      <c r="V49" s="86"/>
      <c r="W49" s="86" t="s">
        <v>284</v>
      </c>
      <c r="X49" s="86">
        <v>2</v>
      </c>
      <c r="Y49" s="86">
        <v>4</v>
      </c>
      <c r="Z49" s="86">
        <f t="shared" si="7"/>
        <v>8</v>
      </c>
      <c r="AA49" s="80" t="s">
        <v>12</v>
      </c>
      <c r="AB49" s="86">
        <v>25</v>
      </c>
      <c r="AC49" s="86">
        <f t="shared" si="10"/>
        <v>200</v>
      </c>
      <c r="AD49" s="86" t="s">
        <v>219</v>
      </c>
      <c r="AE49" s="140" t="s">
        <v>332</v>
      </c>
      <c r="AF49" s="138">
        <f t="shared" si="8"/>
        <v>66.666666666666657</v>
      </c>
      <c r="AG49" s="139">
        <v>50000</v>
      </c>
      <c r="AH49" s="86">
        <v>1</v>
      </c>
      <c r="AI49" s="86">
        <f t="shared" si="11"/>
        <v>39999.999999999993</v>
      </c>
      <c r="AJ49" s="86" t="s">
        <v>335</v>
      </c>
      <c r="AK49" s="86" t="s">
        <v>272</v>
      </c>
      <c r="AL49" s="86"/>
      <c r="AM49" s="184" t="s">
        <v>272</v>
      </c>
      <c r="AN49" s="141"/>
      <c r="AO49" s="141"/>
      <c r="AP49" s="141"/>
      <c r="AQ49" s="141"/>
      <c r="AR49" s="141"/>
      <c r="AS49" s="141"/>
      <c r="AT49" s="141"/>
      <c r="AU49" s="141"/>
    </row>
    <row r="50" spans="1:47" s="3" customFormat="1" ht="157.5" x14ac:dyDescent="0.25">
      <c r="A50" s="355"/>
      <c r="B50" s="353"/>
      <c r="C50" s="229"/>
      <c r="D50" s="229"/>
      <c r="E50" s="124" t="s">
        <v>409</v>
      </c>
      <c r="F50" s="86" t="s">
        <v>393</v>
      </c>
      <c r="G50" s="86" t="s">
        <v>394</v>
      </c>
      <c r="H50" s="137"/>
      <c r="I50" s="86"/>
      <c r="J50" s="137"/>
      <c r="K50" s="86">
        <v>6</v>
      </c>
      <c r="L50" s="86">
        <v>4</v>
      </c>
      <c r="M50" s="86">
        <f t="shared" si="6"/>
        <v>24</v>
      </c>
      <c r="N50" s="81" t="s">
        <v>255</v>
      </c>
      <c r="O50" s="86">
        <v>25</v>
      </c>
      <c r="P50" s="86">
        <f t="shared" si="9"/>
        <v>600</v>
      </c>
      <c r="Q50" s="86" t="s">
        <v>216</v>
      </c>
      <c r="R50" s="136" t="s">
        <v>390</v>
      </c>
      <c r="S50" s="123"/>
      <c r="T50" s="123"/>
      <c r="U50" s="142"/>
      <c r="V50" s="86"/>
      <c r="W50" s="86" t="s">
        <v>284</v>
      </c>
      <c r="X50" s="86">
        <v>2</v>
      </c>
      <c r="Y50" s="86">
        <v>4</v>
      </c>
      <c r="Z50" s="86">
        <f t="shared" si="7"/>
        <v>8</v>
      </c>
      <c r="AA50" s="80" t="s">
        <v>12</v>
      </c>
      <c r="AB50" s="86">
        <v>25</v>
      </c>
      <c r="AC50" s="86">
        <f t="shared" si="10"/>
        <v>200</v>
      </c>
      <c r="AD50" s="86" t="s">
        <v>219</v>
      </c>
      <c r="AE50" s="140" t="s">
        <v>332</v>
      </c>
      <c r="AF50" s="138">
        <f t="shared" si="8"/>
        <v>66.666666666666657</v>
      </c>
      <c r="AG50" s="139">
        <v>50000</v>
      </c>
      <c r="AH50" s="86">
        <v>1</v>
      </c>
      <c r="AI50" s="86">
        <f t="shared" si="11"/>
        <v>39999.999999999993</v>
      </c>
      <c r="AJ50" s="86" t="s">
        <v>335</v>
      </c>
      <c r="AK50" s="86" t="s">
        <v>272</v>
      </c>
      <c r="AL50" s="86"/>
      <c r="AM50" s="184" t="s">
        <v>272</v>
      </c>
      <c r="AN50" s="141"/>
      <c r="AO50" s="141"/>
      <c r="AP50" s="141"/>
      <c r="AQ50" s="141"/>
      <c r="AR50" s="141"/>
      <c r="AS50" s="141"/>
      <c r="AT50" s="141"/>
      <c r="AU50" s="141"/>
    </row>
    <row r="51" spans="1:47" s="3" customFormat="1" ht="131.25" x14ac:dyDescent="0.25">
      <c r="A51" s="355"/>
      <c r="B51" s="353"/>
      <c r="C51" s="229"/>
      <c r="D51" s="229"/>
      <c r="E51" s="124" t="s">
        <v>399</v>
      </c>
      <c r="F51" s="86" t="s">
        <v>299</v>
      </c>
      <c r="G51" s="86" t="s">
        <v>34</v>
      </c>
      <c r="H51" s="137"/>
      <c r="I51" s="86"/>
      <c r="J51" s="86" t="s">
        <v>400</v>
      </c>
      <c r="K51" s="86">
        <v>6</v>
      </c>
      <c r="L51" s="86">
        <v>4</v>
      </c>
      <c r="M51" s="86">
        <f t="shared" si="6"/>
        <v>24</v>
      </c>
      <c r="N51" s="81" t="s">
        <v>255</v>
      </c>
      <c r="O51" s="86">
        <v>10</v>
      </c>
      <c r="P51" s="86">
        <f t="shared" si="9"/>
        <v>240</v>
      </c>
      <c r="Q51" s="86" t="s">
        <v>219</v>
      </c>
      <c r="R51" s="136" t="s">
        <v>332</v>
      </c>
      <c r="S51" s="137"/>
      <c r="T51" s="137"/>
      <c r="U51" s="137"/>
      <c r="V51" s="86"/>
      <c r="W51" s="86" t="s">
        <v>397</v>
      </c>
      <c r="X51" s="86">
        <v>2</v>
      </c>
      <c r="Y51" s="86">
        <v>4</v>
      </c>
      <c r="Z51" s="86">
        <f t="shared" si="7"/>
        <v>8</v>
      </c>
      <c r="AA51" s="80" t="s">
        <v>12</v>
      </c>
      <c r="AB51" s="86">
        <v>10</v>
      </c>
      <c r="AC51" s="86">
        <f t="shared" si="10"/>
        <v>80</v>
      </c>
      <c r="AD51" s="86" t="s">
        <v>222</v>
      </c>
      <c r="AE51" s="140" t="s">
        <v>398</v>
      </c>
      <c r="AF51" s="138">
        <f t="shared" si="8"/>
        <v>66.666666666666657</v>
      </c>
      <c r="AG51" s="139">
        <v>129351</v>
      </c>
      <c r="AH51" s="86">
        <v>1</v>
      </c>
      <c r="AI51" s="86">
        <f t="shared" si="11"/>
        <v>15999.999999999998</v>
      </c>
      <c r="AJ51" s="86"/>
      <c r="AK51" s="86"/>
      <c r="AL51" s="86"/>
      <c r="AM51" s="184" t="s">
        <v>272</v>
      </c>
      <c r="AN51" s="141"/>
      <c r="AO51" s="141"/>
      <c r="AP51" s="141"/>
      <c r="AQ51" s="141"/>
      <c r="AR51" s="141"/>
      <c r="AS51" s="141"/>
      <c r="AT51" s="141"/>
      <c r="AU51" s="141"/>
    </row>
    <row r="52" spans="1:47" s="3" customFormat="1" ht="165" x14ac:dyDescent="0.25">
      <c r="A52" s="355"/>
      <c r="B52" s="353"/>
      <c r="C52" s="229"/>
      <c r="D52" s="229" t="s">
        <v>410</v>
      </c>
      <c r="E52" s="124" t="s">
        <v>411</v>
      </c>
      <c r="F52" s="86" t="s">
        <v>412</v>
      </c>
      <c r="G52" s="86" t="s">
        <v>394</v>
      </c>
      <c r="H52" s="137"/>
      <c r="I52" s="86"/>
      <c r="J52" s="137"/>
      <c r="K52" s="86">
        <v>6</v>
      </c>
      <c r="L52" s="86">
        <v>4</v>
      </c>
      <c r="M52" s="86">
        <f t="shared" si="6"/>
        <v>24</v>
      </c>
      <c r="N52" s="81" t="s">
        <v>255</v>
      </c>
      <c r="O52" s="86">
        <v>25</v>
      </c>
      <c r="P52" s="86">
        <f t="shared" si="9"/>
        <v>600</v>
      </c>
      <c r="Q52" s="86" t="s">
        <v>216</v>
      </c>
      <c r="R52" s="136" t="s">
        <v>390</v>
      </c>
      <c r="S52" s="123"/>
      <c r="T52" s="123"/>
      <c r="U52" s="142"/>
      <c r="V52" s="86"/>
      <c r="W52" s="86" t="s">
        <v>284</v>
      </c>
      <c r="X52" s="86">
        <v>2</v>
      </c>
      <c r="Y52" s="86">
        <v>4</v>
      </c>
      <c r="Z52" s="86">
        <f t="shared" si="7"/>
        <v>8</v>
      </c>
      <c r="AA52" s="80" t="s">
        <v>12</v>
      </c>
      <c r="AB52" s="86">
        <v>25</v>
      </c>
      <c r="AC52" s="86">
        <f t="shared" si="10"/>
        <v>200</v>
      </c>
      <c r="AD52" s="86" t="s">
        <v>219</v>
      </c>
      <c r="AE52" s="140" t="s">
        <v>332</v>
      </c>
      <c r="AF52" s="138">
        <f t="shared" si="8"/>
        <v>66.666666666666657</v>
      </c>
      <c r="AG52" s="139">
        <v>50000</v>
      </c>
      <c r="AH52" s="86">
        <v>1</v>
      </c>
      <c r="AI52" s="86">
        <f t="shared" si="11"/>
        <v>39999.999999999993</v>
      </c>
      <c r="AJ52" s="86" t="s">
        <v>335</v>
      </c>
      <c r="AK52" s="86" t="s">
        <v>272</v>
      </c>
      <c r="AL52" s="86"/>
      <c r="AM52" s="184" t="s">
        <v>272</v>
      </c>
      <c r="AN52" s="141"/>
      <c r="AO52" s="141"/>
      <c r="AP52" s="141"/>
      <c r="AQ52" s="141"/>
      <c r="AR52" s="141"/>
      <c r="AS52" s="141"/>
      <c r="AT52" s="141"/>
      <c r="AU52" s="141"/>
    </row>
    <row r="53" spans="1:47" s="3" customFormat="1" ht="131.25" x14ac:dyDescent="0.25">
      <c r="A53" s="355"/>
      <c r="B53" s="353"/>
      <c r="C53" s="229"/>
      <c r="D53" s="229"/>
      <c r="E53" s="124" t="s">
        <v>399</v>
      </c>
      <c r="F53" s="86" t="s">
        <v>299</v>
      </c>
      <c r="G53" s="86" t="s">
        <v>34</v>
      </c>
      <c r="H53" s="137"/>
      <c r="I53" s="86"/>
      <c r="J53" s="86" t="s">
        <v>400</v>
      </c>
      <c r="K53" s="86">
        <v>6</v>
      </c>
      <c r="L53" s="86">
        <v>4</v>
      </c>
      <c r="M53" s="86">
        <f t="shared" si="6"/>
        <v>24</v>
      </c>
      <c r="N53" s="81" t="s">
        <v>255</v>
      </c>
      <c r="O53" s="86">
        <v>10</v>
      </c>
      <c r="P53" s="86">
        <f t="shared" si="9"/>
        <v>240</v>
      </c>
      <c r="Q53" s="86" t="s">
        <v>219</v>
      </c>
      <c r="R53" s="136" t="s">
        <v>332</v>
      </c>
      <c r="S53" s="137"/>
      <c r="T53" s="137"/>
      <c r="U53" s="137"/>
      <c r="V53" s="86"/>
      <c r="W53" s="86" t="s">
        <v>397</v>
      </c>
      <c r="X53" s="86">
        <v>2</v>
      </c>
      <c r="Y53" s="86">
        <v>4</v>
      </c>
      <c r="Z53" s="86">
        <f t="shared" si="7"/>
        <v>8</v>
      </c>
      <c r="AA53" s="80" t="s">
        <v>12</v>
      </c>
      <c r="AB53" s="86">
        <v>10</v>
      </c>
      <c r="AC53" s="86">
        <f t="shared" si="10"/>
        <v>80</v>
      </c>
      <c r="AD53" s="86" t="s">
        <v>222</v>
      </c>
      <c r="AE53" s="140" t="s">
        <v>398</v>
      </c>
      <c r="AF53" s="138">
        <f t="shared" si="8"/>
        <v>66.666666666666657</v>
      </c>
      <c r="AG53" s="139">
        <v>129351</v>
      </c>
      <c r="AH53" s="86">
        <v>1</v>
      </c>
      <c r="AI53" s="86">
        <f t="shared" si="11"/>
        <v>15999.999999999998</v>
      </c>
      <c r="AJ53" s="86"/>
      <c r="AK53" s="86"/>
      <c r="AL53" s="86"/>
      <c r="AM53" s="184" t="s">
        <v>272</v>
      </c>
      <c r="AN53" s="141"/>
      <c r="AO53" s="141"/>
      <c r="AP53" s="141"/>
      <c r="AQ53" s="141"/>
      <c r="AR53" s="141"/>
      <c r="AS53" s="141"/>
      <c r="AT53" s="141"/>
      <c r="AU53" s="141"/>
    </row>
    <row r="54" spans="1:47" s="3" customFormat="1" ht="135" x14ac:dyDescent="0.25">
      <c r="A54" s="355"/>
      <c r="B54" s="353"/>
      <c r="C54" s="229" t="s">
        <v>413</v>
      </c>
      <c r="D54" s="229" t="s">
        <v>414</v>
      </c>
      <c r="E54" s="124" t="s">
        <v>415</v>
      </c>
      <c r="F54" s="86" t="s">
        <v>416</v>
      </c>
      <c r="G54" s="86" t="s">
        <v>36</v>
      </c>
      <c r="H54" s="137"/>
      <c r="I54" s="86"/>
      <c r="J54" s="137" t="s">
        <v>417</v>
      </c>
      <c r="K54" s="86">
        <v>6</v>
      </c>
      <c r="L54" s="86">
        <v>3</v>
      </c>
      <c r="M54" s="86">
        <f t="shared" si="6"/>
        <v>18</v>
      </c>
      <c r="N54" s="82" t="s">
        <v>256</v>
      </c>
      <c r="O54" s="86">
        <v>25</v>
      </c>
      <c r="P54" s="86">
        <f t="shared" si="9"/>
        <v>450</v>
      </c>
      <c r="Q54" s="86" t="s">
        <v>219</v>
      </c>
      <c r="R54" s="136" t="s">
        <v>332</v>
      </c>
      <c r="S54" s="123"/>
      <c r="T54" s="123"/>
      <c r="U54" s="142" t="s">
        <v>418</v>
      </c>
      <c r="V54" s="86"/>
      <c r="W54" s="86" t="s">
        <v>397</v>
      </c>
      <c r="X54" s="86">
        <v>2</v>
      </c>
      <c r="Y54" s="86">
        <v>3</v>
      </c>
      <c r="Z54" s="86">
        <f t="shared" si="7"/>
        <v>6</v>
      </c>
      <c r="AA54" s="80" t="s">
        <v>12</v>
      </c>
      <c r="AB54" s="86">
        <v>10</v>
      </c>
      <c r="AC54" s="86">
        <f t="shared" si="10"/>
        <v>60</v>
      </c>
      <c r="AD54" s="86" t="s">
        <v>222</v>
      </c>
      <c r="AE54" s="140" t="s">
        <v>229</v>
      </c>
      <c r="AF54" s="138">
        <f t="shared" si="8"/>
        <v>86.666666666666671</v>
      </c>
      <c r="AG54" s="139">
        <f>16214+11177+8950+23961+34438+34611</f>
        <v>129351</v>
      </c>
      <c r="AH54" s="86">
        <v>1</v>
      </c>
      <c r="AI54" s="86">
        <f t="shared" si="11"/>
        <v>39000</v>
      </c>
      <c r="AJ54" s="124" t="s">
        <v>275</v>
      </c>
      <c r="AK54" s="86" t="s">
        <v>272</v>
      </c>
      <c r="AL54" s="86"/>
      <c r="AM54" s="184" t="s">
        <v>272</v>
      </c>
      <c r="AN54" s="141"/>
      <c r="AO54" s="141"/>
      <c r="AP54" s="141"/>
      <c r="AQ54" s="141"/>
      <c r="AR54" s="141"/>
      <c r="AS54" s="141"/>
      <c r="AT54" s="141"/>
      <c r="AU54" s="141"/>
    </row>
    <row r="55" spans="1:47" s="3" customFormat="1" ht="195" x14ac:dyDescent="0.25">
      <c r="A55" s="355"/>
      <c r="B55" s="353"/>
      <c r="C55" s="229"/>
      <c r="D55" s="229"/>
      <c r="E55" s="124" t="s">
        <v>419</v>
      </c>
      <c r="F55" s="86" t="s">
        <v>393</v>
      </c>
      <c r="G55" s="86" t="s">
        <v>394</v>
      </c>
      <c r="H55" s="137"/>
      <c r="I55" s="86"/>
      <c r="J55" s="137"/>
      <c r="K55" s="86">
        <v>6</v>
      </c>
      <c r="L55" s="86">
        <v>4</v>
      </c>
      <c r="M55" s="86">
        <f t="shared" si="6"/>
        <v>24</v>
      </c>
      <c r="N55" s="81" t="s">
        <v>255</v>
      </c>
      <c r="O55" s="86">
        <v>25</v>
      </c>
      <c r="P55" s="86">
        <f t="shared" si="9"/>
        <v>600</v>
      </c>
      <c r="Q55" s="86" t="s">
        <v>216</v>
      </c>
      <c r="R55" s="136" t="s">
        <v>390</v>
      </c>
      <c r="S55" s="123"/>
      <c r="T55" s="123"/>
      <c r="U55" s="142"/>
      <c r="V55" s="86"/>
      <c r="W55" s="86" t="s">
        <v>284</v>
      </c>
      <c r="X55" s="86">
        <v>2</v>
      </c>
      <c r="Y55" s="86">
        <v>4</v>
      </c>
      <c r="Z55" s="86">
        <f t="shared" si="7"/>
        <v>8</v>
      </c>
      <c r="AA55" s="80" t="s">
        <v>12</v>
      </c>
      <c r="AB55" s="86">
        <v>25</v>
      </c>
      <c r="AC55" s="86">
        <f t="shared" si="10"/>
        <v>200</v>
      </c>
      <c r="AD55" s="86" t="s">
        <v>219</v>
      </c>
      <c r="AE55" s="140" t="s">
        <v>332</v>
      </c>
      <c r="AF55" s="138">
        <f t="shared" si="8"/>
        <v>66.666666666666657</v>
      </c>
      <c r="AG55" s="139">
        <v>50000</v>
      </c>
      <c r="AH55" s="86">
        <v>1</v>
      </c>
      <c r="AI55" s="86">
        <f t="shared" si="11"/>
        <v>39999.999999999993</v>
      </c>
      <c r="AJ55" s="86" t="s">
        <v>335</v>
      </c>
      <c r="AK55" s="86" t="s">
        <v>272</v>
      </c>
      <c r="AL55" s="86"/>
      <c r="AM55" s="184" t="s">
        <v>272</v>
      </c>
      <c r="AN55" s="141"/>
      <c r="AO55" s="141"/>
      <c r="AP55" s="141"/>
      <c r="AQ55" s="141"/>
      <c r="AR55" s="141"/>
      <c r="AS55" s="141"/>
      <c r="AT55" s="141"/>
      <c r="AU55" s="141"/>
    </row>
    <row r="56" spans="1:47" s="3" customFormat="1" ht="131.25" x14ac:dyDescent="0.25">
      <c r="A56" s="355"/>
      <c r="B56" s="353"/>
      <c r="C56" s="229"/>
      <c r="D56" s="229"/>
      <c r="E56" s="124" t="s">
        <v>399</v>
      </c>
      <c r="F56" s="86" t="s">
        <v>299</v>
      </c>
      <c r="G56" s="86" t="s">
        <v>34</v>
      </c>
      <c r="H56" s="137"/>
      <c r="I56" s="86"/>
      <c r="J56" s="137" t="s">
        <v>420</v>
      </c>
      <c r="K56" s="86">
        <v>6</v>
      </c>
      <c r="L56" s="86">
        <v>4</v>
      </c>
      <c r="M56" s="86">
        <f t="shared" si="6"/>
        <v>24</v>
      </c>
      <c r="N56" s="81" t="s">
        <v>255</v>
      </c>
      <c r="O56" s="86">
        <v>10</v>
      </c>
      <c r="P56" s="86">
        <f t="shared" si="9"/>
        <v>240</v>
      </c>
      <c r="Q56" s="86" t="s">
        <v>219</v>
      </c>
      <c r="R56" s="136" t="s">
        <v>332</v>
      </c>
      <c r="S56" s="137"/>
      <c r="T56" s="137"/>
      <c r="U56" s="137"/>
      <c r="V56" s="86"/>
      <c r="W56" s="86" t="s">
        <v>397</v>
      </c>
      <c r="X56" s="86">
        <v>2</v>
      </c>
      <c r="Y56" s="86">
        <v>4</v>
      </c>
      <c r="Z56" s="86">
        <f t="shared" si="7"/>
        <v>8</v>
      </c>
      <c r="AA56" s="80" t="s">
        <v>12</v>
      </c>
      <c r="AB56" s="86">
        <v>10</v>
      </c>
      <c r="AC56" s="86">
        <f t="shared" si="10"/>
        <v>80</v>
      </c>
      <c r="AD56" s="86" t="s">
        <v>222</v>
      </c>
      <c r="AE56" s="140" t="s">
        <v>398</v>
      </c>
      <c r="AF56" s="138">
        <f t="shared" si="8"/>
        <v>66.666666666666657</v>
      </c>
      <c r="AG56" s="139">
        <v>129351</v>
      </c>
      <c r="AH56" s="86">
        <v>1</v>
      </c>
      <c r="AI56" s="86">
        <f t="shared" si="11"/>
        <v>15999.999999999998</v>
      </c>
      <c r="AJ56" s="86"/>
      <c r="AK56" s="86"/>
      <c r="AL56" s="86"/>
      <c r="AM56" s="184" t="s">
        <v>272</v>
      </c>
      <c r="AN56" s="141"/>
      <c r="AO56" s="141"/>
      <c r="AP56" s="141"/>
      <c r="AQ56" s="141"/>
      <c r="AR56" s="141"/>
      <c r="AS56" s="141"/>
      <c r="AT56" s="141"/>
      <c r="AU56" s="141"/>
    </row>
    <row r="57" spans="1:47" s="3" customFormat="1" ht="135" x14ac:dyDescent="0.25">
      <c r="A57" s="355"/>
      <c r="B57" s="353"/>
      <c r="C57" s="229"/>
      <c r="D57" s="229" t="s">
        <v>538</v>
      </c>
      <c r="E57" s="124" t="s">
        <v>423</v>
      </c>
      <c r="F57" s="86" t="s">
        <v>416</v>
      </c>
      <c r="G57" s="86" t="s">
        <v>36</v>
      </c>
      <c r="H57" s="137"/>
      <c r="I57" s="86"/>
      <c r="J57" s="137" t="s">
        <v>417</v>
      </c>
      <c r="K57" s="86">
        <v>6</v>
      </c>
      <c r="L57" s="86">
        <v>3</v>
      </c>
      <c r="M57" s="86">
        <f t="shared" si="6"/>
        <v>18</v>
      </c>
      <c r="N57" s="82" t="s">
        <v>256</v>
      </c>
      <c r="O57" s="86">
        <v>25</v>
      </c>
      <c r="P57" s="86">
        <f t="shared" si="9"/>
        <v>450</v>
      </c>
      <c r="Q57" s="86" t="s">
        <v>219</v>
      </c>
      <c r="R57" s="136" t="s">
        <v>332</v>
      </c>
      <c r="S57" s="137"/>
      <c r="T57" s="137"/>
      <c r="U57" s="137" t="s">
        <v>418</v>
      </c>
      <c r="V57" s="86"/>
      <c r="W57" s="86" t="s">
        <v>397</v>
      </c>
      <c r="X57" s="86">
        <v>2</v>
      </c>
      <c r="Y57" s="86">
        <v>3</v>
      </c>
      <c r="Z57" s="86">
        <f t="shared" si="7"/>
        <v>6</v>
      </c>
      <c r="AA57" s="80" t="s">
        <v>12</v>
      </c>
      <c r="AB57" s="86">
        <v>10</v>
      </c>
      <c r="AC57" s="86">
        <f t="shared" si="10"/>
        <v>60</v>
      </c>
      <c r="AD57" s="86" t="s">
        <v>222</v>
      </c>
      <c r="AE57" s="140" t="s">
        <v>229</v>
      </c>
      <c r="AF57" s="138">
        <f t="shared" si="8"/>
        <v>86.666666666666671</v>
      </c>
      <c r="AG57" s="139">
        <f>16214+11177+8950+23961+34438+34611</f>
        <v>129351</v>
      </c>
      <c r="AH57" s="86">
        <v>1</v>
      </c>
      <c r="AI57" s="86">
        <f t="shared" si="11"/>
        <v>39000</v>
      </c>
      <c r="AJ57" s="124" t="s">
        <v>275</v>
      </c>
      <c r="AK57" s="86" t="s">
        <v>272</v>
      </c>
      <c r="AL57" s="86"/>
      <c r="AM57" s="184" t="s">
        <v>272</v>
      </c>
      <c r="AN57" s="141"/>
      <c r="AO57" s="141"/>
      <c r="AP57" s="141"/>
      <c r="AQ57" s="141"/>
      <c r="AR57" s="141"/>
      <c r="AS57" s="141"/>
      <c r="AT57" s="141"/>
      <c r="AU57" s="141"/>
    </row>
    <row r="58" spans="1:47" s="3" customFormat="1" ht="195" x14ac:dyDescent="0.25">
      <c r="A58" s="355"/>
      <c r="B58" s="353"/>
      <c r="C58" s="229"/>
      <c r="D58" s="229"/>
      <c r="E58" s="124" t="s">
        <v>419</v>
      </c>
      <c r="F58" s="86" t="s">
        <v>393</v>
      </c>
      <c r="G58" s="86" t="s">
        <v>394</v>
      </c>
      <c r="H58" s="137"/>
      <c r="I58" s="86"/>
      <c r="J58" s="137"/>
      <c r="K58" s="86">
        <v>6</v>
      </c>
      <c r="L58" s="86">
        <v>4</v>
      </c>
      <c r="M58" s="86">
        <f t="shared" si="6"/>
        <v>24</v>
      </c>
      <c r="N58" s="81" t="s">
        <v>255</v>
      </c>
      <c r="O58" s="86">
        <v>25</v>
      </c>
      <c r="P58" s="86">
        <f t="shared" si="9"/>
        <v>600</v>
      </c>
      <c r="Q58" s="86" t="s">
        <v>216</v>
      </c>
      <c r="R58" s="136" t="s">
        <v>390</v>
      </c>
      <c r="S58" s="137"/>
      <c r="T58" s="137"/>
      <c r="U58" s="137"/>
      <c r="V58" s="86"/>
      <c r="W58" s="86" t="s">
        <v>284</v>
      </c>
      <c r="X58" s="86">
        <v>2</v>
      </c>
      <c r="Y58" s="86">
        <v>4</v>
      </c>
      <c r="Z58" s="86">
        <f t="shared" si="7"/>
        <v>8</v>
      </c>
      <c r="AA58" s="80" t="s">
        <v>12</v>
      </c>
      <c r="AB58" s="86">
        <v>25</v>
      </c>
      <c r="AC58" s="86">
        <f t="shared" si="10"/>
        <v>200</v>
      </c>
      <c r="AD58" s="86" t="s">
        <v>219</v>
      </c>
      <c r="AE58" s="140" t="s">
        <v>332</v>
      </c>
      <c r="AF58" s="138">
        <f t="shared" si="8"/>
        <v>66.666666666666657</v>
      </c>
      <c r="AG58" s="139">
        <v>50000</v>
      </c>
      <c r="AH58" s="86">
        <v>1</v>
      </c>
      <c r="AI58" s="86">
        <f t="shared" si="11"/>
        <v>39999.999999999993</v>
      </c>
      <c r="AJ58" s="86" t="s">
        <v>335</v>
      </c>
      <c r="AK58" s="86" t="s">
        <v>272</v>
      </c>
      <c r="AL58" s="86"/>
      <c r="AM58" s="184" t="s">
        <v>272</v>
      </c>
      <c r="AN58" s="141"/>
      <c r="AO58" s="141"/>
      <c r="AP58" s="141"/>
      <c r="AQ58" s="141"/>
      <c r="AR58" s="141"/>
      <c r="AS58" s="141"/>
      <c r="AT58" s="141"/>
      <c r="AU58" s="141"/>
    </row>
    <row r="59" spans="1:47" s="3" customFormat="1" ht="131.25" x14ac:dyDescent="0.25">
      <c r="A59" s="355"/>
      <c r="B59" s="353"/>
      <c r="C59" s="229"/>
      <c r="D59" s="229"/>
      <c r="E59" s="124" t="s">
        <v>424</v>
      </c>
      <c r="F59" s="86" t="s">
        <v>299</v>
      </c>
      <c r="G59" s="86" t="s">
        <v>34</v>
      </c>
      <c r="H59" s="137"/>
      <c r="I59" s="86"/>
      <c r="J59" s="137" t="s">
        <v>420</v>
      </c>
      <c r="K59" s="86">
        <v>6</v>
      </c>
      <c r="L59" s="86">
        <v>4</v>
      </c>
      <c r="M59" s="86">
        <f t="shared" si="6"/>
        <v>24</v>
      </c>
      <c r="N59" s="81" t="s">
        <v>255</v>
      </c>
      <c r="O59" s="86">
        <v>10</v>
      </c>
      <c r="P59" s="86">
        <f t="shared" si="9"/>
        <v>240</v>
      </c>
      <c r="Q59" s="86" t="s">
        <v>219</v>
      </c>
      <c r="R59" s="136" t="s">
        <v>332</v>
      </c>
      <c r="S59" s="137"/>
      <c r="T59" s="137"/>
      <c r="U59" s="137"/>
      <c r="V59" s="86"/>
      <c r="W59" s="86" t="s">
        <v>397</v>
      </c>
      <c r="X59" s="86">
        <v>2</v>
      </c>
      <c r="Y59" s="86">
        <v>4</v>
      </c>
      <c r="Z59" s="86">
        <f t="shared" si="7"/>
        <v>8</v>
      </c>
      <c r="AA59" s="80" t="s">
        <v>12</v>
      </c>
      <c r="AB59" s="86">
        <v>10</v>
      </c>
      <c r="AC59" s="86">
        <f t="shared" si="10"/>
        <v>80</v>
      </c>
      <c r="AD59" s="86" t="s">
        <v>222</v>
      </c>
      <c r="AE59" s="140" t="s">
        <v>398</v>
      </c>
      <c r="AF59" s="138">
        <f t="shared" si="8"/>
        <v>66.666666666666657</v>
      </c>
      <c r="AG59" s="139">
        <v>129351</v>
      </c>
      <c r="AH59" s="86">
        <v>1</v>
      </c>
      <c r="AI59" s="86">
        <f t="shared" si="11"/>
        <v>15999.999999999998</v>
      </c>
      <c r="AJ59" s="86"/>
      <c r="AK59" s="86"/>
      <c r="AL59" s="86"/>
      <c r="AM59" s="184" t="s">
        <v>272</v>
      </c>
      <c r="AN59" s="141"/>
      <c r="AO59" s="141"/>
      <c r="AP59" s="141"/>
      <c r="AQ59" s="141"/>
      <c r="AR59" s="141"/>
      <c r="AS59" s="141"/>
      <c r="AT59" s="141"/>
      <c r="AU59" s="141"/>
    </row>
    <row r="60" spans="1:47" s="3" customFormat="1" ht="135" x14ac:dyDescent="0.25">
      <c r="A60" s="355"/>
      <c r="B60" s="353"/>
      <c r="C60" s="229"/>
      <c r="D60" s="229" t="s">
        <v>539</v>
      </c>
      <c r="E60" s="124" t="s">
        <v>425</v>
      </c>
      <c r="F60" s="86" t="s">
        <v>416</v>
      </c>
      <c r="G60" s="86" t="s">
        <v>36</v>
      </c>
      <c r="H60" s="137"/>
      <c r="I60" s="86"/>
      <c r="J60" s="137" t="s">
        <v>417</v>
      </c>
      <c r="K60" s="86">
        <v>6</v>
      </c>
      <c r="L60" s="86">
        <v>3</v>
      </c>
      <c r="M60" s="86">
        <f t="shared" si="6"/>
        <v>18</v>
      </c>
      <c r="N60" s="82" t="s">
        <v>256</v>
      </c>
      <c r="O60" s="86">
        <v>25</v>
      </c>
      <c r="P60" s="86">
        <f t="shared" si="9"/>
        <v>450</v>
      </c>
      <c r="Q60" s="86" t="s">
        <v>219</v>
      </c>
      <c r="R60" s="136" t="s">
        <v>332</v>
      </c>
      <c r="S60" s="137"/>
      <c r="T60" s="137"/>
      <c r="U60" s="137" t="s">
        <v>418</v>
      </c>
      <c r="V60" s="86"/>
      <c r="W60" s="86" t="s">
        <v>397</v>
      </c>
      <c r="X60" s="86">
        <v>2</v>
      </c>
      <c r="Y60" s="86">
        <v>3</v>
      </c>
      <c r="Z60" s="86">
        <f t="shared" si="7"/>
        <v>6</v>
      </c>
      <c r="AA60" s="80" t="s">
        <v>12</v>
      </c>
      <c r="AB60" s="86">
        <v>10</v>
      </c>
      <c r="AC60" s="86">
        <f t="shared" si="10"/>
        <v>60</v>
      </c>
      <c r="AD60" s="86" t="s">
        <v>222</v>
      </c>
      <c r="AE60" s="140" t="s">
        <v>229</v>
      </c>
      <c r="AF60" s="138">
        <f t="shared" si="8"/>
        <v>86.666666666666671</v>
      </c>
      <c r="AG60" s="139">
        <f>16214+11177+8950+23961+34438+34611</f>
        <v>129351</v>
      </c>
      <c r="AH60" s="86">
        <v>1</v>
      </c>
      <c r="AI60" s="86">
        <f t="shared" si="11"/>
        <v>39000</v>
      </c>
      <c r="AJ60" s="124" t="s">
        <v>275</v>
      </c>
      <c r="AK60" s="86" t="s">
        <v>272</v>
      </c>
      <c r="AL60" s="86"/>
      <c r="AM60" s="184" t="s">
        <v>272</v>
      </c>
      <c r="AN60" s="141"/>
      <c r="AO60" s="141"/>
      <c r="AP60" s="141"/>
      <c r="AQ60" s="141"/>
      <c r="AR60" s="141"/>
      <c r="AS60" s="141"/>
      <c r="AT60" s="141"/>
      <c r="AU60" s="141"/>
    </row>
    <row r="61" spans="1:47" s="88" customFormat="1" ht="195" x14ac:dyDescent="0.25">
      <c r="A61" s="355"/>
      <c r="B61" s="353"/>
      <c r="C61" s="229"/>
      <c r="D61" s="229"/>
      <c r="E61" s="124" t="s">
        <v>419</v>
      </c>
      <c r="F61" s="86" t="s">
        <v>393</v>
      </c>
      <c r="G61" s="86" t="s">
        <v>394</v>
      </c>
      <c r="H61" s="137"/>
      <c r="I61" s="86"/>
      <c r="J61" s="137"/>
      <c r="K61" s="86">
        <v>6</v>
      </c>
      <c r="L61" s="86">
        <v>4</v>
      </c>
      <c r="M61" s="86">
        <f t="shared" si="6"/>
        <v>24</v>
      </c>
      <c r="N61" s="81" t="s">
        <v>255</v>
      </c>
      <c r="O61" s="86">
        <v>25</v>
      </c>
      <c r="P61" s="86">
        <f t="shared" si="9"/>
        <v>600</v>
      </c>
      <c r="Q61" s="86" t="s">
        <v>216</v>
      </c>
      <c r="R61" s="136" t="s">
        <v>390</v>
      </c>
      <c r="S61" s="137"/>
      <c r="T61" s="137"/>
      <c r="U61" s="137"/>
      <c r="V61" s="86"/>
      <c r="W61" s="86" t="s">
        <v>284</v>
      </c>
      <c r="X61" s="86">
        <v>2</v>
      </c>
      <c r="Y61" s="86">
        <v>4</v>
      </c>
      <c r="Z61" s="86">
        <f t="shared" si="7"/>
        <v>8</v>
      </c>
      <c r="AA61" s="80" t="s">
        <v>12</v>
      </c>
      <c r="AB61" s="86">
        <v>25</v>
      </c>
      <c r="AC61" s="86">
        <f t="shared" si="10"/>
        <v>200</v>
      </c>
      <c r="AD61" s="86" t="s">
        <v>219</v>
      </c>
      <c r="AE61" s="140" t="s">
        <v>332</v>
      </c>
      <c r="AF61" s="138">
        <f t="shared" si="8"/>
        <v>66.666666666666657</v>
      </c>
      <c r="AG61" s="139">
        <v>50000</v>
      </c>
      <c r="AH61" s="86">
        <v>1</v>
      </c>
      <c r="AI61" s="86">
        <f t="shared" si="11"/>
        <v>39999.999999999993</v>
      </c>
      <c r="AJ61" s="86" t="s">
        <v>335</v>
      </c>
      <c r="AK61" s="86" t="s">
        <v>272</v>
      </c>
      <c r="AL61" s="86"/>
      <c r="AM61" s="184" t="s">
        <v>272</v>
      </c>
      <c r="AN61" s="144"/>
      <c r="AO61" s="144"/>
      <c r="AP61" s="144"/>
      <c r="AQ61" s="144"/>
      <c r="AR61" s="144"/>
      <c r="AS61" s="144"/>
      <c r="AT61" s="144"/>
      <c r="AU61" s="144"/>
    </row>
    <row r="62" spans="1:47" s="88" customFormat="1" ht="131.25" x14ac:dyDescent="0.25">
      <c r="A62" s="355"/>
      <c r="B62" s="353"/>
      <c r="C62" s="229"/>
      <c r="D62" s="229"/>
      <c r="E62" s="124" t="s">
        <v>424</v>
      </c>
      <c r="F62" s="86" t="s">
        <v>299</v>
      </c>
      <c r="G62" s="86" t="s">
        <v>34</v>
      </c>
      <c r="H62" s="137"/>
      <c r="I62" s="86"/>
      <c r="J62" s="137" t="s">
        <v>420</v>
      </c>
      <c r="K62" s="86">
        <v>6</v>
      </c>
      <c r="L62" s="86">
        <v>4</v>
      </c>
      <c r="M62" s="86">
        <f t="shared" si="6"/>
        <v>24</v>
      </c>
      <c r="N62" s="81" t="s">
        <v>255</v>
      </c>
      <c r="O62" s="86">
        <v>10</v>
      </c>
      <c r="P62" s="86">
        <f t="shared" si="9"/>
        <v>240</v>
      </c>
      <c r="Q62" s="86" t="s">
        <v>219</v>
      </c>
      <c r="R62" s="136" t="s">
        <v>332</v>
      </c>
      <c r="S62" s="137"/>
      <c r="T62" s="137"/>
      <c r="U62" s="137"/>
      <c r="V62" s="86"/>
      <c r="W62" s="86" t="s">
        <v>397</v>
      </c>
      <c r="X62" s="86">
        <v>2</v>
      </c>
      <c r="Y62" s="86">
        <v>4</v>
      </c>
      <c r="Z62" s="86">
        <f t="shared" si="7"/>
        <v>8</v>
      </c>
      <c r="AA62" s="80" t="s">
        <v>12</v>
      </c>
      <c r="AB62" s="86">
        <v>10</v>
      </c>
      <c r="AC62" s="86">
        <f t="shared" si="10"/>
        <v>80</v>
      </c>
      <c r="AD62" s="86" t="s">
        <v>222</v>
      </c>
      <c r="AE62" s="140" t="s">
        <v>398</v>
      </c>
      <c r="AF62" s="138">
        <f t="shared" si="8"/>
        <v>66.666666666666657</v>
      </c>
      <c r="AG62" s="139">
        <v>129351</v>
      </c>
      <c r="AH62" s="86">
        <v>1</v>
      </c>
      <c r="AI62" s="86">
        <f t="shared" si="11"/>
        <v>15999.999999999998</v>
      </c>
      <c r="AJ62" s="86"/>
      <c r="AK62" s="86"/>
      <c r="AL62" s="86"/>
      <c r="AM62" s="184" t="s">
        <v>272</v>
      </c>
      <c r="AN62" s="144"/>
      <c r="AO62" s="144"/>
      <c r="AP62" s="144"/>
      <c r="AQ62" s="144"/>
      <c r="AR62" s="144"/>
      <c r="AS62" s="144"/>
      <c r="AT62" s="144"/>
      <c r="AU62" s="144"/>
    </row>
    <row r="63" spans="1:47" s="88" customFormat="1" ht="150" x14ac:dyDescent="0.25">
      <c r="A63" s="355"/>
      <c r="B63" s="353"/>
      <c r="C63" s="229" t="s">
        <v>426</v>
      </c>
      <c r="D63" s="229" t="s">
        <v>427</v>
      </c>
      <c r="E63" s="24" t="s">
        <v>428</v>
      </c>
      <c r="F63" s="24" t="s">
        <v>242</v>
      </c>
      <c r="G63" s="24" t="s">
        <v>39</v>
      </c>
      <c r="H63" s="86"/>
      <c r="I63" s="86"/>
      <c r="J63" s="86" t="s">
        <v>429</v>
      </c>
      <c r="K63" s="86">
        <v>6</v>
      </c>
      <c r="L63" s="86">
        <v>4</v>
      </c>
      <c r="M63" s="86">
        <f t="shared" si="6"/>
        <v>24</v>
      </c>
      <c r="N63" s="81" t="s">
        <v>255</v>
      </c>
      <c r="O63" s="86">
        <v>25</v>
      </c>
      <c r="P63" s="86">
        <f t="shared" si="9"/>
        <v>600</v>
      </c>
      <c r="Q63" s="86" t="s">
        <v>216</v>
      </c>
      <c r="R63" s="136" t="s">
        <v>390</v>
      </c>
      <c r="S63" s="137"/>
      <c r="T63" s="137"/>
      <c r="U63" s="137"/>
      <c r="V63" s="86"/>
      <c r="W63" s="86" t="s">
        <v>391</v>
      </c>
      <c r="X63" s="86">
        <v>2</v>
      </c>
      <c r="Y63" s="86">
        <v>4</v>
      </c>
      <c r="Z63" s="86">
        <f t="shared" si="7"/>
        <v>8</v>
      </c>
      <c r="AA63" s="80" t="s">
        <v>12</v>
      </c>
      <c r="AB63" s="86">
        <v>25</v>
      </c>
      <c r="AC63" s="86">
        <f t="shared" si="10"/>
        <v>200</v>
      </c>
      <c r="AD63" s="86" t="s">
        <v>219</v>
      </c>
      <c r="AE63" s="140" t="s">
        <v>332</v>
      </c>
      <c r="AF63" s="138">
        <f t="shared" si="8"/>
        <v>66.666666666666657</v>
      </c>
      <c r="AG63" s="139">
        <v>100000</v>
      </c>
      <c r="AH63" s="86">
        <v>1</v>
      </c>
      <c r="AI63" s="86">
        <f t="shared" si="11"/>
        <v>39999.999999999993</v>
      </c>
      <c r="AJ63" s="86" t="s">
        <v>335</v>
      </c>
      <c r="AK63" s="86" t="s">
        <v>272</v>
      </c>
      <c r="AL63" s="86"/>
      <c r="AM63" s="184"/>
      <c r="AN63" s="144"/>
      <c r="AO63" s="144"/>
      <c r="AP63" s="144"/>
      <c r="AQ63" s="144"/>
      <c r="AR63" s="144"/>
      <c r="AS63" s="144"/>
      <c r="AT63" s="144"/>
      <c r="AU63" s="144"/>
    </row>
    <row r="64" spans="1:47" s="3" customFormat="1" ht="157.5" x14ac:dyDescent="0.25">
      <c r="A64" s="355"/>
      <c r="B64" s="353"/>
      <c r="C64" s="229"/>
      <c r="D64" s="229"/>
      <c r="E64" s="124" t="s">
        <v>392</v>
      </c>
      <c r="F64" s="86" t="s">
        <v>393</v>
      </c>
      <c r="G64" s="86" t="s">
        <v>394</v>
      </c>
      <c r="H64" s="137"/>
      <c r="I64" s="86"/>
      <c r="J64" s="137"/>
      <c r="K64" s="86">
        <v>6</v>
      </c>
      <c r="L64" s="86">
        <v>4</v>
      </c>
      <c r="M64" s="86">
        <f t="shared" si="6"/>
        <v>24</v>
      </c>
      <c r="N64" s="81" t="s">
        <v>255</v>
      </c>
      <c r="O64" s="86">
        <v>25</v>
      </c>
      <c r="P64" s="86">
        <f t="shared" si="9"/>
        <v>600</v>
      </c>
      <c r="Q64" s="86" t="s">
        <v>216</v>
      </c>
      <c r="R64" s="136" t="s">
        <v>390</v>
      </c>
      <c r="S64" s="123"/>
      <c r="T64" s="123"/>
      <c r="U64" s="142"/>
      <c r="V64" s="86"/>
      <c r="W64" s="86" t="s">
        <v>284</v>
      </c>
      <c r="X64" s="86">
        <v>2</v>
      </c>
      <c r="Y64" s="86">
        <v>4</v>
      </c>
      <c r="Z64" s="86">
        <f t="shared" si="7"/>
        <v>8</v>
      </c>
      <c r="AA64" s="80" t="s">
        <v>12</v>
      </c>
      <c r="AB64" s="86">
        <v>25</v>
      </c>
      <c r="AC64" s="86">
        <f t="shared" si="10"/>
        <v>200</v>
      </c>
      <c r="AD64" s="86" t="s">
        <v>219</v>
      </c>
      <c r="AE64" s="140" t="s">
        <v>332</v>
      </c>
      <c r="AF64" s="138">
        <f t="shared" si="8"/>
        <v>66.666666666666657</v>
      </c>
      <c r="AG64" s="139">
        <v>50000</v>
      </c>
      <c r="AH64" s="86">
        <v>1</v>
      </c>
      <c r="AI64" s="86">
        <f t="shared" si="11"/>
        <v>39999.999999999993</v>
      </c>
      <c r="AJ64" s="86" t="s">
        <v>335</v>
      </c>
      <c r="AK64" s="86" t="s">
        <v>272</v>
      </c>
      <c r="AL64" s="86"/>
      <c r="AM64" s="184" t="s">
        <v>272</v>
      </c>
      <c r="AN64" s="141"/>
      <c r="AO64" s="141"/>
      <c r="AP64" s="141"/>
      <c r="AQ64" s="141"/>
      <c r="AR64" s="141"/>
      <c r="AS64" s="141"/>
      <c r="AT64" s="141"/>
      <c r="AU64" s="141"/>
    </row>
    <row r="65" spans="1:47" s="3" customFormat="1" ht="132" thickBot="1" x14ac:dyDescent="0.3">
      <c r="A65" s="355"/>
      <c r="B65" s="353"/>
      <c r="C65" s="262"/>
      <c r="D65" s="262"/>
      <c r="E65" s="126" t="s">
        <v>399</v>
      </c>
      <c r="F65" s="24" t="s">
        <v>299</v>
      </c>
      <c r="G65" s="24" t="s">
        <v>34</v>
      </c>
      <c r="H65" s="195"/>
      <c r="I65" s="24"/>
      <c r="J65" s="24" t="s">
        <v>400</v>
      </c>
      <c r="K65" s="24">
        <v>6</v>
      </c>
      <c r="L65" s="24">
        <v>4</v>
      </c>
      <c r="M65" s="24">
        <f t="shared" si="6"/>
        <v>24</v>
      </c>
      <c r="N65" s="196" t="s">
        <v>255</v>
      </c>
      <c r="O65" s="24">
        <v>10</v>
      </c>
      <c r="P65" s="24">
        <f t="shared" si="9"/>
        <v>240</v>
      </c>
      <c r="Q65" s="24" t="s">
        <v>219</v>
      </c>
      <c r="R65" s="197" t="s">
        <v>332</v>
      </c>
      <c r="S65" s="195"/>
      <c r="T65" s="195"/>
      <c r="U65" s="195"/>
      <c r="V65" s="24"/>
      <c r="W65" s="24" t="s">
        <v>397</v>
      </c>
      <c r="X65" s="24">
        <v>2</v>
      </c>
      <c r="Y65" s="24">
        <v>4</v>
      </c>
      <c r="Z65" s="24">
        <f t="shared" si="7"/>
        <v>8</v>
      </c>
      <c r="AA65" s="153" t="s">
        <v>12</v>
      </c>
      <c r="AB65" s="24">
        <v>10</v>
      </c>
      <c r="AC65" s="24">
        <f t="shared" si="10"/>
        <v>80</v>
      </c>
      <c r="AD65" s="24" t="s">
        <v>222</v>
      </c>
      <c r="AE65" s="198" t="s">
        <v>398</v>
      </c>
      <c r="AF65" s="199">
        <f t="shared" si="8"/>
        <v>66.666666666666657</v>
      </c>
      <c r="AG65" s="200">
        <v>129351</v>
      </c>
      <c r="AH65" s="24">
        <v>1</v>
      </c>
      <c r="AI65" s="24">
        <f t="shared" si="11"/>
        <v>15999.999999999998</v>
      </c>
      <c r="AJ65" s="24"/>
      <c r="AK65" s="24"/>
      <c r="AL65" s="24"/>
      <c r="AM65" s="201" t="s">
        <v>272</v>
      </c>
      <c r="AN65" s="141"/>
      <c r="AO65" s="141"/>
      <c r="AP65" s="141"/>
      <c r="AQ65" s="141"/>
      <c r="AR65" s="141"/>
      <c r="AS65" s="141"/>
      <c r="AT65" s="141"/>
      <c r="AU65" s="141"/>
    </row>
    <row r="66" spans="1:47" s="3" customFormat="1" ht="98.25" x14ac:dyDescent="0.25">
      <c r="A66" s="324" t="s">
        <v>430</v>
      </c>
      <c r="B66" s="321" t="s">
        <v>544</v>
      </c>
      <c r="C66" s="314" t="s">
        <v>426</v>
      </c>
      <c r="D66" s="350" t="s">
        <v>432</v>
      </c>
      <c r="E66" s="114" t="s">
        <v>433</v>
      </c>
      <c r="F66" s="114" t="s">
        <v>433</v>
      </c>
      <c r="G66" s="114" t="s">
        <v>433</v>
      </c>
      <c r="H66" s="114" t="s">
        <v>434</v>
      </c>
      <c r="I66" s="114"/>
      <c r="J66" s="114"/>
      <c r="K66" s="114">
        <v>6</v>
      </c>
      <c r="L66" s="114">
        <v>4</v>
      </c>
      <c r="M66" s="114">
        <f t="shared" ref="M66:M73" si="12">+L66*K66</f>
        <v>24</v>
      </c>
      <c r="N66" s="101" t="s">
        <v>255</v>
      </c>
      <c r="O66" s="114">
        <v>25</v>
      </c>
      <c r="P66" s="114">
        <f t="shared" ref="P66:P83" si="13">+M66*O66</f>
        <v>600</v>
      </c>
      <c r="Q66" s="114" t="s">
        <v>435</v>
      </c>
      <c r="R66" s="178" t="s">
        <v>231</v>
      </c>
      <c r="S66" s="202"/>
      <c r="T66" s="202"/>
      <c r="U66" s="114"/>
      <c r="V66" s="114" t="s">
        <v>436</v>
      </c>
      <c r="W66" s="114"/>
      <c r="X66" s="114">
        <v>2</v>
      </c>
      <c r="Y66" s="114">
        <v>4</v>
      </c>
      <c r="Z66" s="114">
        <f>+Y66*X66</f>
        <v>8</v>
      </c>
      <c r="AA66" s="107" t="s">
        <v>12</v>
      </c>
      <c r="AB66" s="114">
        <v>25</v>
      </c>
      <c r="AC66" s="114">
        <f t="shared" ref="AC66:AC83" si="14">+Z66*AB66</f>
        <v>200</v>
      </c>
      <c r="AD66" s="114" t="s">
        <v>219</v>
      </c>
      <c r="AE66" s="178" t="s">
        <v>332</v>
      </c>
      <c r="AF66" s="203">
        <f t="shared" si="8"/>
        <v>66.666666666666657</v>
      </c>
      <c r="AG66" s="182">
        <v>200000</v>
      </c>
      <c r="AH66" s="114">
        <v>2</v>
      </c>
      <c r="AI66" s="114">
        <f t="shared" si="11"/>
        <v>19999.999999999996</v>
      </c>
      <c r="AJ66" s="114"/>
      <c r="AK66" s="114"/>
      <c r="AL66" s="114"/>
      <c r="AM66" s="183" t="s">
        <v>272</v>
      </c>
      <c r="AN66" s="147"/>
      <c r="AO66" s="147"/>
      <c r="AP66" s="147"/>
      <c r="AQ66" s="147"/>
      <c r="AR66" s="147"/>
      <c r="AS66" s="147"/>
      <c r="AT66" s="147"/>
      <c r="AU66" s="147"/>
    </row>
    <row r="67" spans="1:47" s="3" customFormat="1" ht="97.5" customHeight="1" x14ac:dyDescent="0.25">
      <c r="A67" s="325"/>
      <c r="B67" s="322"/>
      <c r="C67" s="229"/>
      <c r="D67" s="253"/>
      <c r="E67" s="86" t="s">
        <v>240</v>
      </c>
      <c r="F67" s="86" t="s">
        <v>306</v>
      </c>
      <c r="G67" s="124" t="s">
        <v>39</v>
      </c>
      <c r="H67" s="86"/>
      <c r="I67" s="86"/>
      <c r="J67" s="86" t="s">
        <v>447</v>
      </c>
      <c r="K67" s="86">
        <v>6</v>
      </c>
      <c r="L67" s="86">
        <v>4</v>
      </c>
      <c r="M67" s="86">
        <f t="shared" si="12"/>
        <v>24</v>
      </c>
      <c r="N67" s="81" t="s">
        <v>255</v>
      </c>
      <c r="O67" s="86">
        <v>25</v>
      </c>
      <c r="P67" s="86">
        <f t="shared" si="13"/>
        <v>600</v>
      </c>
      <c r="Q67" s="86" t="s">
        <v>435</v>
      </c>
      <c r="R67" s="136" t="s">
        <v>390</v>
      </c>
      <c r="S67" s="86"/>
      <c r="T67" s="86"/>
      <c r="U67" s="86"/>
      <c r="V67" s="86" t="s">
        <v>436</v>
      </c>
      <c r="W67" s="86" t="s">
        <v>448</v>
      </c>
      <c r="X67" s="86">
        <v>2</v>
      </c>
      <c r="Y67" s="86">
        <v>4</v>
      </c>
      <c r="Z67" s="86">
        <f t="shared" ref="Z67" si="15">+Y67*X67</f>
        <v>8</v>
      </c>
      <c r="AA67" s="80" t="s">
        <v>12</v>
      </c>
      <c r="AB67" s="86">
        <v>10</v>
      </c>
      <c r="AC67" s="86">
        <f t="shared" si="14"/>
        <v>80</v>
      </c>
      <c r="AD67" s="86" t="s">
        <v>222</v>
      </c>
      <c r="AE67" s="136" t="s">
        <v>398</v>
      </c>
      <c r="AF67" s="146">
        <f t="shared" ref="AF67:AF79" si="16">((P67-AC67)/P67)</f>
        <v>0.8666666666666667</v>
      </c>
      <c r="AG67" s="139">
        <f t="shared" ref="AG67" si="17">463289+200000</f>
        <v>663289</v>
      </c>
      <c r="AH67" s="86">
        <v>2</v>
      </c>
      <c r="AI67" s="86">
        <f t="shared" si="11"/>
        <v>260</v>
      </c>
      <c r="AJ67" s="86" t="s">
        <v>335</v>
      </c>
      <c r="AK67" s="86" t="s">
        <v>272</v>
      </c>
      <c r="AL67" s="86"/>
      <c r="AM67" s="184" t="s">
        <v>272</v>
      </c>
      <c r="AN67" s="147"/>
      <c r="AO67" s="147"/>
      <c r="AP67" s="147"/>
      <c r="AQ67" s="147"/>
      <c r="AR67" s="147"/>
      <c r="AS67" s="147"/>
      <c r="AT67" s="147"/>
      <c r="AU67" s="147"/>
    </row>
    <row r="68" spans="1:47" s="3" customFormat="1" ht="165" x14ac:dyDescent="0.25">
      <c r="A68" s="325"/>
      <c r="B68" s="322"/>
      <c r="C68" s="229"/>
      <c r="D68" s="253"/>
      <c r="E68" s="124" t="s">
        <v>437</v>
      </c>
      <c r="F68" s="86" t="s">
        <v>438</v>
      </c>
      <c r="G68" s="145" t="s">
        <v>439</v>
      </c>
      <c r="H68" s="86"/>
      <c r="I68" s="86"/>
      <c r="J68" s="86"/>
      <c r="K68" s="86">
        <v>6</v>
      </c>
      <c r="L68" s="86">
        <v>4</v>
      </c>
      <c r="M68" s="86">
        <f t="shared" si="12"/>
        <v>24</v>
      </c>
      <c r="N68" s="81" t="s">
        <v>255</v>
      </c>
      <c r="O68" s="86">
        <v>25</v>
      </c>
      <c r="P68" s="86">
        <f t="shared" si="13"/>
        <v>600</v>
      </c>
      <c r="Q68" s="86" t="s">
        <v>435</v>
      </c>
      <c r="R68" s="136" t="s">
        <v>231</v>
      </c>
      <c r="S68" s="86"/>
      <c r="T68" s="86"/>
      <c r="U68" s="86"/>
      <c r="V68" s="148"/>
      <c r="W68" s="86" t="s">
        <v>284</v>
      </c>
      <c r="X68" s="86">
        <v>2</v>
      </c>
      <c r="Y68" s="86">
        <v>4</v>
      </c>
      <c r="Z68" s="86">
        <f>+Y68*X68</f>
        <v>8</v>
      </c>
      <c r="AA68" s="80" t="s">
        <v>12</v>
      </c>
      <c r="AB68" s="86">
        <v>25</v>
      </c>
      <c r="AC68" s="86">
        <f t="shared" si="14"/>
        <v>200</v>
      </c>
      <c r="AD68" s="86" t="s">
        <v>219</v>
      </c>
      <c r="AE68" s="136" t="s">
        <v>332</v>
      </c>
      <c r="AF68" s="146">
        <f t="shared" si="16"/>
        <v>0.66666666666666663</v>
      </c>
      <c r="AG68" s="139">
        <v>50000</v>
      </c>
      <c r="AH68" s="86">
        <v>1</v>
      </c>
      <c r="AI68" s="86">
        <f t="shared" si="11"/>
        <v>400</v>
      </c>
      <c r="AJ68" s="86" t="s">
        <v>335</v>
      </c>
      <c r="AK68" s="86"/>
      <c r="AL68" s="86" t="s">
        <v>272</v>
      </c>
      <c r="AM68" s="184" t="s">
        <v>272</v>
      </c>
      <c r="AN68" s="147"/>
      <c r="AO68" s="147"/>
      <c r="AP68" s="147"/>
      <c r="AQ68" s="147"/>
      <c r="AR68" s="147"/>
      <c r="AS68" s="147"/>
      <c r="AT68" s="147"/>
      <c r="AU68" s="147"/>
    </row>
    <row r="69" spans="1:47" s="3" customFormat="1" ht="98.25" x14ac:dyDescent="0.25">
      <c r="A69" s="325"/>
      <c r="B69" s="322"/>
      <c r="C69" s="229"/>
      <c r="D69" s="253"/>
      <c r="E69" s="86" t="s">
        <v>441</v>
      </c>
      <c r="F69" s="145" t="s">
        <v>442</v>
      </c>
      <c r="G69" s="124" t="s">
        <v>39</v>
      </c>
      <c r="H69" s="86"/>
      <c r="I69" s="86"/>
      <c r="J69" s="124" t="s">
        <v>443</v>
      </c>
      <c r="K69" s="124">
        <v>10</v>
      </c>
      <c r="L69" s="124">
        <v>1</v>
      </c>
      <c r="M69" s="86">
        <f t="shared" si="12"/>
        <v>10</v>
      </c>
      <c r="N69" s="82" t="s">
        <v>256</v>
      </c>
      <c r="O69" s="72">
        <v>100</v>
      </c>
      <c r="P69" s="72">
        <f t="shared" si="13"/>
        <v>1000</v>
      </c>
      <c r="Q69" s="124" t="s">
        <v>216</v>
      </c>
      <c r="R69" s="85" t="s">
        <v>231</v>
      </c>
      <c r="S69" s="1"/>
      <c r="T69" s="1"/>
      <c r="U69" s="124" t="s">
        <v>444</v>
      </c>
      <c r="V69" s="148"/>
      <c r="W69" s="86"/>
      <c r="X69" s="124">
        <v>6</v>
      </c>
      <c r="Y69" s="124">
        <v>1</v>
      </c>
      <c r="Z69" s="86">
        <f>+Y69*X69</f>
        <v>6</v>
      </c>
      <c r="AA69" s="80" t="s">
        <v>12</v>
      </c>
      <c r="AB69" s="72">
        <v>60</v>
      </c>
      <c r="AC69" s="72">
        <f t="shared" si="14"/>
        <v>360</v>
      </c>
      <c r="AD69" s="124" t="s">
        <v>219</v>
      </c>
      <c r="AE69" s="85" t="s">
        <v>332</v>
      </c>
      <c r="AF69" s="149">
        <f t="shared" si="16"/>
        <v>0.64</v>
      </c>
      <c r="AG69" s="89">
        <v>0</v>
      </c>
      <c r="AH69" s="124">
        <v>0.5</v>
      </c>
      <c r="AI69" s="86">
        <f t="shared" si="11"/>
        <v>1280</v>
      </c>
      <c r="AJ69" s="124"/>
      <c r="AK69" s="1"/>
      <c r="AL69" s="1"/>
      <c r="AM69" s="190" t="s">
        <v>272</v>
      </c>
      <c r="AN69" s="147"/>
      <c r="AO69" s="147"/>
      <c r="AP69" s="147"/>
      <c r="AQ69" s="147"/>
      <c r="AR69" s="147"/>
      <c r="AS69" s="147"/>
      <c r="AT69" s="147"/>
      <c r="AU69" s="147"/>
    </row>
    <row r="70" spans="1:47" s="3" customFormat="1" ht="97.5" customHeight="1" x14ac:dyDescent="0.25">
      <c r="A70" s="325"/>
      <c r="B70" s="322"/>
      <c r="C70" s="229"/>
      <c r="D70" s="229" t="s">
        <v>445</v>
      </c>
      <c r="E70" s="86" t="s">
        <v>540</v>
      </c>
      <c r="F70" s="86" t="s">
        <v>306</v>
      </c>
      <c r="G70" s="124" t="s">
        <v>39</v>
      </c>
      <c r="H70" s="86"/>
      <c r="I70" s="86"/>
      <c r="J70" s="86" t="s">
        <v>447</v>
      </c>
      <c r="K70" s="86">
        <v>6</v>
      </c>
      <c r="L70" s="86">
        <v>4</v>
      </c>
      <c r="M70" s="86">
        <f t="shared" si="12"/>
        <v>24</v>
      </c>
      <c r="N70" s="81" t="s">
        <v>255</v>
      </c>
      <c r="O70" s="86">
        <v>25</v>
      </c>
      <c r="P70" s="86">
        <f t="shared" si="13"/>
        <v>600</v>
      </c>
      <c r="Q70" s="86" t="s">
        <v>435</v>
      </c>
      <c r="R70" s="136" t="s">
        <v>390</v>
      </c>
      <c r="S70" s="86"/>
      <c r="T70" s="86"/>
      <c r="U70" s="86"/>
      <c r="V70" s="86" t="s">
        <v>436</v>
      </c>
      <c r="W70" s="86" t="s">
        <v>448</v>
      </c>
      <c r="X70" s="86">
        <v>2</v>
      </c>
      <c r="Y70" s="86">
        <v>4</v>
      </c>
      <c r="Z70" s="86">
        <f t="shared" ref="Z70" si="18">+Y70*X70</f>
        <v>8</v>
      </c>
      <c r="AA70" s="80" t="s">
        <v>12</v>
      </c>
      <c r="AB70" s="86">
        <v>10</v>
      </c>
      <c r="AC70" s="86">
        <f t="shared" si="14"/>
        <v>80</v>
      </c>
      <c r="AD70" s="86" t="s">
        <v>222</v>
      </c>
      <c r="AE70" s="136" t="s">
        <v>398</v>
      </c>
      <c r="AF70" s="146">
        <f t="shared" si="16"/>
        <v>0.8666666666666667</v>
      </c>
      <c r="AG70" s="139">
        <f t="shared" ref="AG70" si="19">463289+200000</f>
        <v>663289</v>
      </c>
      <c r="AH70" s="86">
        <v>2</v>
      </c>
      <c r="AI70" s="86">
        <f t="shared" si="11"/>
        <v>260</v>
      </c>
      <c r="AJ70" s="86" t="s">
        <v>335</v>
      </c>
      <c r="AK70" s="86" t="s">
        <v>272</v>
      </c>
      <c r="AL70" s="86"/>
      <c r="AM70" s="184" t="s">
        <v>272</v>
      </c>
      <c r="AN70" s="147"/>
      <c r="AO70" s="147"/>
      <c r="AP70" s="147"/>
      <c r="AQ70" s="147"/>
      <c r="AR70" s="147"/>
      <c r="AS70" s="147"/>
      <c r="AT70" s="147"/>
      <c r="AU70" s="147"/>
    </row>
    <row r="71" spans="1:47" s="3" customFormat="1" ht="97.5" customHeight="1" x14ac:dyDescent="0.25">
      <c r="A71" s="325"/>
      <c r="B71" s="322"/>
      <c r="C71" s="229"/>
      <c r="D71" s="229"/>
      <c r="E71" s="86" t="s">
        <v>449</v>
      </c>
      <c r="F71" s="145" t="s">
        <v>442</v>
      </c>
      <c r="G71" s="124" t="s">
        <v>39</v>
      </c>
      <c r="H71" s="86"/>
      <c r="I71" s="86"/>
      <c r="J71" s="124" t="s">
        <v>542</v>
      </c>
      <c r="K71" s="124">
        <v>10</v>
      </c>
      <c r="L71" s="124">
        <v>1</v>
      </c>
      <c r="M71" s="86">
        <f t="shared" si="12"/>
        <v>10</v>
      </c>
      <c r="N71" s="82" t="s">
        <v>256</v>
      </c>
      <c r="O71" s="72">
        <v>100</v>
      </c>
      <c r="P71" s="72">
        <f t="shared" si="13"/>
        <v>1000</v>
      </c>
      <c r="Q71" s="124" t="s">
        <v>216</v>
      </c>
      <c r="R71" s="85" t="s">
        <v>231</v>
      </c>
      <c r="S71" s="1"/>
      <c r="T71" s="1"/>
      <c r="U71" s="124" t="s">
        <v>444</v>
      </c>
      <c r="V71" s="148"/>
      <c r="W71" s="86"/>
      <c r="X71" s="124">
        <v>6</v>
      </c>
      <c r="Y71" s="124">
        <v>1</v>
      </c>
      <c r="Z71" s="86">
        <f>+Y71*X71</f>
        <v>6</v>
      </c>
      <c r="AA71" s="80" t="s">
        <v>12</v>
      </c>
      <c r="AB71" s="72">
        <v>60</v>
      </c>
      <c r="AC71" s="72">
        <f t="shared" si="14"/>
        <v>360</v>
      </c>
      <c r="AD71" s="124" t="s">
        <v>219</v>
      </c>
      <c r="AE71" s="85" t="s">
        <v>332</v>
      </c>
      <c r="AF71" s="149">
        <f t="shared" si="16"/>
        <v>0.64</v>
      </c>
      <c r="AG71" s="89">
        <v>0</v>
      </c>
      <c r="AH71" s="124">
        <v>0.5</v>
      </c>
      <c r="AI71" s="86">
        <f t="shared" si="11"/>
        <v>1280</v>
      </c>
      <c r="AJ71" s="124"/>
      <c r="AK71" s="1"/>
      <c r="AL71" s="1"/>
      <c r="AM71" s="190" t="s">
        <v>272</v>
      </c>
      <c r="AN71" s="147"/>
      <c r="AO71" s="147"/>
      <c r="AP71" s="147"/>
      <c r="AQ71" s="147"/>
      <c r="AR71" s="147"/>
      <c r="AS71" s="147"/>
      <c r="AT71" s="147"/>
      <c r="AU71" s="147"/>
    </row>
    <row r="72" spans="1:47" s="3" customFormat="1" ht="97.5" customHeight="1" x14ac:dyDescent="0.25">
      <c r="A72" s="325"/>
      <c r="B72" s="322"/>
      <c r="C72" s="229"/>
      <c r="D72" s="229"/>
      <c r="E72" s="86" t="s">
        <v>451</v>
      </c>
      <c r="F72" s="86" t="s">
        <v>299</v>
      </c>
      <c r="G72" s="145" t="s">
        <v>34</v>
      </c>
      <c r="H72" s="86"/>
      <c r="I72" s="86"/>
      <c r="J72" s="124" t="s">
        <v>453</v>
      </c>
      <c r="K72" s="124">
        <v>6</v>
      </c>
      <c r="L72" s="124">
        <v>4</v>
      </c>
      <c r="M72" s="86">
        <f t="shared" si="12"/>
        <v>24</v>
      </c>
      <c r="N72" s="81" t="s">
        <v>255</v>
      </c>
      <c r="O72" s="72">
        <v>10</v>
      </c>
      <c r="P72" s="72">
        <f t="shared" si="13"/>
        <v>240</v>
      </c>
      <c r="Q72" s="124" t="s">
        <v>219</v>
      </c>
      <c r="R72" s="85" t="s">
        <v>332</v>
      </c>
      <c r="S72" s="1"/>
      <c r="T72" s="1"/>
      <c r="U72" s="124"/>
      <c r="V72" s="148"/>
      <c r="W72" s="86" t="s">
        <v>454</v>
      </c>
      <c r="X72" s="124">
        <v>2</v>
      </c>
      <c r="Y72" s="124">
        <v>4</v>
      </c>
      <c r="Z72" s="86">
        <f>+Y72*X72</f>
        <v>8</v>
      </c>
      <c r="AA72" s="80" t="s">
        <v>12</v>
      </c>
      <c r="AB72" s="72">
        <v>10</v>
      </c>
      <c r="AC72" s="72">
        <f t="shared" si="14"/>
        <v>80</v>
      </c>
      <c r="AD72" s="124" t="s">
        <v>222</v>
      </c>
      <c r="AE72" s="85" t="s">
        <v>229</v>
      </c>
      <c r="AF72" s="149">
        <f t="shared" si="16"/>
        <v>0.66666666666666663</v>
      </c>
      <c r="AG72" s="89">
        <v>463289</v>
      </c>
      <c r="AH72" s="124">
        <v>2</v>
      </c>
      <c r="AI72" s="86">
        <f t="shared" si="11"/>
        <v>80</v>
      </c>
      <c r="AJ72" s="124"/>
      <c r="AK72" s="1"/>
      <c r="AL72" s="1"/>
      <c r="AM72" s="190"/>
      <c r="AN72" s="147"/>
      <c r="AO72" s="147"/>
      <c r="AP72" s="147"/>
      <c r="AQ72" s="147"/>
      <c r="AR72" s="147"/>
      <c r="AS72" s="147"/>
      <c r="AT72" s="147"/>
      <c r="AU72" s="147"/>
    </row>
    <row r="73" spans="1:47" s="3" customFormat="1" ht="157.5" x14ac:dyDescent="0.25">
      <c r="A73" s="325"/>
      <c r="B73" s="322"/>
      <c r="C73" s="229"/>
      <c r="D73" s="229"/>
      <c r="E73" s="124" t="s">
        <v>541</v>
      </c>
      <c r="F73" s="86" t="s">
        <v>438</v>
      </c>
      <c r="G73" s="145" t="s">
        <v>439</v>
      </c>
      <c r="H73" s="86"/>
      <c r="I73" s="86"/>
      <c r="J73" s="86" t="s">
        <v>475</v>
      </c>
      <c r="K73" s="86">
        <v>6</v>
      </c>
      <c r="L73" s="86">
        <v>4</v>
      </c>
      <c r="M73" s="86">
        <f t="shared" si="12"/>
        <v>24</v>
      </c>
      <c r="N73" s="81" t="s">
        <v>255</v>
      </c>
      <c r="O73" s="86">
        <v>10</v>
      </c>
      <c r="P73" s="86">
        <f t="shared" si="13"/>
        <v>240</v>
      </c>
      <c r="Q73" s="86" t="s">
        <v>219</v>
      </c>
      <c r="R73" s="85" t="s">
        <v>332</v>
      </c>
      <c r="S73" s="86"/>
      <c r="T73" s="86"/>
      <c r="U73" s="86"/>
      <c r="V73" s="148"/>
      <c r="W73" s="86" t="s">
        <v>284</v>
      </c>
      <c r="X73" s="86">
        <v>2</v>
      </c>
      <c r="Y73" s="86">
        <v>4</v>
      </c>
      <c r="Z73" s="86">
        <f>+Y73*X73</f>
        <v>8</v>
      </c>
      <c r="AA73" s="80" t="s">
        <v>12</v>
      </c>
      <c r="AB73" s="86">
        <v>25</v>
      </c>
      <c r="AC73" s="86">
        <f t="shared" si="14"/>
        <v>200</v>
      </c>
      <c r="AD73" s="86" t="s">
        <v>219</v>
      </c>
      <c r="AE73" s="136" t="s">
        <v>332</v>
      </c>
      <c r="AF73" s="146">
        <f t="shared" si="16"/>
        <v>0.16666666666666666</v>
      </c>
      <c r="AG73" s="139">
        <v>50000</v>
      </c>
      <c r="AH73" s="86">
        <v>1</v>
      </c>
      <c r="AI73" s="86">
        <f t="shared" si="11"/>
        <v>40</v>
      </c>
      <c r="AJ73" s="86" t="s">
        <v>335</v>
      </c>
      <c r="AK73" s="86"/>
      <c r="AL73" s="86" t="s">
        <v>272</v>
      </c>
      <c r="AM73" s="184" t="s">
        <v>272</v>
      </c>
      <c r="AN73" s="147"/>
      <c r="AO73" s="147"/>
      <c r="AP73" s="147"/>
      <c r="AQ73" s="147"/>
      <c r="AR73" s="147"/>
      <c r="AS73" s="147"/>
      <c r="AT73" s="147"/>
      <c r="AU73" s="147"/>
    </row>
    <row r="74" spans="1:47" s="3" customFormat="1" ht="97.5" customHeight="1" x14ac:dyDescent="0.25">
      <c r="A74" s="325"/>
      <c r="B74" s="322"/>
      <c r="C74" s="229"/>
      <c r="D74" s="253" t="s">
        <v>462</v>
      </c>
      <c r="E74" s="86" t="s">
        <v>441</v>
      </c>
      <c r="F74" s="145" t="s">
        <v>442</v>
      </c>
      <c r="G74" s="124" t="s">
        <v>39</v>
      </c>
      <c r="H74" s="86"/>
      <c r="I74" s="86"/>
      <c r="J74" s="124" t="s">
        <v>542</v>
      </c>
      <c r="K74" s="124">
        <v>10</v>
      </c>
      <c r="L74" s="124">
        <v>1</v>
      </c>
      <c r="M74" s="86">
        <f>+L74*K74</f>
        <v>10</v>
      </c>
      <c r="N74" s="82" t="s">
        <v>256</v>
      </c>
      <c r="O74" s="72">
        <v>100</v>
      </c>
      <c r="P74" s="72">
        <f t="shared" si="13"/>
        <v>1000</v>
      </c>
      <c r="Q74" s="124" t="s">
        <v>216</v>
      </c>
      <c r="R74" s="85" t="s">
        <v>231</v>
      </c>
      <c r="S74" s="1"/>
      <c r="T74" s="1"/>
      <c r="U74" s="124" t="s">
        <v>444</v>
      </c>
      <c r="V74" s="148"/>
      <c r="W74" s="86"/>
      <c r="X74" s="124">
        <v>6</v>
      </c>
      <c r="Y74" s="124">
        <v>1</v>
      </c>
      <c r="Z74" s="86">
        <f>+Y74*X74</f>
        <v>6</v>
      </c>
      <c r="AA74" s="80" t="s">
        <v>12</v>
      </c>
      <c r="AB74" s="72">
        <v>60</v>
      </c>
      <c r="AC74" s="72">
        <f t="shared" si="14"/>
        <v>360</v>
      </c>
      <c r="AD74" s="124" t="s">
        <v>219</v>
      </c>
      <c r="AE74" s="85" t="s">
        <v>332</v>
      </c>
      <c r="AF74" s="149">
        <f t="shared" si="16"/>
        <v>0.64</v>
      </c>
      <c r="AG74" s="89">
        <v>0</v>
      </c>
      <c r="AH74" s="124">
        <v>0.5</v>
      </c>
      <c r="AI74" s="86">
        <f t="shared" si="11"/>
        <v>1280</v>
      </c>
      <c r="AJ74" s="124"/>
      <c r="AK74" s="1"/>
      <c r="AL74" s="1"/>
      <c r="AM74" s="190" t="s">
        <v>272</v>
      </c>
      <c r="AN74" s="147"/>
      <c r="AO74" s="147"/>
      <c r="AP74" s="147"/>
      <c r="AQ74" s="147"/>
      <c r="AR74" s="147"/>
      <c r="AS74" s="147"/>
      <c r="AT74" s="147"/>
      <c r="AU74" s="147"/>
    </row>
    <row r="75" spans="1:47" s="3" customFormat="1" ht="98.25" x14ac:dyDescent="0.25">
      <c r="A75" s="325"/>
      <c r="B75" s="322"/>
      <c r="C75" s="229"/>
      <c r="D75" s="253"/>
      <c r="E75" s="86" t="s">
        <v>252</v>
      </c>
      <c r="F75" s="86" t="s">
        <v>252</v>
      </c>
      <c r="G75" s="86" t="s">
        <v>252</v>
      </c>
      <c r="H75" s="86"/>
      <c r="I75" s="86"/>
      <c r="J75" s="86" t="s">
        <v>464</v>
      </c>
      <c r="K75" s="86">
        <v>6</v>
      </c>
      <c r="L75" s="86">
        <v>4</v>
      </c>
      <c r="M75" s="86">
        <f t="shared" ref="M75:M78" si="20">+L75*K75</f>
        <v>24</v>
      </c>
      <c r="N75" s="81" t="s">
        <v>255</v>
      </c>
      <c r="O75" s="86">
        <v>60</v>
      </c>
      <c r="P75" s="86">
        <f t="shared" si="13"/>
        <v>1440</v>
      </c>
      <c r="Q75" s="86" t="s">
        <v>216</v>
      </c>
      <c r="R75" s="136" t="s">
        <v>390</v>
      </c>
      <c r="S75" s="86"/>
      <c r="T75" s="86"/>
      <c r="U75" s="86"/>
      <c r="V75" s="86" t="s">
        <v>436</v>
      </c>
      <c r="W75" s="86" t="s">
        <v>465</v>
      </c>
      <c r="X75" s="86">
        <v>2</v>
      </c>
      <c r="Y75" s="86">
        <v>4</v>
      </c>
      <c r="Z75" s="86">
        <f t="shared" ref="Z75:Z78" si="21">+Y75*X75</f>
        <v>8</v>
      </c>
      <c r="AA75" s="80" t="s">
        <v>12</v>
      </c>
      <c r="AB75" s="86">
        <v>25</v>
      </c>
      <c r="AC75" s="86">
        <f t="shared" si="14"/>
        <v>200</v>
      </c>
      <c r="AD75" s="86" t="s">
        <v>219</v>
      </c>
      <c r="AE75" s="136" t="s">
        <v>332</v>
      </c>
      <c r="AF75" s="146">
        <f t="shared" si="16"/>
        <v>0.86111111111111116</v>
      </c>
      <c r="AG75" s="139">
        <f t="shared" ref="AG75:AG76" si="22">463289+200000</f>
        <v>663289</v>
      </c>
      <c r="AH75" s="86">
        <v>2</v>
      </c>
      <c r="AI75" s="86">
        <f t="shared" si="11"/>
        <v>620</v>
      </c>
      <c r="AJ75" s="124" t="s">
        <v>273</v>
      </c>
      <c r="AK75" s="124" t="s">
        <v>272</v>
      </c>
      <c r="AL75" s="86"/>
      <c r="AM75" s="184" t="s">
        <v>272</v>
      </c>
      <c r="AN75" s="147"/>
      <c r="AO75" s="147"/>
      <c r="AP75" s="147"/>
      <c r="AQ75" s="147"/>
      <c r="AR75" s="147"/>
      <c r="AS75" s="147"/>
      <c r="AT75" s="147"/>
      <c r="AU75" s="147"/>
    </row>
    <row r="76" spans="1:47" s="3" customFormat="1" ht="165" x14ac:dyDescent="0.25">
      <c r="A76" s="325"/>
      <c r="B76" s="322"/>
      <c r="C76" s="229"/>
      <c r="D76" s="253"/>
      <c r="E76" s="124" t="s">
        <v>457</v>
      </c>
      <c r="F76" s="86" t="s">
        <v>279</v>
      </c>
      <c r="G76" s="124" t="s">
        <v>39</v>
      </c>
      <c r="H76" s="86" t="s">
        <v>459</v>
      </c>
      <c r="I76" s="86"/>
      <c r="J76" s="86" t="s">
        <v>460</v>
      </c>
      <c r="K76" s="86">
        <v>6</v>
      </c>
      <c r="L76" s="86">
        <v>4</v>
      </c>
      <c r="M76" s="86">
        <f t="shared" si="20"/>
        <v>24</v>
      </c>
      <c r="N76" s="81" t="s">
        <v>255</v>
      </c>
      <c r="O76" s="86">
        <v>25</v>
      </c>
      <c r="P76" s="86">
        <f t="shared" si="13"/>
        <v>600</v>
      </c>
      <c r="Q76" s="86" t="s">
        <v>216</v>
      </c>
      <c r="R76" s="136" t="s">
        <v>390</v>
      </c>
      <c r="S76" s="86"/>
      <c r="T76" s="86"/>
      <c r="U76" s="86" t="s">
        <v>461</v>
      </c>
      <c r="V76" s="86" t="s">
        <v>436</v>
      </c>
      <c r="W76" s="86" t="s">
        <v>466</v>
      </c>
      <c r="X76" s="86">
        <v>2</v>
      </c>
      <c r="Y76" s="86">
        <v>4</v>
      </c>
      <c r="Z76" s="86">
        <f t="shared" si="21"/>
        <v>8</v>
      </c>
      <c r="AA76" s="80" t="s">
        <v>12</v>
      </c>
      <c r="AB76" s="86">
        <v>10</v>
      </c>
      <c r="AC76" s="86">
        <f t="shared" si="14"/>
        <v>80</v>
      </c>
      <c r="AD76" s="86" t="s">
        <v>222</v>
      </c>
      <c r="AE76" s="136" t="s">
        <v>398</v>
      </c>
      <c r="AF76" s="146">
        <f t="shared" si="16"/>
        <v>0.8666666666666667</v>
      </c>
      <c r="AG76" s="139">
        <f t="shared" si="22"/>
        <v>663289</v>
      </c>
      <c r="AH76" s="86">
        <v>2</v>
      </c>
      <c r="AI76" s="86">
        <f t="shared" si="11"/>
        <v>260</v>
      </c>
      <c r="AJ76" s="124" t="s">
        <v>275</v>
      </c>
      <c r="AK76" s="124" t="s">
        <v>272</v>
      </c>
      <c r="AL76" s="86"/>
      <c r="AM76" s="184" t="s">
        <v>272</v>
      </c>
      <c r="AN76" s="147"/>
      <c r="AO76" s="147"/>
      <c r="AP76" s="147"/>
      <c r="AQ76" s="147"/>
      <c r="AR76" s="147"/>
      <c r="AS76" s="147"/>
      <c r="AT76" s="147"/>
      <c r="AU76" s="147"/>
    </row>
    <row r="77" spans="1:47" s="3" customFormat="1" ht="97.5" customHeight="1" x14ac:dyDescent="0.25">
      <c r="A77" s="325"/>
      <c r="B77" s="322"/>
      <c r="C77" s="229"/>
      <c r="D77" s="229" t="s">
        <v>543</v>
      </c>
      <c r="E77" s="86" t="s">
        <v>441</v>
      </c>
      <c r="F77" s="145" t="s">
        <v>442</v>
      </c>
      <c r="G77" s="124" t="s">
        <v>39</v>
      </c>
      <c r="H77" s="86"/>
      <c r="I77" s="86"/>
      <c r="J77" s="124" t="s">
        <v>443</v>
      </c>
      <c r="K77" s="124">
        <v>10</v>
      </c>
      <c r="L77" s="124">
        <v>1</v>
      </c>
      <c r="M77" s="86">
        <f>+L77*K77</f>
        <v>10</v>
      </c>
      <c r="N77" s="82" t="s">
        <v>256</v>
      </c>
      <c r="O77" s="72">
        <v>100</v>
      </c>
      <c r="P77" s="72">
        <f t="shared" si="13"/>
        <v>1000</v>
      </c>
      <c r="Q77" s="124" t="s">
        <v>216</v>
      </c>
      <c r="R77" s="85" t="s">
        <v>231</v>
      </c>
      <c r="S77" s="1"/>
      <c r="T77" s="1"/>
      <c r="U77" s="124" t="s">
        <v>444</v>
      </c>
      <c r="V77" s="148"/>
      <c r="W77" s="86"/>
      <c r="X77" s="124">
        <v>6</v>
      </c>
      <c r="Y77" s="124">
        <v>1</v>
      </c>
      <c r="Z77" s="86">
        <f>+Y77*X77</f>
        <v>6</v>
      </c>
      <c r="AA77" s="80" t="s">
        <v>12</v>
      </c>
      <c r="AB77" s="72">
        <v>60</v>
      </c>
      <c r="AC77" s="72">
        <f t="shared" si="14"/>
        <v>360</v>
      </c>
      <c r="AD77" s="124" t="s">
        <v>219</v>
      </c>
      <c r="AE77" s="85" t="s">
        <v>332</v>
      </c>
      <c r="AF77" s="149">
        <f t="shared" si="16"/>
        <v>0.64</v>
      </c>
      <c r="AG77" s="89">
        <v>0</v>
      </c>
      <c r="AH77" s="124">
        <v>0.5</v>
      </c>
      <c r="AI77" s="86">
        <f t="shared" si="11"/>
        <v>1280</v>
      </c>
      <c r="AJ77" s="124"/>
      <c r="AK77" s="1"/>
      <c r="AL77" s="1"/>
      <c r="AM77" s="190" t="s">
        <v>272</v>
      </c>
      <c r="AN77" s="147"/>
      <c r="AO77" s="147"/>
      <c r="AP77" s="147"/>
      <c r="AQ77" s="147"/>
      <c r="AR77" s="147"/>
      <c r="AS77" s="147"/>
      <c r="AT77" s="147"/>
      <c r="AU77" s="147"/>
    </row>
    <row r="78" spans="1:47" s="3" customFormat="1" ht="135" x14ac:dyDescent="0.25">
      <c r="A78" s="325"/>
      <c r="B78" s="322"/>
      <c r="C78" s="229"/>
      <c r="D78" s="229"/>
      <c r="E78" s="124" t="s">
        <v>457</v>
      </c>
      <c r="F78" s="86" t="s">
        <v>279</v>
      </c>
      <c r="G78" s="124" t="s">
        <v>39</v>
      </c>
      <c r="H78" s="86" t="s">
        <v>459</v>
      </c>
      <c r="I78" s="86"/>
      <c r="J78" s="86" t="s">
        <v>468</v>
      </c>
      <c r="K78" s="86">
        <v>6</v>
      </c>
      <c r="L78" s="86">
        <v>4</v>
      </c>
      <c r="M78" s="86">
        <f t="shared" si="20"/>
        <v>24</v>
      </c>
      <c r="N78" s="81" t="s">
        <v>255</v>
      </c>
      <c r="O78" s="86">
        <v>60</v>
      </c>
      <c r="P78" s="86">
        <f t="shared" si="13"/>
        <v>1440</v>
      </c>
      <c r="Q78" s="86" t="s">
        <v>216</v>
      </c>
      <c r="R78" s="136" t="s">
        <v>390</v>
      </c>
      <c r="S78" s="86"/>
      <c r="T78" s="86"/>
      <c r="U78" s="86" t="s">
        <v>461</v>
      </c>
      <c r="V78" s="86" t="s">
        <v>436</v>
      </c>
      <c r="W78" s="86" t="s">
        <v>466</v>
      </c>
      <c r="X78" s="86">
        <v>2</v>
      </c>
      <c r="Y78" s="86">
        <v>4</v>
      </c>
      <c r="Z78" s="86">
        <f t="shared" si="21"/>
        <v>8</v>
      </c>
      <c r="AA78" s="80" t="s">
        <v>12</v>
      </c>
      <c r="AB78" s="86">
        <v>25</v>
      </c>
      <c r="AC78" s="86">
        <f t="shared" si="14"/>
        <v>200</v>
      </c>
      <c r="AD78" s="86" t="s">
        <v>219</v>
      </c>
      <c r="AE78" s="136" t="s">
        <v>332</v>
      </c>
      <c r="AF78" s="146">
        <f t="shared" si="16"/>
        <v>0.86111111111111116</v>
      </c>
      <c r="AG78" s="139">
        <f>463289+200000</f>
        <v>663289</v>
      </c>
      <c r="AH78" s="86">
        <v>2</v>
      </c>
      <c r="AI78" s="86">
        <f t="shared" si="11"/>
        <v>620</v>
      </c>
      <c r="AJ78" s="124" t="s">
        <v>275</v>
      </c>
      <c r="AK78" s="124" t="s">
        <v>272</v>
      </c>
      <c r="AL78" s="86"/>
      <c r="AM78" s="184" t="s">
        <v>272</v>
      </c>
      <c r="AN78" s="147"/>
      <c r="AO78" s="147"/>
      <c r="AP78" s="147"/>
      <c r="AQ78" s="147"/>
      <c r="AR78" s="147"/>
      <c r="AS78" s="147"/>
      <c r="AT78" s="147"/>
      <c r="AU78" s="147"/>
    </row>
    <row r="79" spans="1:47" s="3" customFormat="1" ht="131.25" x14ac:dyDescent="0.25">
      <c r="A79" s="325"/>
      <c r="B79" s="322"/>
      <c r="C79" s="229"/>
      <c r="D79" s="229"/>
      <c r="E79" s="124" t="s">
        <v>451</v>
      </c>
      <c r="F79" s="86" t="s">
        <v>299</v>
      </c>
      <c r="G79" s="145" t="s">
        <v>34</v>
      </c>
      <c r="H79" s="86"/>
      <c r="I79" s="86"/>
      <c r="J79" s="124" t="s">
        <v>453</v>
      </c>
      <c r="K79" s="124">
        <v>6</v>
      </c>
      <c r="L79" s="124">
        <v>4</v>
      </c>
      <c r="M79" s="86">
        <f>+L79*K79</f>
        <v>24</v>
      </c>
      <c r="N79" s="81" t="s">
        <v>255</v>
      </c>
      <c r="O79" s="72">
        <v>10</v>
      </c>
      <c r="P79" s="72">
        <f t="shared" si="13"/>
        <v>240</v>
      </c>
      <c r="Q79" s="124" t="s">
        <v>219</v>
      </c>
      <c r="R79" s="85" t="s">
        <v>332</v>
      </c>
      <c r="S79" s="1"/>
      <c r="T79" s="1"/>
      <c r="U79" s="124"/>
      <c r="V79" s="148"/>
      <c r="W79" s="86" t="s">
        <v>454</v>
      </c>
      <c r="X79" s="124">
        <v>2</v>
      </c>
      <c r="Y79" s="124">
        <v>4</v>
      </c>
      <c r="Z79" s="86">
        <f>+Y79*X79</f>
        <v>8</v>
      </c>
      <c r="AA79" s="80" t="s">
        <v>12</v>
      </c>
      <c r="AB79" s="72">
        <v>10</v>
      </c>
      <c r="AC79" s="72">
        <f t="shared" si="14"/>
        <v>80</v>
      </c>
      <c r="AD79" s="124" t="s">
        <v>222</v>
      </c>
      <c r="AE79" s="85" t="s">
        <v>229</v>
      </c>
      <c r="AF79" s="149">
        <f t="shared" si="16"/>
        <v>0.66666666666666663</v>
      </c>
      <c r="AG79" s="89">
        <v>463289</v>
      </c>
      <c r="AH79" s="124">
        <v>2</v>
      </c>
      <c r="AI79" s="86">
        <f t="shared" si="11"/>
        <v>80</v>
      </c>
      <c r="AJ79" s="124"/>
      <c r="AK79" s="1"/>
      <c r="AL79" s="1"/>
      <c r="AM79" s="190"/>
      <c r="AN79" s="147"/>
      <c r="AO79" s="147"/>
      <c r="AP79" s="147"/>
      <c r="AQ79" s="147"/>
      <c r="AR79" s="147"/>
      <c r="AS79" s="147"/>
      <c r="AT79" s="147"/>
      <c r="AU79" s="147"/>
    </row>
    <row r="80" spans="1:47" s="88" customFormat="1" ht="97.5" customHeight="1" x14ac:dyDescent="0.25">
      <c r="A80" s="325"/>
      <c r="B80" s="322"/>
      <c r="C80" s="229" t="s">
        <v>379</v>
      </c>
      <c r="D80" s="229" t="s">
        <v>535</v>
      </c>
      <c r="E80" s="122" t="s">
        <v>362</v>
      </c>
      <c r="F80" s="124" t="s">
        <v>361</v>
      </c>
      <c r="G80" s="71" t="s">
        <v>39</v>
      </c>
      <c r="H80" s="124" t="s">
        <v>345</v>
      </c>
      <c r="I80" s="1"/>
      <c r="J80" s="71"/>
      <c r="K80" s="124">
        <v>10</v>
      </c>
      <c r="L80" s="124">
        <v>2</v>
      </c>
      <c r="M80" s="124">
        <f t="shared" ref="M80:M83" si="23">+K80*L80</f>
        <v>20</v>
      </c>
      <c r="N80" s="82" t="s">
        <v>256</v>
      </c>
      <c r="O80" s="72">
        <v>100</v>
      </c>
      <c r="P80" s="72">
        <f t="shared" si="13"/>
        <v>2000</v>
      </c>
      <c r="Q80" s="124" t="s">
        <v>216</v>
      </c>
      <c r="R80" s="85" t="s">
        <v>231</v>
      </c>
      <c r="S80" s="1"/>
      <c r="T80" s="1"/>
      <c r="U80" s="124" t="s">
        <v>348</v>
      </c>
      <c r="V80" s="73" t="s">
        <v>347</v>
      </c>
      <c r="W80" s="1"/>
      <c r="X80" s="124">
        <v>2</v>
      </c>
      <c r="Y80" s="124">
        <v>2</v>
      </c>
      <c r="Z80" s="124">
        <f t="shared" ref="Z80:Z83" si="24">+X80*Y80</f>
        <v>4</v>
      </c>
      <c r="AA80" s="86" t="s">
        <v>254</v>
      </c>
      <c r="AB80" s="72">
        <v>100</v>
      </c>
      <c r="AC80" s="72">
        <f t="shared" si="14"/>
        <v>400</v>
      </c>
      <c r="AD80" s="124" t="s">
        <v>219</v>
      </c>
      <c r="AE80" s="85" t="s">
        <v>332</v>
      </c>
      <c r="AF80" s="87">
        <f t="shared" ref="AF80:AF96" si="25">((P80-AC80)/P80)*100</f>
        <v>80</v>
      </c>
      <c r="AG80" s="89">
        <v>400000</v>
      </c>
      <c r="AH80" s="124">
        <v>2</v>
      </c>
      <c r="AI80" s="124">
        <f>((P80*AF80/100)/AH80)</f>
        <v>800</v>
      </c>
      <c r="AJ80" s="124" t="s">
        <v>276</v>
      </c>
      <c r="AK80" s="124" t="s">
        <v>272</v>
      </c>
      <c r="AL80" s="124"/>
      <c r="AM80" s="190" t="s">
        <v>272</v>
      </c>
      <c r="AN80" s="144"/>
      <c r="AO80" s="144"/>
      <c r="AP80" s="144"/>
      <c r="AQ80" s="144"/>
      <c r="AR80" s="144"/>
      <c r="AS80" s="144"/>
      <c r="AT80" s="144"/>
      <c r="AU80" s="144"/>
    </row>
    <row r="81" spans="1:367" s="88" customFormat="1" ht="97.5" customHeight="1" x14ac:dyDescent="0.25">
      <c r="A81" s="325"/>
      <c r="B81" s="322"/>
      <c r="C81" s="229"/>
      <c r="D81" s="229"/>
      <c r="E81" s="124" t="s">
        <v>364</v>
      </c>
      <c r="F81" s="124" t="s">
        <v>363</v>
      </c>
      <c r="G81" s="71" t="s">
        <v>39</v>
      </c>
      <c r="H81" s="1"/>
      <c r="I81" s="1"/>
      <c r="J81" s="124" t="s">
        <v>349</v>
      </c>
      <c r="K81" s="124">
        <v>10</v>
      </c>
      <c r="L81" s="124">
        <v>1</v>
      </c>
      <c r="M81" s="124">
        <f t="shared" si="23"/>
        <v>10</v>
      </c>
      <c r="N81" s="82" t="s">
        <v>256</v>
      </c>
      <c r="O81" s="72">
        <v>100</v>
      </c>
      <c r="P81" s="72">
        <f t="shared" si="13"/>
        <v>1000</v>
      </c>
      <c r="Q81" s="124" t="s">
        <v>216</v>
      </c>
      <c r="R81" s="85" t="s">
        <v>231</v>
      </c>
      <c r="S81" s="1"/>
      <c r="T81" s="1"/>
      <c r="U81" s="1"/>
      <c r="V81" s="124" t="s">
        <v>350</v>
      </c>
      <c r="W81" s="1"/>
      <c r="X81" s="124">
        <v>6</v>
      </c>
      <c r="Y81" s="124">
        <v>1</v>
      </c>
      <c r="Z81" s="124">
        <f t="shared" si="24"/>
        <v>6</v>
      </c>
      <c r="AA81" s="80" t="s">
        <v>12</v>
      </c>
      <c r="AB81" s="72">
        <v>60</v>
      </c>
      <c r="AC81" s="72">
        <f t="shared" si="14"/>
        <v>360</v>
      </c>
      <c r="AD81" s="124" t="s">
        <v>219</v>
      </c>
      <c r="AE81" s="85" t="s">
        <v>332</v>
      </c>
      <c r="AF81" s="87">
        <f t="shared" si="25"/>
        <v>64</v>
      </c>
      <c r="AG81" s="89">
        <v>0</v>
      </c>
      <c r="AH81" s="124">
        <v>0.5</v>
      </c>
      <c r="AI81" s="124">
        <f>((P81*AF81/100)/AH81)</f>
        <v>1280</v>
      </c>
      <c r="AJ81" s="124"/>
      <c r="AK81" s="1"/>
      <c r="AL81" s="1"/>
      <c r="AM81" s="190" t="s">
        <v>272</v>
      </c>
      <c r="AN81" s="144"/>
      <c r="AO81" s="144"/>
      <c r="AP81" s="144"/>
      <c r="AQ81" s="144"/>
      <c r="AR81" s="144"/>
      <c r="AS81" s="144"/>
      <c r="AT81" s="144"/>
      <c r="AU81" s="144"/>
    </row>
    <row r="82" spans="1:367" s="88" customFormat="1" ht="150" customHeight="1" x14ac:dyDescent="0.25">
      <c r="A82" s="325"/>
      <c r="B82" s="322"/>
      <c r="C82" s="229"/>
      <c r="D82" s="229"/>
      <c r="E82" s="124" t="s">
        <v>357</v>
      </c>
      <c r="F82" s="71" t="s">
        <v>358</v>
      </c>
      <c r="G82" s="124"/>
      <c r="H82" s="1"/>
      <c r="I82" s="1"/>
      <c r="J82" s="124"/>
      <c r="K82" s="124">
        <v>6</v>
      </c>
      <c r="L82" s="124">
        <v>2</v>
      </c>
      <c r="M82" s="124">
        <f t="shared" si="23"/>
        <v>12</v>
      </c>
      <c r="N82" s="82" t="s">
        <v>256</v>
      </c>
      <c r="O82" s="72">
        <v>60</v>
      </c>
      <c r="P82" s="72">
        <f t="shared" si="13"/>
        <v>720</v>
      </c>
      <c r="Q82" s="124" t="s">
        <v>216</v>
      </c>
      <c r="R82" s="85" t="s">
        <v>231</v>
      </c>
      <c r="S82" s="1"/>
      <c r="T82" s="1"/>
      <c r="U82" s="1"/>
      <c r="V82" s="71" t="s">
        <v>383</v>
      </c>
      <c r="W82" s="71"/>
      <c r="X82" s="124">
        <v>2</v>
      </c>
      <c r="Y82" s="124">
        <v>2</v>
      </c>
      <c r="Z82" s="124">
        <f t="shared" si="24"/>
        <v>4</v>
      </c>
      <c r="AA82" s="86" t="s">
        <v>254</v>
      </c>
      <c r="AB82" s="72">
        <v>25</v>
      </c>
      <c r="AC82" s="72">
        <f t="shared" si="14"/>
        <v>100</v>
      </c>
      <c r="AD82" s="124" t="s">
        <v>222</v>
      </c>
      <c r="AE82" s="85" t="s">
        <v>229</v>
      </c>
      <c r="AF82" s="87">
        <f t="shared" si="25"/>
        <v>86.111111111111114</v>
      </c>
      <c r="AG82" s="89">
        <v>15000</v>
      </c>
      <c r="AH82" s="124">
        <v>0.5</v>
      </c>
      <c r="AI82" s="124">
        <f>((P82*AF82/100)/AH82)</f>
        <v>1240</v>
      </c>
      <c r="AJ82" s="124" t="s">
        <v>334</v>
      </c>
      <c r="AK82" s="124" t="s">
        <v>272</v>
      </c>
      <c r="AL82" s="1"/>
      <c r="AM82" s="190" t="s">
        <v>272</v>
      </c>
      <c r="AN82" s="144"/>
      <c r="AO82" s="144"/>
      <c r="AP82" s="144"/>
      <c r="AQ82" s="144"/>
      <c r="AR82" s="144"/>
      <c r="AS82" s="144"/>
      <c r="AT82" s="144"/>
      <c r="AU82" s="144"/>
    </row>
    <row r="83" spans="1:367" s="88" customFormat="1" ht="118.5" customHeight="1" thickBot="1" x14ac:dyDescent="0.3">
      <c r="A83" s="326"/>
      <c r="B83" s="323"/>
      <c r="C83" s="351"/>
      <c r="D83" s="351"/>
      <c r="E83" s="109" t="s">
        <v>369</v>
      </c>
      <c r="F83" s="109" t="s">
        <v>299</v>
      </c>
      <c r="G83" s="109" t="s">
        <v>34</v>
      </c>
      <c r="H83" s="109"/>
      <c r="I83" s="109" t="s">
        <v>300</v>
      </c>
      <c r="J83" s="110" t="s">
        <v>301</v>
      </c>
      <c r="K83" s="109">
        <v>6</v>
      </c>
      <c r="L83" s="109">
        <v>2</v>
      </c>
      <c r="M83" s="109">
        <f t="shared" si="23"/>
        <v>12</v>
      </c>
      <c r="N83" s="118" t="s">
        <v>256</v>
      </c>
      <c r="O83" s="109">
        <v>25</v>
      </c>
      <c r="P83" s="109">
        <f t="shared" si="13"/>
        <v>300</v>
      </c>
      <c r="Q83" s="109" t="s">
        <v>219</v>
      </c>
      <c r="R83" s="116" t="s">
        <v>233</v>
      </c>
      <c r="S83" s="109"/>
      <c r="T83" s="109"/>
      <c r="U83" s="109"/>
      <c r="V83" s="109" t="s">
        <v>382</v>
      </c>
      <c r="W83" s="109"/>
      <c r="X83" s="109">
        <v>2</v>
      </c>
      <c r="Y83" s="109">
        <v>2</v>
      </c>
      <c r="Z83" s="109">
        <f t="shared" si="24"/>
        <v>4</v>
      </c>
      <c r="AA83" s="117" t="s">
        <v>254</v>
      </c>
      <c r="AB83" s="109">
        <v>25</v>
      </c>
      <c r="AC83" s="109">
        <f t="shared" si="14"/>
        <v>100</v>
      </c>
      <c r="AD83" s="109" t="s">
        <v>222</v>
      </c>
      <c r="AE83" s="116" t="s">
        <v>229</v>
      </c>
      <c r="AF83" s="111">
        <f t="shared" si="25"/>
        <v>66.666666666666657</v>
      </c>
      <c r="AG83" s="112">
        <v>15000</v>
      </c>
      <c r="AH83" s="109">
        <v>0.5</v>
      </c>
      <c r="AI83" s="109">
        <f>((P83*AF83/100)/AH83)</f>
        <v>399.99999999999994</v>
      </c>
      <c r="AJ83" s="109"/>
      <c r="AK83" s="109"/>
      <c r="AL83" s="109"/>
      <c r="AM83" s="204" t="s">
        <v>272</v>
      </c>
      <c r="AN83" s="144"/>
      <c r="AO83" s="144"/>
      <c r="AP83" s="144"/>
      <c r="AQ83" s="144"/>
      <c r="AR83" s="144"/>
      <c r="AS83" s="144"/>
      <c r="AT83" s="144"/>
      <c r="AU83" s="144"/>
    </row>
    <row r="84" spans="1:367" s="147" customFormat="1" ht="222" customHeight="1" x14ac:dyDescent="0.25">
      <c r="A84" s="354" t="s">
        <v>470</v>
      </c>
      <c r="B84" s="352" t="s">
        <v>471</v>
      </c>
      <c r="C84" s="361" t="s">
        <v>472</v>
      </c>
      <c r="D84" s="361" t="s">
        <v>545</v>
      </c>
      <c r="E84" s="206" t="s">
        <v>479</v>
      </c>
      <c r="F84" s="207" t="s">
        <v>442</v>
      </c>
      <c r="G84" s="207" t="s">
        <v>477</v>
      </c>
      <c r="H84" s="208"/>
      <c r="I84" s="208"/>
      <c r="J84" s="114"/>
      <c r="K84" s="114">
        <v>6</v>
      </c>
      <c r="L84" s="114">
        <v>3</v>
      </c>
      <c r="M84" s="114">
        <f t="shared" ref="M84:M96" si="26">+L84*K84</f>
        <v>18</v>
      </c>
      <c r="N84" s="113" t="s">
        <v>256</v>
      </c>
      <c r="O84" s="114">
        <v>10</v>
      </c>
      <c r="P84" s="114">
        <f t="shared" ref="P84:P96" si="27">+M84*O84</f>
        <v>180</v>
      </c>
      <c r="Q84" s="114" t="s">
        <v>219</v>
      </c>
      <c r="R84" s="178" t="s">
        <v>332</v>
      </c>
      <c r="S84" s="208"/>
      <c r="T84" s="208"/>
      <c r="U84" s="208"/>
      <c r="V84" s="207"/>
      <c r="W84" s="207" t="s">
        <v>481</v>
      </c>
      <c r="X84" s="114">
        <v>2</v>
      </c>
      <c r="Y84" s="114">
        <v>3</v>
      </c>
      <c r="Z84" s="114">
        <f t="shared" ref="Z84:Z96" si="28">+Y84*X84</f>
        <v>6</v>
      </c>
      <c r="AA84" s="107" t="s">
        <v>12</v>
      </c>
      <c r="AB84" s="114">
        <v>10</v>
      </c>
      <c r="AC84" s="114">
        <f t="shared" ref="AC84:AC96" si="29">+Z84*AB84</f>
        <v>60</v>
      </c>
      <c r="AD84" s="114" t="s">
        <v>222</v>
      </c>
      <c r="AE84" s="178" t="s">
        <v>229</v>
      </c>
      <c r="AF84" s="105">
        <f t="shared" si="25"/>
        <v>66.666666666666657</v>
      </c>
      <c r="AG84" s="182">
        <v>0</v>
      </c>
      <c r="AH84" s="114">
        <v>0.5</v>
      </c>
      <c r="AI84" s="114">
        <f t="shared" ref="AI84:AI93" si="30">(P84*AF84)/AH84</f>
        <v>23999.999999999996</v>
      </c>
      <c r="AJ84" s="114"/>
      <c r="AK84" s="114"/>
      <c r="AL84" s="208"/>
      <c r="AM84" s="183"/>
    </row>
    <row r="85" spans="1:367" s="147" customFormat="1" ht="118.5" customHeight="1" x14ac:dyDescent="0.25">
      <c r="A85" s="360"/>
      <c r="B85" s="353"/>
      <c r="C85" s="362"/>
      <c r="D85" s="358"/>
      <c r="E85" s="145" t="s">
        <v>482</v>
      </c>
      <c r="F85" s="145" t="s">
        <v>279</v>
      </c>
      <c r="G85" s="145" t="s">
        <v>477</v>
      </c>
      <c r="H85" s="155"/>
      <c r="I85" s="156"/>
      <c r="J85" s="86"/>
      <c r="K85" s="86">
        <v>6</v>
      </c>
      <c r="L85" s="86">
        <v>2</v>
      </c>
      <c r="M85" s="86">
        <f t="shared" si="26"/>
        <v>12</v>
      </c>
      <c r="N85" s="82" t="s">
        <v>256</v>
      </c>
      <c r="O85" s="86">
        <v>10</v>
      </c>
      <c r="P85" s="86">
        <f t="shared" si="27"/>
        <v>120</v>
      </c>
      <c r="Q85" s="86" t="s">
        <v>222</v>
      </c>
      <c r="R85" s="136" t="s">
        <v>229</v>
      </c>
      <c r="S85" s="155"/>
      <c r="T85" s="155"/>
      <c r="U85" s="155"/>
      <c r="V85" s="145"/>
      <c r="W85" s="145" t="s">
        <v>483</v>
      </c>
      <c r="X85" s="86">
        <v>2</v>
      </c>
      <c r="Y85" s="86">
        <v>2</v>
      </c>
      <c r="Z85" s="86">
        <f t="shared" si="28"/>
        <v>4</v>
      </c>
      <c r="AA85" s="86" t="s">
        <v>254</v>
      </c>
      <c r="AB85" s="86">
        <v>10</v>
      </c>
      <c r="AC85" s="86">
        <f t="shared" si="29"/>
        <v>40</v>
      </c>
      <c r="AD85" s="86" t="s">
        <v>222</v>
      </c>
      <c r="AE85" s="136" t="s">
        <v>229</v>
      </c>
      <c r="AF85" s="87">
        <f t="shared" si="25"/>
        <v>66.666666666666657</v>
      </c>
      <c r="AG85" s="139">
        <v>50000</v>
      </c>
      <c r="AH85" s="86">
        <v>1</v>
      </c>
      <c r="AI85" s="86">
        <f t="shared" si="30"/>
        <v>7999.9999999999991</v>
      </c>
      <c r="AJ85" s="145"/>
      <c r="AK85" s="145"/>
      <c r="AL85" s="145"/>
      <c r="AM85" s="184"/>
    </row>
    <row r="86" spans="1:367" s="147" customFormat="1" ht="267" customHeight="1" x14ac:dyDescent="0.25">
      <c r="A86" s="364" t="s">
        <v>560</v>
      </c>
      <c r="B86" s="353"/>
      <c r="C86" s="152" t="s">
        <v>487</v>
      </c>
      <c r="D86" s="152" t="s">
        <v>546</v>
      </c>
      <c r="E86" s="145" t="s">
        <v>479</v>
      </c>
      <c r="F86" s="145" t="s">
        <v>442</v>
      </c>
      <c r="G86" s="145" t="s">
        <v>477</v>
      </c>
      <c r="H86" s="155"/>
      <c r="I86" s="155"/>
      <c r="J86" s="86"/>
      <c r="K86" s="86">
        <v>6</v>
      </c>
      <c r="L86" s="86">
        <v>3</v>
      </c>
      <c r="M86" s="86">
        <f t="shared" si="26"/>
        <v>18</v>
      </c>
      <c r="N86" s="82" t="s">
        <v>256</v>
      </c>
      <c r="O86" s="86">
        <v>10</v>
      </c>
      <c r="P86" s="86">
        <f t="shared" si="27"/>
        <v>180</v>
      </c>
      <c r="Q86" s="86" t="s">
        <v>219</v>
      </c>
      <c r="R86" s="136" t="s">
        <v>332</v>
      </c>
      <c r="S86" s="155"/>
      <c r="T86" s="155"/>
      <c r="U86" s="155"/>
      <c r="V86" s="145"/>
      <c r="W86" s="145" t="s">
        <v>481</v>
      </c>
      <c r="X86" s="86">
        <v>2</v>
      </c>
      <c r="Y86" s="86">
        <v>3</v>
      </c>
      <c r="Z86" s="86">
        <f t="shared" si="28"/>
        <v>6</v>
      </c>
      <c r="AA86" s="80" t="s">
        <v>12</v>
      </c>
      <c r="AB86" s="86">
        <v>10</v>
      </c>
      <c r="AC86" s="86">
        <f t="shared" si="29"/>
        <v>60</v>
      </c>
      <c r="AD86" s="86" t="s">
        <v>222</v>
      </c>
      <c r="AE86" s="136" t="s">
        <v>229</v>
      </c>
      <c r="AF86" s="87">
        <f t="shared" si="25"/>
        <v>66.666666666666657</v>
      </c>
      <c r="AG86" s="139">
        <v>0</v>
      </c>
      <c r="AH86" s="86">
        <v>0.5</v>
      </c>
      <c r="AI86" s="86">
        <f t="shared" si="30"/>
        <v>23999.999999999996</v>
      </c>
      <c r="AJ86" s="86"/>
      <c r="AK86" s="86"/>
      <c r="AL86" s="155"/>
      <c r="AM86" s="184"/>
    </row>
    <row r="87" spans="1:367" s="147" customFormat="1" ht="135" customHeight="1" x14ac:dyDescent="0.25">
      <c r="A87" s="355"/>
      <c r="B87" s="353"/>
      <c r="C87" s="357" t="s">
        <v>561</v>
      </c>
      <c r="D87" s="253" t="s">
        <v>547</v>
      </c>
      <c r="E87" s="86" t="s">
        <v>490</v>
      </c>
      <c r="F87" s="145" t="s">
        <v>299</v>
      </c>
      <c r="G87" s="145" t="s">
        <v>34</v>
      </c>
      <c r="H87" s="86"/>
      <c r="I87" s="155"/>
      <c r="J87" s="86" t="s">
        <v>491</v>
      </c>
      <c r="K87" s="86">
        <v>6</v>
      </c>
      <c r="L87" s="86">
        <v>4</v>
      </c>
      <c r="M87" s="86">
        <f t="shared" si="26"/>
        <v>24</v>
      </c>
      <c r="N87" s="81" t="s">
        <v>255</v>
      </c>
      <c r="O87" s="150">
        <v>25</v>
      </c>
      <c r="P87" s="86">
        <f t="shared" si="27"/>
        <v>600</v>
      </c>
      <c r="Q87" s="86" t="s">
        <v>216</v>
      </c>
      <c r="R87" s="136" t="s">
        <v>390</v>
      </c>
      <c r="S87" s="155"/>
      <c r="T87" s="155"/>
      <c r="U87" s="155"/>
      <c r="V87" s="145"/>
      <c r="W87" s="145" t="s">
        <v>492</v>
      </c>
      <c r="X87" s="86">
        <v>2</v>
      </c>
      <c r="Y87" s="86">
        <v>4</v>
      </c>
      <c r="Z87" s="86">
        <f t="shared" si="28"/>
        <v>8</v>
      </c>
      <c r="AA87" s="80" t="s">
        <v>12</v>
      </c>
      <c r="AB87" s="150">
        <v>25</v>
      </c>
      <c r="AC87" s="86">
        <f t="shared" si="29"/>
        <v>200</v>
      </c>
      <c r="AD87" s="86" t="s">
        <v>493</v>
      </c>
      <c r="AE87" s="136" t="s">
        <v>332</v>
      </c>
      <c r="AF87" s="87">
        <f t="shared" si="25"/>
        <v>66.666666666666657</v>
      </c>
      <c r="AG87" s="139">
        <v>103000</v>
      </c>
      <c r="AH87" s="86">
        <v>1</v>
      </c>
      <c r="AI87" s="86">
        <f t="shared" si="30"/>
        <v>39999.999999999993</v>
      </c>
      <c r="AJ87" s="86"/>
      <c r="AK87" s="150"/>
      <c r="AL87" s="155"/>
      <c r="AM87" s="184"/>
    </row>
    <row r="88" spans="1:367" s="147" customFormat="1" ht="75" x14ac:dyDescent="0.25">
      <c r="A88" s="355"/>
      <c r="B88" s="353"/>
      <c r="C88" s="358"/>
      <c r="D88" s="253"/>
      <c r="E88" s="86" t="s">
        <v>357</v>
      </c>
      <c r="F88" s="145" t="s">
        <v>401</v>
      </c>
      <c r="G88" s="154"/>
      <c r="H88" s="1"/>
      <c r="I88" s="1"/>
      <c r="J88" s="124"/>
      <c r="K88" s="124">
        <v>6</v>
      </c>
      <c r="L88" s="124">
        <v>2</v>
      </c>
      <c r="M88" s="86">
        <f t="shared" si="26"/>
        <v>12</v>
      </c>
      <c r="N88" s="82" t="s">
        <v>256</v>
      </c>
      <c r="O88" s="72">
        <v>60</v>
      </c>
      <c r="P88" s="72">
        <f t="shared" si="27"/>
        <v>720</v>
      </c>
      <c r="Q88" s="124" t="s">
        <v>216</v>
      </c>
      <c r="R88" s="85" t="s">
        <v>231</v>
      </c>
      <c r="S88" s="1"/>
      <c r="T88" s="1"/>
      <c r="U88" s="1"/>
      <c r="V88" s="71" t="s">
        <v>383</v>
      </c>
      <c r="W88" s="71"/>
      <c r="X88" s="124">
        <v>2</v>
      </c>
      <c r="Y88" s="124">
        <v>2</v>
      </c>
      <c r="Z88" s="86">
        <f t="shared" si="28"/>
        <v>4</v>
      </c>
      <c r="AA88" s="86" t="s">
        <v>254</v>
      </c>
      <c r="AB88" s="72">
        <v>25</v>
      </c>
      <c r="AC88" s="72">
        <f t="shared" si="29"/>
        <v>100</v>
      </c>
      <c r="AD88" s="124" t="s">
        <v>222</v>
      </c>
      <c r="AE88" s="108" t="s">
        <v>229</v>
      </c>
      <c r="AF88" s="87">
        <f t="shared" si="25"/>
        <v>86.111111111111114</v>
      </c>
      <c r="AG88" s="89">
        <v>15000</v>
      </c>
      <c r="AH88" s="124">
        <v>0.5</v>
      </c>
      <c r="AI88" s="86">
        <f t="shared" si="30"/>
        <v>124000</v>
      </c>
      <c r="AJ88" s="124" t="s">
        <v>334</v>
      </c>
      <c r="AK88" s="124" t="s">
        <v>272</v>
      </c>
      <c r="AL88" s="1"/>
      <c r="AM88" s="190" t="s">
        <v>272</v>
      </c>
    </row>
    <row r="89" spans="1:367" s="147" customFormat="1" ht="207.75" customHeight="1" x14ac:dyDescent="0.25">
      <c r="A89" s="360"/>
      <c r="B89" s="353"/>
      <c r="C89" s="362"/>
      <c r="D89" s="253"/>
      <c r="E89" s="145" t="s">
        <v>479</v>
      </c>
      <c r="F89" s="145" t="s">
        <v>442</v>
      </c>
      <c r="G89" s="145" t="s">
        <v>477</v>
      </c>
      <c r="H89" s="155"/>
      <c r="I89" s="155"/>
      <c r="J89" s="86"/>
      <c r="K89" s="86">
        <v>6</v>
      </c>
      <c r="L89" s="86">
        <v>3</v>
      </c>
      <c r="M89" s="86">
        <f t="shared" si="26"/>
        <v>18</v>
      </c>
      <c r="N89" s="82" t="s">
        <v>256</v>
      </c>
      <c r="O89" s="86">
        <v>10</v>
      </c>
      <c r="P89" s="86">
        <f t="shared" si="27"/>
        <v>180</v>
      </c>
      <c r="Q89" s="86" t="s">
        <v>219</v>
      </c>
      <c r="R89" s="136" t="s">
        <v>332</v>
      </c>
      <c r="S89" s="155"/>
      <c r="T89" s="155"/>
      <c r="U89" s="155"/>
      <c r="V89" s="145"/>
      <c r="W89" s="145" t="s">
        <v>481</v>
      </c>
      <c r="X89" s="86">
        <v>2</v>
      </c>
      <c r="Y89" s="86">
        <v>3</v>
      </c>
      <c r="Z89" s="86">
        <f t="shared" si="28"/>
        <v>6</v>
      </c>
      <c r="AA89" s="80" t="s">
        <v>12</v>
      </c>
      <c r="AB89" s="86">
        <v>10</v>
      </c>
      <c r="AC89" s="86">
        <f t="shared" si="29"/>
        <v>60</v>
      </c>
      <c r="AD89" s="86" t="s">
        <v>222</v>
      </c>
      <c r="AE89" s="136" t="s">
        <v>229</v>
      </c>
      <c r="AF89" s="87">
        <f t="shared" si="25"/>
        <v>66.666666666666657</v>
      </c>
      <c r="AG89" s="139">
        <v>0</v>
      </c>
      <c r="AH89" s="86">
        <v>0.5</v>
      </c>
      <c r="AI89" s="86">
        <f t="shared" si="30"/>
        <v>23999.999999999996</v>
      </c>
      <c r="AJ89" s="86"/>
      <c r="AK89" s="86"/>
      <c r="AL89" s="155"/>
      <c r="AM89" s="184"/>
    </row>
    <row r="90" spans="1:367" s="147" customFormat="1" ht="297" customHeight="1" x14ac:dyDescent="0.25">
      <c r="A90" s="209" t="s">
        <v>497</v>
      </c>
      <c r="B90" s="353"/>
      <c r="C90" s="18" t="s">
        <v>562</v>
      </c>
      <c r="D90" s="145" t="s">
        <v>551</v>
      </c>
      <c r="E90" s="145" t="s">
        <v>479</v>
      </c>
      <c r="F90" s="145" t="s">
        <v>442</v>
      </c>
      <c r="G90" s="145" t="s">
        <v>477</v>
      </c>
      <c r="H90" s="155"/>
      <c r="I90" s="155"/>
      <c r="J90" s="86"/>
      <c r="K90" s="86">
        <v>6</v>
      </c>
      <c r="L90" s="86">
        <v>3</v>
      </c>
      <c r="M90" s="86">
        <f t="shared" si="26"/>
        <v>18</v>
      </c>
      <c r="N90" s="82" t="s">
        <v>256</v>
      </c>
      <c r="O90" s="86">
        <v>10</v>
      </c>
      <c r="P90" s="86">
        <f t="shared" si="27"/>
        <v>180</v>
      </c>
      <c r="Q90" s="86" t="s">
        <v>219</v>
      </c>
      <c r="R90" s="136" t="s">
        <v>332</v>
      </c>
      <c r="S90" s="155"/>
      <c r="T90" s="155"/>
      <c r="U90" s="155"/>
      <c r="V90" s="145"/>
      <c r="W90" s="145" t="s">
        <v>481</v>
      </c>
      <c r="X90" s="86">
        <v>2</v>
      </c>
      <c r="Y90" s="86">
        <v>3</v>
      </c>
      <c r="Z90" s="86">
        <f t="shared" si="28"/>
        <v>6</v>
      </c>
      <c r="AA90" s="80" t="s">
        <v>12</v>
      </c>
      <c r="AB90" s="86">
        <v>10</v>
      </c>
      <c r="AC90" s="86">
        <f t="shared" si="29"/>
        <v>60</v>
      </c>
      <c r="AD90" s="86" t="s">
        <v>222</v>
      </c>
      <c r="AE90" s="136" t="s">
        <v>229</v>
      </c>
      <c r="AF90" s="87">
        <f t="shared" si="25"/>
        <v>66.666666666666657</v>
      </c>
      <c r="AG90" s="139">
        <v>0</v>
      </c>
      <c r="AH90" s="86">
        <v>0.5</v>
      </c>
      <c r="AI90" s="86">
        <f t="shared" si="30"/>
        <v>23999.999999999996</v>
      </c>
      <c r="AJ90" s="86"/>
      <c r="AK90" s="86"/>
      <c r="AL90" s="155"/>
      <c r="AM90" s="184"/>
    </row>
    <row r="91" spans="1:367" s="147" customFormat="1" ht="171.75" customHeight="1" x14ac:dyDescent="0.25">
      <c r="A91" s="209" t="s">
        <v>563</v>
      </c>
      <c r="B91" s="353"/>
      <c r="C91" s="145" t="s">
        <v>500</v>
      </c>
      <c r="D91" s="145"/>
      <c r="E91" s="145" t="s">
        <v>479</v>
      </c>
      <c r="F91" s="145" t="s">
        <v>442</v>
      </c>
      <c r="G91" s="145" t="s">
        <v>477</v>
      </c>
      <c r="H91" s="155"/>
      <c r="I91" s="155"/>
      <c r="J91" s="86"/>
      <c r="K91" s="86">
        <v>6</v>
      </c>
      <c r="L91" s="86">
        <v>3</v>
      </c>
      <c r="M91" s="86">
        <f t="shared" si="26"/>
        <v>18</v>
      </c>
      <c r="N91" s="82" t="s">
        <v>256</v>
      </c>
      <c r="O91" s="86">
        <v>10</v>
      </c>
      <c r="P91" s="86">
        <f t="shared" si="27"/>
        <v>180</v>
      </c>
      <c r="Q91" s="86" t="s">
        <v>219</v>
      </c>
      <c r="R91" s="136" t="s">
        <v>332</v>
      </c>
      <c r="S91" s="155"/>
      <c r="T91" s="155"/>
      <c r="U91" s="155"/>
      <c r="V91" s="145"/>
      <c r="W91" s="145" t="s">
        <v>481</v>
      </c>
      <c r="X91" s="86">
        <v>2</v>
      </c>
      <c r="Y91" s="86">
        <v>3</v>
      </c>
      <c r="Z91" s="86">
        <f t="shared" si="28"/>
        <v>6</v>
      </c>
      <c r="AA91" s="80" t="s">
        <v>12</v>
      </c>
      <c r="AB91" s="86">
        <v>10</v>
      </c>
      <c r="AC91" s="86">
        <f t="shared" si="29"/>
        <v>60</v>
      </c>
      <c r="AD91" s="86" t="s">
        <v>222</v>
      </c>
      <c r="AE91" s="136" t="s">
        <v>229</v>
      </c>
      <c r="AF91" s="87">
        <f t="shared" si="25"/>
        <v>66.666666666666657</v>
      </c>
      <c r="AG91" s="139">
        <v>0</v>
      </c>
      <c r="AH91" s="86">
        <v>0.5</v>
      </c>
      <c r="AI91" s="86">
        <f t="shared" si="30"/>
        <v>23999.999999999996</v>
      </c>
      <c r="AJ91" s="86"/>
      <c r="AK91" s="86"/>
      <c r="AL91" s="155"/>
      <c r="AM91" s="184"/>
    </row>
    <row r="92" spans="1:367" s="147" customFormat="1" ht="408.75" customHeight="1" x14ac:dyDescent="0.25">
      <c r="A92" s="325" t="s">
        <v>552</v>
      </c>
      <c r="B92" s="353"/>
      <c r="C92" s="145" t="s">
        <v>553</v>
      </c>
      <c r="D92" s="205"/>
      <c r="E92" s="145" t="s">
        <v>479</v>
      </c>
      <c r="F92" s="145" t="s">
        <v>442</v>
      </c>
      <c r="G92" s="145" t="s">
        <v>477</v>
      </c>
      <c r="H92" s="155"/>
      <c r="I92" s="155"/>
      <c r="J92" s="86"/>
      <c r="K92" s="86">
        <v>6</v>
      </c>
      <c r="L92" s="86">
        <v>3</v>
      </c>
      <c r="M92" s="86">
        <f t="shared" si="26"/>
        <v>18</v>
      </c>
      <c r="N92" s="82" t="s">
        <v>256</v>
      </c>
      <c r="O92" s="86">
        <v>10</v>
      </c>
      <c r="P92" s="86">
        <f t="shared" si="27"/>
        <v>180</v>
      </c>
      <c r="Q92" s="86" t="s">
        <v>219</v>
      </c>
      <c r="R92" s="136" t="s">
        <v>332</v>
      </c>
      <c r="S92" s="155"/>
      <c r="T92" s="155"/>
      <c r="U92" s="155"/>
      <c r="V92" s="145"/>
      <c r="W92" s="145" t="s">
        <v>481</v>
      </c>
      <c r="X92" s="86">
        <v>2</v>
      </c>
      <c r="Y92" s="86">
        <v>3</v>
      </c>
      <c r="Z92" s="86">
        <f t="shared" si="28"/>
        <v>6</v>
      </c>
      <c r="AA92" s="80" t="s">
        <v>12</v>
      </c>
      <c r="AB92" s="86">
        <v>10</v>
      </c>
      <c r="AC92" s="86">
        <f t="shared" si="29"/>
        <v>60</v>
      </c>
      <c r="AD92" s="86" t="s">
        <v>222</v>
      </c>
      <c r="AE92" s="136" t="s">
        <v>229</v>
      </c>
      <c r="AF92" s="87">
        <f t="shared" si="25"/>
        <v>66.666666666666657</v>
      </c>
      <c r="AG92" s="139">
        <v>0</v>
      </c>
      <c r="AH92" s="86">
        <v>0.5</v>
      </c>
      <c r="AI92" s="86">
        <f t="shared" si="30"/>
        <v>23999.999999999996</v>
      </c>
      <c r="AJ92" s="86"/>
      <c r="AK92" s="86"/>
      <c r="AL92" s="155"/>
      <c r="AM92" s="184"/>
    </row>
    <row r="93" spans="1:367" s="147" customFormat="1" ht="135" customHeight="1" x14ac:dyDescent="0.25">
      <c r="A93" s="325"/>
      <c r="B93" s="353"/>
      <c r="C93" s="253" t="s">
        <v>554</v>
      </c>
      <c r="D93" s="357" t="s">
        <v>555</v>
      </c>
      <c r="E93" s="86" t="s">
        <v>490</v>
      </c>
      <c r="F93" s="145" t="s">
        <v>299</v>
      </c>
      <c r="G93" s="145" t="s">
        <v>34</v>
      </c>
      <c r="H93" s="86"/>
      <c r="I93" s="155"/>
      <c r="J93" s="86" t="s">
        <v>491</v>
      </c>
      <c r="K93" s="86">
        <v>6</v>
      </c>
      <c r="L93" s="86">
        <v>4</v>
      </c>
      <c r="M93" s="86">
        <f t="shared" si="26"/>
        <v>24</v>
      </c>
      <c r="N93" s="81" t="s">
        <v>255</v>
      </c>
      <c r="O93" s="150">
        <v>25</v>
      </c>
      <c r="P93" s="86">
        <f t="shared" si="27"/>
        <v>600</v>
      </c>
      <c r="Q93" s="86" t="s">
        <v>216</v>
      </c>
      <c r="R93" s="136" t="s">
        <v>390</v>
      </c>
      <c r="S93" s="155"/>
      <c r="T93" s="155"/>
      <c r="U93" s="155"/>
      <c r="V93" s="145"/>
      <c r="W93" s="145" t="s">
        <v>492</v>
      </c>
      <c r="X93" s="86">
        <v>2</v>
      </c>
      <c r="Y93" s="86">
        <v>4</v>
      </c>
      <c r="Z93" s="86">
        <f t="shared" si="28"/>
        <v>8</v>
      </c>
      <c r="AA93" s="80" t="s">
        <v>12</v>
      </c>
      <c r="AB93" s="150">
        <v>25</v>
      </c>
      <c r="AC93" s="86">
        <f t="shared" si="29"/>
        <v>200</v>
      </c>
      <c r="AD93" s="86" t="s">
        <v>493</v>
      </c>
      <c r="AE93" s="136" t="s">
        <v>332</v>
      </c>
      <c r="AF93" s="87">
        <f t="shared" si="25"/>
        <v>66.666666666666657</v>
      </c>
      <c r="AG93" s="139">
        <v>103000</v>
      </c>
      <c r="AH93" s="86">
        <v>1</v>
      </c>
      <c r="AI93" s="86">
        <f t="shared" si="30"/>
        <v>39999.999999999993</v>
      </c>
      <c r="AJ93" s="86"/>
      <c r="AK93" s="150"/>
      <c r="AL93" s="155"/>
      <c r="AM93" s="184"/>
    </row>
    <row r="94" spans="1:367" s="147" customFormat="1" ht="75" x14ac:dyDescent="0.25">
      <c r="A94" s="325"/>
      <c r="B94" s="353"/>
      <c r="C94" s="253"/>
      <c r="D94" s="358"/>
      <c r="E94" s="86" t="s">
        <v>357</v>
      </c>
      <c r="F94" s="145" t="s">
        <v>401</v>
      </c>
      <c r="G94" s="154"/>
      <c r="H94" s="1"/>
      <c r="I94" s="1"/>
      <c r="J94" s="124"/>
      <c r="K94" s="124">
        <v>6</v>
      </c>
      <c r="L94" s="124">
        <v>2</v>
      </c>
      <c r="M94" s="86">
        <f t="shared" si="26"/>
        <v>12</v>
      </c>
      <c r="N94" s="82" t="s">
        <v>256</v>
      </c>
      <c r="O94" s="72">
        <v>60</v>
      </c>
      <c r="P94" s="72">
        <f t="shared" si="27"/>
        <v>720</v>
      </c>
      <c r="Q94" s="124" t="s">
        <v>216</v>
      </c>
      <c r="R94" s="85" t="s">
        <v>231</v>
      </c>
      <c r="S94" s="1"/>
      <c r="T94" s="1"/>
      <c r="U94" s="1"/>
      <c r="V94" s="71" t="s">
        <v>383</v>
      </c>
      <c r="W94" s="71"/>
      <c r="X94" s="124">
        <v>2</v>
      </c>
      <c r="Y94" s="124">
        <v>2</v>
      </c>
      <c r="Z94" s="86">
        <f t="shared" si="28"/>
        <v>4</v>
      </c>
      <c r="AA94" s="86" t="s">
        <v>254</v>
      </c>
      <c r="AB94" s="72">
        <v>25</v>
      </c>
      <c r="AC94" s="72">
        <f t="shared" si="29"/>
        <v>100</v>
      </c>
      <c r="AD94" s="124" t="s">
        <v>222</v>
      </c>
      <c r="AE94" s="108" t="s">
        <v>229</v>
      </c>
      <c r="AF94" s="87">
        <f t="shared" si="25"/>
        <v>86.111111111111114</v>
      </c>
      <c r="AG94" s="89">
        <v>15000</v>
      </c>
      <c r="AH94" s="124">
        <v>0.5</v>
      </c>
      <c r="AI94" s="124">
        <f>((P94*AF94/100)/AH94)</f>
        <v>1240</v>
      </c>
      <c r="AJ94" s="124" t="s">
        <v>334</v>
      </c>
      <c r="AK94" s="124" t="s">
        <v>272</v>
      </c>
      <c r="AL94" s="1"/>
      <c r="AM94" s="190" t="s">
        <v>272</v>
      </c>
    </row>
    <row r="95" spans="1:367" s="1" customFormat="1" ht="120" x14ac:dyDescent="0.25">
      <c r="A95" s="325"/>
      <c r="B95" s="353"/>
      <c r="C95" s="253"/>
      <c r="D95" s="358"/>
      <c r="E95" s="86" t="s">
        <v>433</v>
      </c>
      <c r="F95" s="86" t="s">
        <v>433</v>
      </c>
      <c r="G95" s="86" t="s">
        <v>433</v>
      </c>
      <c r="H95" s="86"/>
      <c r="I95" s="86"/>
      <c r="J95" s="86" t="s">
        <v>557</v>
      </c>
      <c r="K95" s="86">
        <v>6</v>
      </c>
      <c r="L95" s="86">
        <v>4</v>
      </c>
      <c r="M95" s="86">
        <f t="shared" si="26"/>
        <v>24</v>
      </c>
      <c r="N95" s="81" t="s">
        <v>255</v>
      </c>
      <c r="O95" s="86">
        <v>60</v>
      </c>
      <c r="P95" s="86">
        <f t="shared" si="27"/>
        <v>1440</v>
      </c>
      <c r="Q95" s="86" t="s">
        <v>435</v>
      </c>
      <c r="R95" s="136" t="s">
        <v>231</v>
      </c>
      <c r="S95" s="123"/>
      <c r="T95" s="123"/>
      <c r="U95" s="86"/>
      <c r="V95" s="86"/>
      <c r="W95" s="86" t="s">
        <v>558</v>
      </c>
      <c r="X95" s="86">
        <v>2</v>
      </c>
      <c r="Y95" s="86">
        <v>4</v>
      </c>
      <c r="Z95" s="86">
        <f t="shared" si="28"/>
        <v>8</v>
      </c>
      <c r="AA95" s="80" t="s">
        <v>12</v>
      </c>
      <c r="AB95" s="86">
        <v>60</v>
      </c>
      <c r="AC95" s="86">
        <f t="shared" si="29"/>
        <v>480</v>
      </c>
      <c r="AD95" s="86" t="s">
        <v>493</v>
      </c>
      <c r="AE95" s="136" t="s">
        <v>332</v>
      </c>
      <c r="AF95" s="87">
        <f t="shared" si="25"/>
        <v>66.666666666666657</v>
      </c>
      <c r="AG95" s="89">
        <v>100000</v>
      </c>
      <c r="AH95" s="124">
        <v>1</v>
      </c>
      <c r="AI95" s="124">
        <f>((P95*AF95/100)/AH95)</f>
        <v>959.99999999999989</v>
      </c>
      <c r="AJ95" s="124" t="s">
        <v>559</v>
      </c>
      <c r="AK95" s="124" t="s">
        <v>272</v>
      </c>
      <c r="AM95" s="210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</row>
    <row r="96" spans="1:367" s="147" customFormat="1" ht="207.75" customHeight="1" thickBot="1" x14ac:dyDescent="0.3">
      <c r="A96" s="326"/>
      <c r="B96" s="363"/>
      <c r="C96" s="356"/>
      <c r="D96" s="359"/>
      <c r="E96" s="211" t="s">
        <v>479</v>
      </c>
      <c r="F96" s="211" t="s">
        <v>442</v>
      </c>
      <c r="G96" s="211" t="s">
        <v>477</v>
      </c>
      <c r="H96" s="212"/>
      <c r="I96" s="212"/>
      <c r="J96" s="117"/>
      <c r="K96" s="117">
        <v>6</v>
      </c>
      <c r="L96" s="117">
        <v>3</v>
      </c>
      <c r="M96" s="117">
        <f t="shared" si="26"/>
        <v>18</v>
      </c>
      <c r="N96" s="118" t="s">
        <v>256</v>
      </c>
      <c r="O96" s="117">
        <v>10</v>
      </c>
      <c r="P96" s="117">
        <f t="shared" si="27"/>
        <v>180</v>
      </c>
      <c r="Q96" s="117" t="s">
        <v>219</v>
      </c>
      <c r="R96" s="185" t="s">
        <v>332</v>
      </c>
      <c r="S96" s="212"/>
      <c r="T96" s="212"/>
      <c r="U96" s="212"/>
      <c r="V96" s="211"/>
      <c r="W96" s="211" t="s">
        <v>481</v>
      </c>
      <c r="X96" s="117">
        <v>2</v>
      </c>
      <c r="Y96" s="117">
        <v>3</v>
      </c>
      <c r="Z96" s="117">
        <f t="shared" si="28"/>
        <v>6</v>
      </c>
      <c r="AA96" s="119" t="s">
        <v>12</v>
      </c>
      <c r="AB96" s="117">
        <v>10</v>
      </c>
      <c r="AC96" s="117">
        <f t="shared" si="29"/>
        <v>60</v>
      </c>
      <c r="AD96" s="117" t="s">
        <v>222</v>
      </c>
      <c r="AE96" s="185" t="s">
        <v>229</v>
      </c>
      <c r="AF96" s="111">
        <f t="shared" si="25"/>
        <v>66.666666666666657</v>
      </c>
      <c r="AG96" s="186">
        <v>0</v>
      </c>
      <c r="AH96" s="117">
        <v>0.5</v>
      </c>
      <c r="AI96" s="117">
        <f>(P96*AF96)/AH96</f>
        <v>23999.999999999996</v>
      </c>
      <c r="AJ96" s="117"/>
      <c r="AK96" s="117"/>
      <c r="AL96" s="212"/>
      <c r="AM96" s="187"/>
    </row>
  </sheetData>
  <mergeCells count="71">
    <mergeCell ref="D87:D89"/>
    <mergeCell ref="A92:A96"/>
    <mergeCell ref="C93:C96"/>
    <mergeCell ref="D93:D96"/>
    <mergeCell ref="A84:A85"/>
    <mergeCell ref="C84:C85"/>
    <mergeCell ref="D84:D85"/>
    <mergeCell ref="B84:B96"/>
    <mergeCell ref="A86:A89"/>
    <mergeCell ref="C87:C89"/>
    <mergeCell ref="D66:D69"/>
    <mergeCell ref="D70:D73"/>
    <mergeCell ref="D74:D76"/>
    <mergeCell ref="D77:D79"/>
    <mergeCell ref="C80:C83"/>
    <mergeCell ref="D80:D83"/>
    <mergeCell ref="B42:B65"/>
    <mergeCell ref="A42:A65"/>
    <mergeCell ref="A66:A83"/>
    <mergeCell ref="B66:B83"/>
    <mergeCell ref="C66:C79"/>
    <mergeCell ref="D42:D44"/>
    <mergeCell ref="D46:D48"/>
    <mergeCell ref="D52:D53"/>
    <mergeCell ref="D54:D56"/>
    <mergeCell ref="C63:C65"/>
    <mergeCell ref="D60:D62"/>
    <mergeCell ref="D63:D65"/>
    <mergeCell ref="D57:D59"/>
    <mergeCell ref="D49:D51"/>
    <mergeCell ref="C54:C62"/>
    <mergeCell ref="C42:C53"/>
    <mergeCell ref="C33:C36"/>
    <mergeCell ref="D33:D36"/>
    <mergeCell ref="C38:C41"/>
    <mergeCell ref="D38:D41"/>
    <mergeCell ref="C20:C25"/>
    <mergeCell ref="D27:D31"/>
    <mergeCell ref="C27:C32"/>
    <mergeCell ref="AM4:AM5"/>
    <mergeCell ref="X4:AD4"/>
    <mergeCell ref="C6:C12"/>
    <mergeCell ref="D6:D12"/>
    <mergeCell ref="S4:W4"/>
    <mergeCell ref="AF4:AF5"/>
    <mergeCell ref="AG4:AG5"/>
    <mergeCell ref="AH4:AH5"/>
    <mergeCell ref="AI4:AI5"/>
    <mergeCell ref="AJ4:AL4"/>
    <mergeCell ref="H4:J4"/>
    <mergeCell ref="K4:Q4"/>
    <mergeCell ref="R4:R5"/>
    <mergeCell ref="F6:F7"/>
    <mergeCell ref="G6:G7"/>
    <mergeCell ref="V6:V7"/>
    <mergeCell ref="AJ6:AJ7"/>
    <mergeCell ref="AK6:AK7"/>
    <mergeCell ref="AL6:AL7"/>
    <mergeCell ref="A4:A5"/>
    <mergeCell ref="B4:B5"/>
    <mergeCell ref="C4:C5"/>
    <mergeCell ref="D4:D5"/>
    <mergeCell ref="E4:G4"/>
    <mergeCell ref="B6:B41"/>
    <mergeCell ref="A6:A41"/>
    <mergeCell ref="D21:D22"/>
    <mergeCell ref="D23:D24"/>
    <mergeCell ref="J21:J25"/>
    <mergeCell ref="D13:D14"/>
    <mergeCell ref="D15:D18"/>
    <mergeCell ref="C13:C19"/>
  </mergeCells>
  <hyperlinks>
    <hyperlink ref="O5" location="CONSECUENCIA!A1" display="NIVEL DE CONSECUENCIA"/>
    <hyperlink ref="R4" location="'ACEPTABILIDAD DEL RIESGO'!A1" display="ACEPTABILIDAD DEL RIESGO"/>
    <hyperlink ref="M5:N5" location="PROBABILIDAD!A1" display="NIVEL DE PROBABILIDAD           (ND X NE)"/>
    <hyperlink ref="L5" location="'NIVEL DE EXPOSICIÓN'!A1" display="NIVEL DE EXPOSICIÓN"/>
    <hyperlink ref="K5" location="'NIVEL DE DEFICIENCIA'!A1" display="NIVEL DE DEFICIENCI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MATRIZ DE RIESGOS EXFOR S.A</vt:lpstr>
      <vt:lpstr>TABLA DE PELIGROS</vt:lpstr>
      <vt:lpstr>NIVEL DE DEFICIENCIA</vt:lpstr>
      <vt:lpstr>NIVEL DE EXPOSICIÓN</vt:lpstr>
      <vt:lpstr>PROBABILIDAD</vt:lpstr>
      <vt:lpstr>CONSECUENCIA</vt:lpstr>
      <vt:lpstr>NIVEL DEL RIESGO</vt:lpstr>
      <vt:lpstr>ACEPTABILIDAD DEL RIESGO</vt:lpstr>
      <vt:lpstr>PROYECCIÓN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Diego Trujillo</cp:lastModifiedBy>
  <cp:lastPrinted>2013-01-28T20:32:48Z</cp:lastPrinted>
  <dcterms:created xsi:type="dcterms:W3CDTF">2012-10-02T19:42:36Z</dcterms:created>
  <dcterms:modified xsi:type="dcterms:W3CDTF">2013-04-29T12:45:40Z</dcterms:modified>
</cp:coreProperties>
</file>