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luya\Documents\GitHub\Ursaworks\"/>
    </mc:Choice>
  </mc:AlternateContent>
  <xr:revisionPtr revIDLastSave="0" documentId="13_ncr:1_{3874BCE1-87E2-4F8C-9C88-29344827357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inancial Report" sheetId="1" r:id="rId1"/>
    <sheet name="Reference " sheetId="3" r:id="rId2"/>
    <sheet name="Inventory" sheetId="2" state="hidden" r:id="rId3"/>
  </sheets>
  <calcPr calcId="191029"/>
  <extLst>
    <ext uri="GoogleSheetsCustomDataVersion1">
      <go:sheetsCustomData xmlns:go="http://customooxmlschemas.google.com/" r:id="rId6" roundtripDataSignature="AMtx7mjMBw7TV2+tYX5Q9/GtLyz0s4PMbQ=="/>
    </ext>
  </extLst>
</workbook>
</file>

<file path=xl/calcChain.xml><?xml version="1.0" encoding="utf-8"?>
<calcChain xmlns="http://schemas.openxmlformats.org/spreadsheetml/2006/main">
  <c r="C7" i="1" l="1"/>
  <c r="C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9" i="1"/>
  <c r="H10" i="1"/>
  <c r="H11" i="1"/>
  <c r="H12" i="1"/>
  <c r="H13" i="1"/>
  <c r="H14" i="1"/>
  <c r="H15" i="1"/>
  <c r="H16" i="1"/>
  <c r="H17" i="1"/>
  <c r="H18" i="1"/>
  <c r="H19" i="1"/>
  <c r="H55" i="1"/>
  <c r="H56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1" i="1"/>
  <c r="H32" i="1"/>
  <c r="H33" i="1"/>
  <c r="H34" i="1"/>
  <c r="H35" i="1"/>
  <c r="H36" i="1"/>
  <c r="C34" i="1" s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8" i="1"/>
  <c r="H29" i="1"/>
  <c r="H24" i="1"/>
  <c r="H25" i="1"/>
  <c r="H26" i="1"/>
  <c r="H27" i="1"/>
  <c r="H8" i="1"/>
  <c r="F11" i="1"/>
  <c r="Q10" i="1"/>
  <c r="R10" i="1"/>
  <c r="V11" i="1"/>
  <c r="W11" i="1"/>
  <c r="W12" i="1"/>
  <c r="P13" i="1"/>
  <c r="U14" i="1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C143" i="3" s="1"/>
  <c r="H144" i="3"/>
  <c r="D130" i="3"/>
  <c r="H127" i="3"/>
  <c r="H126" i="3"/>
  <c r="F125" i="3"/>
  <c r="H125" i="3" s="1"/>
  <c r="C104" i="3" s="1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3" i="3"/>
  <c r="H102" i="3"/>
  <c r="H101" i="3"/>
  <c r="H100" i="3"/>
  <c r="H99" i="3"/>
  <c r="H98" i="3"/>
  <c r="H97" i="3"/>
  <c r="H96" i="3"/>
  <c r="H95" i="3"/>
  <c r="H93" i="3"/>
  <c r="H92" i="3"/>
  <c r="H91" i="3"/>
  <c r="H90" i="3"/>
  <c r="H89" i="3"/>
  <c r="H88" i="3"/>
  <c r="H87" i="3"/>
  <c r="G86" i="3"/>
  <c r="H86" i="3" s="1"/>
  <c r="H85" i="3"/>
  <c r="H84" i="3"/>
  <c r="H83" i="3"/>
  <c r="H82" i="3"/>
  <c r="H81" i="3"/>
  <c r="H80" i="3"/>
  <c r="H79" i="3"/>
  <c r="H78" i="3"/>
  <c r="H77" i="3"/>
  <c r="C55" i="3" s="1"/>
  <c r="H76" i="3"/>
  <c r="V75" i="3"/>
  <c r="H75" i="3"/>
  <c r="H74" i="3"/>
  <c r="H73" i="3"/>
  <c r="W72" i="3"/>
  <c r="H72" i="3"/>
  <c r="H71" i="3"/>
  <c r="H70" i="3"/>
  <c r="H69" i="3"/>
  <c r="H68" i="3"/>
  <c r="H67" i="3"/>
  <c r="H66" i="3"/>
  <c r="H65" i="3"/>
  <c r="U64" i="3"/>
  <c r="H64" i="3"/>
  <c r="H63" i="3"/>
  <c r="H62" i="3"/>
  <c r="H61" i="3"/>
  <c r="H60" i="3"/>
  <c r="H59" i="3"/>
  <c r="H58" i="3"/>
  <c r="H57" i="3"/>
  <c r="H56" i="3"/>
  <c r="H54" i="3"/>
  <c r="H53" i="3"/>
  <c r="H52" i="3"/>
  <c r="H51" i="3"/>
  <c r="H50" i="3"/>
  <c r="C31" i="3" s="1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F30" i="3"/>
  <c r="H30" i="3" s="1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U14" i="3"/>
  <c r="H14" i="3"/>
  <c r="P13" i="3"/>
  <c r="P14" i="3" s="1"/>
  <c r="H13" i="3"/>
  <c r="W12" i="3"/>
  <c r="H12" i="3"/>
  <c r="V11" i="3"/>
  <c r="W11" i="3" s="1"/>
  <c r="R11" i="3"/>
  <c r="Q11" i="3"/>
  <c r="H11" i="3"/>
  <c r="H10" i="3"/>
  <c r="F9" i="3"/>
  <c r="H9" i="3" s="1"/>
  <c r="C7" i="3" s="1"/>
  <c r="H8" i="3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B30" i="2" s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9" i="2"/>
  <c r="F28" i="2"/>
  <c r="F27" i="2"/>
  <c r="F26" i="2"/>
  <c r="B25" i="2"/>
  <c r="F24" i="2"/>
  <c r="F23" i="2"/>
  <c r="F22" i="2"/>
  <c r="F21" i="2"/>
  <c r="F20" i="2"/>
  <c r="F19" i="2"/>
  <c r="F18" i="2"/>
  <c r="F17" i="2"/>
  <c r="B7" i="2" s="1"/>
  <c r="F16" i="2"/>
  <c r="F15" i="2"/>
  <c r="F14" i="2"/>
  <c r="F13" i="2"/>
  <c r="F12" i="2"/>
  <c r="F11" i="2"/>
  <c r="F10" i="2"/>
  <c r="F9" i="2"/>
  <c r="F8" i="2"/>
  <c r="V75" i="1"/>
  <c r="W72" i="1"/>
  <c r="U64" i="1" s="1"/>
  <c r="V7" i="1" l="1"/>
  <c r="W7" i="1" s="1"/>
  <c r="V9" i="1"/>
  <c r="W9" i="1" s="1"/>
  <c r="V9" i="3"/>
  <c r="W9" i="3" s="1"/>
  <c r="Q9" i="3"/>
  <c r="R9" i="3" s="1"/>
  <c r="V10" i="3"/>
  <c r="W10" i="3" s="1"/>
  <c r="Q10" i="3"/>
  <c r="R10" i="3" s="1"/>
  <c r="V13" i="3"/>
  <c r="W13" i="3" s="1"/>
  <c r="Q12" i="3"/>
  <c r="R12" i="3" s="1"/>
  <c r="V8" i="3"/>
  <c r="W8" i="3" s="1"/>
  <c r="Q8" i="3"/>
  <c r="R8" i="3" s="1"/>
  <c r="V7" i="3"/>
  <c r="W7" i="3" s="1"/>
  <c r="Q7" i="3"/>
  <c r="V8" i="1"/>
  <c r="W8" i="1" s="1"/>
  <c r="Q8" i="1"/>
  <c r="R8" i="1" s="1"/>
  <c r="Q9" i="1" l="1"/>
  <c r="R9" i="1" s="1"/>
  <c r="V10" i="1"/>
  <c r="W10" i="1" s="1"/>
  <c r="V13" i="1"/>
  <c r="W13" i="1" s="1"/>
  <c r="Q7" i="1"/>
  <c r="R7" i="1" s="1"/>
  <c r="V14" i="3"/>
  <c r="W14" i="3" s="1"/>
  <c r="Q13" i="3"/>
  <c r="R7" i="3"/>
  <c r="V14" i="1" l="1"/>
  <c r="W14" i="1" s="1"/>
  <c r="Q13" i="1"/>
  <c r="Q14" i="3"/>
  <c r="R14" i="3" s="1"/>
  <c r="R13" i="3"/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7" authorId="0" shapeId="0" xr:uid="{5426AA91-5984-4300-AE66-4D3B73DFEAF0}">
      <text>
        <r>
          <rPr>
            <sz val="10"/>
            <color rgb="FF000000"/>
            <rFont val="Arial"/>
            <scheme val="minor"/>
          </rPr>
          <t>======
ID#AAAAkPac6TM
    (2022-11-21 05:35:12)
pack of 10
	-Amir Naseri</t>
        </r>
      </text>
    </comment>
    <comment ref="G58" authorId="0" shapeId="0" xr:uid="{95301BE9-33C6-4902-9812-F3AFA6188615}">
      <text>
        <r>
          <rPr>
            <sz val="10"/>
            <color rgb="FF000000"/>
            <rFont val="Arial"/>
            <scheme val="minor"/>
          </rPr>
          <t>======
ID#AAAAkPac6TY
    (2022-11-21 05:35:12)
pack of 100
	-Amir Naseri</t>
        </r>
      </text>
    </comment>
    <comment ref="G61" authorId="0" shapeId="0" xr:uid="{40E18B0D-B109-421A-8D63-EA691474A48D}">
      <text>
        <r>
          <rPr>
            <sz val="10"/>
            <color rgb="FF000000"/>
            <rFont val="Arial"/>
            <scheme val="minor"/>
          </rPr>
          <t>======
ID#AAAAkPac6Ss
    (2022-11-21 05:35:12)
pack of 25
	-Amir Naseri</t>
        </r>
      </text>
    </comment>
    <comment ref="G63" authorId="0" shapeId="0" xr:uid="{87291C54-D8DD-48DB-8176-E67EB8F2CFAB}">
      <text>
        <r>
          <rPr>
            <sz val="10"/>
            <color rgb="FF000000"/>
            <rFont val="Arial"/>
            <scheme val="minor"/>
          </rPr>
          <t>======
ID#AAAAkPac6TI
    (2022-11-21 05:35:12)
3 feet needed
	-Amir Naseri
1 8 foot chain
	-Amir Naseri</t>
        </r>
      </text>
    </comment>
    <comment ref="D66" authorId="0" shapeId="0" xr:uid="{EF6D790E-9A11-4B3C-B8CB-A6B3E5E07DFF}">
      <text>
        <r>
          <rPr>
            <sz val="10"/>
            <color rgb="FF000000"/>
            <rFont val="Arial"/>
            <scheme val="minor"/>
          </rPr>
          <t>======
ID#AAAAkPac6Sw
    (2022-11-21 05:35:12)
@sluyapan@ucsd.edu
_Assigned to Steven Luyapan_
	-Amir Naseri</t>
        </r>
      </text>
    </comment>
    <comment ref="D67" authorId="0" shapeId="0" xr:uid="{B02916F7-FB29-41CC-836C-4BF220E62257}">
      <text>
        <r>
          <rPr>
            <sz val="10"/>
            <color rgb="FF000000"/>
            <rFont val="Arial"/>
            <scheme val="minor"/>
          </rPr>
          <t>======
ID#AAAAkPac6TU
    (2022-11-21 05:35:12)
@sluyapan@ucsd.edu
_Assigned to Steven Luyapan_
	-Amir Naseri</t>
        </r>
      </text>
    </comment>
    <comment ref="G69" authorId="0" shapeId="0" xr:uid="{796CDFCA-17EE-41C0-A6BD-6BA0417BC19F}">
      <text>
        <r>
          <rPr>
            <sz val="10"/>
            <color rgb="FF000000"/>
            <rFont val="Arial"/>
            <scheme val="minor"/>
          </rPr>
          <t>======
ID#AAAAkPac6Tc
    (2022-11-21 05:35:12)
pack of 2
	-Amir Naseri</t>
        </r>
      </text>
    </comment>
    <comment ref="E73" authorId="0" shapeId="0" xr:uid="{0F32F8AE-F8A1-467E-8DAA-08989742598B}">
      <text>
        <r>
          <rPr>
            <sz val="10"/>
            <color rgb="FF000000"/>
            <rFont val="Arial"/>
            <scheme val="minor"/>
          </rPr>
          <t>======
ID#AAAAkPafOrI
    (2022-11-21 05:35:12)
pack of 2, 100 mm long each
	-Amir Naseri</t>
        </r>
      </text>
    </comment>
    <comment ref="D74" authorId="0" shapeId="0" xr:uid="{710B1DCC-8F05-4703-998C-54C658D830DD}">
      <text>
        <r>
          <rPr>
            <sz val="10"/>
            <color rgb="FF000000"/>
            <rFont val="Arial"/>
            <scheme val="minor"/>
          </rPr>
          <t>======
ID#AAAAkPac6S8
    (2022-11-21 05:35:12)
similar item in inventory " Multipurpose 6061 Aluminum, 8 mm Diameter, 1 Foot Long"
	-Amir Naseri
and "Linear Motion Shaft, 1055 Carbon Steel, 8 mm Diameter, 1200 mm Long"
	-Amir Naseri</t>
        </r>
      </text>
    </comment>
    <comment ref="E74" authorId="0" shapeId="0" xr:uid="{AADAC71F-6442-42D9-A4EB-CBD44E6699C1}">
      <text>
        <r>
          <rPr>
            <sz val="10"/>
            <color rgb="FF000000"/>
            <rFont val="Arial"/>
            <scheme val="minor"/>
          </rPr>
          <t>======
ID#AAAAkPac6TQ
    (2022-11-21 05:35:12)
pack of 2, 100 mm long each
	-Amir Naseri</t>
        </r>
      </text>
    </comment>
    <comment ref="G74" authorId="0" shapeId="0" xr:uid="{2DB5D9B9-F4B7-4172-8E4F-C56482D971E4}">
      <text>
        <r>
          <rPr>
            <sz val="10"/>
            <color rgb="FF000000"/>
            <rFont val="Arial"/>
            <scheme val="minor"/>
          </rPr>
          <t>======
ID#AAAAkPac6S4
    (2022-11-21 05:35:12)
pack of 2
	-Amir Naseri</t>
        </r>
      </text>
    </comment>
    <comment ref="J74" authorId="0" shapeId="0" xr:uid="{6355DAA4-4B17-4B39-A882-814DADE7C033}">
      <text>
        <r>
          <rPr>
            <sz val="10"/>
            <color rgb="FF000000"/>
            <rFont val="Arial"/>
            <scheme val="minor"/>
          </rPr>
          <t>======
ID#AAAAkPac6S0
    (2022-11-21 05:35:12)
should I subtract from inventory?
	-Amir Naseri</t>
        </r>
      </text>
    </comment>
    <comment ref="G75" authorId="0" shapeId="0" xr:uid="{A3D99946-D16A-4074-B7AB-9D1951A5A7D9}">
      <text>
        <r>
          <rPr>
            <sz val="10"/>
            <color rgb="FF000000"/>
            <rFont val="Arial"/>
            <scheme val="minor"/>
          </rPr>
          <t>======
ID#AAAAkPac6Tg
    (2022-11-21 05:35:12)
9 feet needed, comes in 6 foot lengths, cheaper if its 1/16 in thick
	-Amir Naseri</t>
        </r>
      </text>
    </comment>
    <comment ref="G76" authorId="0" shapeId="0" xr:uid="{7F03AB2C-69A0-4CFB-A14C-B3A3FC39867E}">
      <text>
        <r>
          <rPr>
            <sz val="10"/>
            <color rgb="FF000000"/>
            <rFont val="Arial"/>
            <scheme val="minor"/>
          </rPr>
          <t>======
ID#AAAAkPac6TE
    (2022-11-21 05:35:12)
need 18, order more in case?
	-Amir Naseri</t>
        </r>
      </text>
    </comment>
    <comment ref="D89" authorId="0" shapeId="0" xr:uid="{D2DB4481-4359-404F-A99A-476F829535BD}">
      <text>
        <r>
          <rPr>
            <sz val="10"/>
            <color rgb="FF000000"/>
            <rFont val="Arial"/>
            <scheme val="minor"/>
          </rPr>
          <t>======
ID#AAAAkPac6TA
    (2022-11-21 05:35:12)
@cajoyce@ucsd.edu
_Assigned to Calvin Joyce_
	-Amir Naseri</t>
        </r>
      </text>
    </comment>
  </commentList>
</comments>
</file>

<file path=xl/sharedStrings.xml><?xml version="1.0" encoding="utf-8"?>
<sst xmlns="http://schemas.openxmlformats.org/spreadsheetml/2006/main" count="1635" uniqueCount="583">
  <si>
    <t>FINANCIAL REPORT</t>
  </si>
  <si>
    <t>Rules:</t>
  </si>
  <si>
    <t>1) Copy full official name as listed</t>
  </si>
  <si>
    <t>FA20 BUDGET</t>
  </si>
  <si>
    <t>ANNUAL BUDGET</t>
  </si>
  <si>
    <t>Academic Year:</t>
  </si>
  <si>
    <t>2) Make sure "link" is directly to product page</t>
  </si>
  <si>
    <t>ORDER NAME</t>
  </si>
  <si>
    <t>POINT OF CONTACT</t>
  </si>
  <si>
    <t>CATEGORY</t>
  </si>
  <si>
    <t>BRIEF DESCRIPTION</t>
  </si>
  <si>
    <t>LINK</t>
  </si>
  <si>
    <t>COST PER UNIT</t>
  </si>
  <si>
    <t>QUANTITY</t>
  </si>
  <si>
    <t>TOTAL COST</t>
  </si>
  <si>
    <t>ADDRESS</t>
  </si>
  <si>
    <t>ORDER STATUS</t>
  </si>
  <si>
    <t>APPROVAL  STATUS</t>
  </si>
  <si>
    <t>DELIVERY STATUS</t>
  </si>
  <si>
    <t>REIMBURSMENT STATUS</t>
  </si>
  <si>
    <t>FA20 BUDGET: $1900</t>
  </si>
  <si>
    <t>SPENT</t>
  </si>
  <si>
    <t>FUNDS AVAILABLE</t>
  </si>
  <si>
    <t>EXPECTED BUDGET: $7000</t>
  </si>
  <si>
    <t>OPERATIONS</t>
  </si>
  <si>
    <t>Approx Total:</t>
  </si>
  <si>
    <t xml:space="preserve">$300-$400 per chasssie + $100 Carbon </t>
  </si>
  <si>
    <t>RMS Folding Luggage Cart - Lightweight Aluminum Hand Truck with Wheels - Collapsible and Portable Fold Up Dolly for Travel, Moving and Office Use (Black)</t>
  </si>
  <si>
    <t>Cris Madla</t>
  </si>
  <si>
    <t>Infantry Transport Cart</t>
  </si>
  <si>
    <t>https://www.amazon.com/gp/product/B07N1XF68S/ref=ox_sc_act_title_2?smid=A1UFIGHUWHMM32&amp;psc=1</t>
  </si>
  <si>
    <t>3286 Caminito Eastbluff UNIT 117 La Jolla, CA 92037</t>
  </si>
  <si>
    <t>ORDERED</t>
  </si>
  <si>
    <t>MEMBER INITIATIVE</t>
  </si>
  <si>
    <t>ARRIVED</t>
  </si>
  <si>
    <t xml:space="preserve">INFANTRY </t>
  </si>
  <si>
    <t>INFANTRY (x3)</t>
  </si>
  <si>
    <t xml:space="preserve">$200 pump + $1150 Tanks </t>
  </si>
  <si>
    <t>IMS (x2) (36x36x.125)" T6 6061 Al Sheets</t>
  </si>
  <si>
    <t>Cris Mada</t>
  </si>
  <si>
    <t>.125" Sheet Metal for Water-Jet</t>
  </si>
  <si>
    <t>https://www.industrialmetalsupply.com/3003-5052-6061-cast-tooling-aluminum-sheet-and-plate#1</t>
  </si>
  <si>
    <t>N/A</t>
  </si>
  <si>
    <t>APPROVED C.M.</t>
  </si>
  <si>
    <t>REIMBURSED</t>
  </si>
  <si>
    <t xml:space="preserve">HERO </t>
  </si>
  <si>
    <t>Word Press Annual Fee</t>
  </si>
  <si>
    <t>Website Fees</t>
  </si>
  <si>
    <t>tritonrobotics.org</t>
  </si>
  <si>
    <t>ENGINEER</t>
  </si>
  <si>
    <t>Opertaions Used to cover fucks ups or random shit</t>
  </si>
  <si>
    <t>Chase Business Sub $1500 Service Fee</t>
  </si>
  <si>
    <t>Banking Fees</t>
  </si>
  <si>
    <t>chase.com</t>
  </si>
  <si>
    <t>SENTRY</t>
  </si>
  <si>
    <r>
      <rPr>
        <sz val="10"/>
        <color theme="1"/>
        <rFont val="Roboto"/>
      </rPr>
      <t>(</t>
    </r>
    <r>
      <rPr>
        <b/>
        <sz val="10"/>
        <color theme="1"/>
        <rFont val="Roboto"/>
      </rPr>
      <t xml:space="preserve">TEMPORARY) </t>
    </r>
    <r>
      <rPr>
        <sz val="10"/>
        <color theme="1"/>
        <rFont val="Roboto"/>
      </rPr>
      <t>TR FA20 Team Shirts</t>
    </r>
  </si>
  <si>
    <t xml:space="preserve">Zoey Huang </t>
  </si>
  <si>
    <t>Team Merchandies</t>
  </si>
  <si>
    <t>https://drive.google.com/drive/u/1/folders/1-1P3XMlOqanhAWziJLOpORjn5jL8xLxc</t>
  </si>
  <si>
    <t>3717 Nobel Dr</t>
  </si>
  <si>
    <t>ES &amp; CV</t>
  </si>
  <si>
    <t>DART &amp; RADAR</t>
  </si>
  <si>
    <t>2ES &amp; CV w</t>
  </si>
  <si>
    <t>Engineer Claw + Chassis Cut</t>
  </si>
  <si>
    <t>Manufacturing</t>
  </si>
  <si>
    <t xml:space="preserve">TOTAL </t>
  </si>
  <si>
    <t>5 CV Camer w/ Lense</t>
  </si>
  <si>
    <t>Hymnorq Metric 1.0-10 mm Straight Shank M35 Grade Cobalt Steel Jobber Length Twist Drill Bits Set of 19pcs for Metals, Packed in Indexed Metal Case</t>
  </si>
  <si>
    <t>Nathan Burdick</t>
  </si>
  <si>
    <t>https://www.amazon.com/dp/B07FXK9VHV/?coliid=IN5W271KI7NO2&amp;colid=2RZZYVTP8WD2W&amp;psc=1&amp;ref_=lv_cv_lig_dp_it</t>
  </si>
  <si>
    <t>Armrest Amz Locker</t>
  </si>
  <si>
    <t>ADJ. TOTAL</t>
  </si>
  <si>
    <t>3 Jetson tX3</t>
  </si>
  <si>
    <t>Machinist's Thin Parallel Bar Set - 10 Pair 1/8" X 6"</t>
  </si>
  <si>
    <t>https://www.amazon.com/dp/B001RQTK9I/?coliid=I1RU3JAKEGA22C&amp;colid=2RZZYVTP8WD2W&amp;psc=1&amp;ref_=lv_cv_lig_dp_it</t>
  </si>
  <si>
    <t xml:space="preserve">1 Jetson TX2 Break Ou Board </t>
  </si>
  <si>
    <t>Mitutoyo 050103, Edge/Center Finder, 3/8" Diameter Shank, 0.200" Diameter Tip</t>
  </si>
  <si>
    <t>https://www.amazon.com/dp/B002SG7PPM/?coliid=IRMLZC552P4F4&amp;colid=2RZZYVTP8WD2W&amp;psc=1&amp;ref_=lv_cv_lig_dp_it</t>
  </si>
  <si>
    <t>3 super cap system</t>
  </si>
  <si>
    <t>Mini Precision Milling Machine Worktable Multifunction Drill Vise Fixture Working Table</t>
  </si>
  <si>
    <t>https://www.amazon.com/MYSWEETY-MultifunctionWorktable-Compound-Drilling-Adjustme/dp/B07PCHXFYN/ref=psdc_13400331_t2_B0837RPTYW</t>
  </si>
  <si>
    <t xml:space="preserve">autimate engineer </t>
  </si>
  <si>
    <t>General Tools 88CM Tungsten Carbide Scribe and Magnet</t>
  </si>
  <si>
    <t>https://www.amazon.com/dp/B00004T7S1/?coliid=I3QZVP30GBAL6K&amp;colid=2RZZYVTP8WD2W&amp;psc=1&amp;ref_=lv_cv_lig_dp_it</t>
  </si>
  <si>
    <t>1 X Automatic Center Punch</t>
  </si>
  <si>
    <t>https://www.amazon.com/1-X-Automatic-Center-Punch/dp/B006ZB9SI8/ref=dp_prsubs_2?pd_rd_i=B006ZB9SI8&amp;psc=1</t>
  </si>
  <si>
    <t>30 members $ raise 80 -100 each</t>
  </si>
  <si>
    <t xml:space="preserve"> + some comapnies small $250 dontaitons</t>
  </si>
  <si>
    <t>WEN 4208 8 in. 5-Speed Drill Press</t>
  </si>
  <si>
    <t>https://www.amazon.com/WEN-4208-5-Speed-Drill-Press/dp/B08DY2W8KH/ref=bmx_2?pd_rd_w=1oo2R&amp;pf_rd_p=9e42592e-5816-4d9d-8232-41e9635bb789&amp;pf_rd_r=S65B4Q7CM04P36GZSQWA&amp;pd_rd_r=1e46d2bc-d7e6-456e-9e4b-468b334a82e5&amp;pd_rd_wg=ijVws&amp;pd_rd_i=B00HQONFVE&amp;th=1</t>
  </si>
  <si>
    <t>Pull $3000 IndieGoGo</t>
  </si>
  <si>
    <t xml:space="preserve">Were doing so people dont have to pay for manufcaturing, travel story but if we dont raise enough form strangers, we're gonna have to fork maybe $50 bucks each to the indie gogo, everything so far has been free and we are tryign to do robotics </t>
  </si>
  <si>
    <t>Tajima H1550MW Class 1"Hi Lock Measuring Tape, Red, 5 m x 25 mm</t>
  </si>
  <si>
    <t>https://www.amazon.com/dp/B00UC318M4/?coliid=I24TVZUEHHUH8K&amp;colid=2RZZYVTP8WD2W&amp;psc=1&amp;ref_=lv_cv_lig_dp_it</t>
  </si>
  <si>
    <t>REJECTED C.M.</t>
  </si>
  <si>
    <t>Matching Fund 2/3 Early Winter</t>
  </si>
  <si>
    <t xml:space="preserve">1/3 used for </t>
  </si>
  <si>
    <t xml:space="preserve">Saftey Goggles </t>
  </si>
  <si>
    <t>Steven Luyapan</t>
  </si>
  <si>
    <t>https://www.amazon.com/Glasses-Protective-Goggles-Different-Protection/dp/B07P5FBW8L/ref=sr_1_4?dchild=1&amp;keywords=lab+goggles+bulk&amp;qid=1616997601&amp;s=hi&amp;sr=1-4</t>
  </si>
  <si>
    <t>Will Recieve Fall Wauerter</t>
  </si>
  <si>
    <t>DeWalt DW8005 10 x 7/64 x 5/8 General Purpose Metal Chop Saw Wheel</t>
  </si>
  <si>
    <t>https://www.amazon.com/gp/product/B00004YMCI/ref=ppx_yo_dt_b_asin_title_o00_s00?ie=UTF8&amp;psc=1</t>
  </si>
  <si>
    <t xml:space="preserve">Might Have to front some money </t>
  </si>
  <si>
    <t>AZUNO 19Pcs Metal File Set in Premium Grade T12 Drop Forged Steel with Carry Case, 4Pcs Flat/Triangle/Half-Round/Round Large Files and 14pcs Needle Files and 1 Steel File Card</t>
  </si>
  <si>
    <t>https://www.amazon.com/gp/product/B087TPVZS3/ref=ppx_yo_dt_b_asin_title_o00_s00?ie=UTF8&amp;psc=1</t>
  </si>
  <si>
    <t>Metabo HPT 10-Inch Compound Miter Saw, Single Bevel, 15-Amp Motor, 0-52° Miter Angle Range, 0-45° Bevel Range, Large Table, 10" 24T TCT Miter Saw Blade (C10FCGS)</t>
  </si>
  <si>
    <t>https://www.amazon.com/gp/product/B07PX44JQM/ref=ppx_yo_dt_b_asin_title_o01_s00?ie=UTF8&amp;psc=1</t>
  </si>
  <si>
    <t>No Slip Rings</t>
  </si>
  <si>
    <t>6063-T52 Alum Tube Sq 3/4 SQ X 1/16 X 8 FT  ASTM-B-221</t>
  </si>
  <si>
    <t>https://www.industrialmetalsupply.com/6063-aluminum-square-tube/63st075068</t>
  </si>
  <si>
    <t>9</t>
  </si>
  <si>
    <t>3718 Nobel Dr</t>
  </si>
  <si>
    <t xml:space="preserve">Basic Corre </t>
  </si>
  <si>
    <t>6063-T52 Alum Tube Sq 1 SQ X 1/16 X 8 FT ASTM-B-221</t>
  </si>
  <si>
    <t>https://www.industrialmetalsupply.com/6063-aluminum-square-tube/63st100068</t>
  </si>
  <si>
    <t>4</t>
  </si>
  <si>
    <t>3719 Nobel Dr</t>
  </si>
  <si>
    <t xml:space="preserve">If it doesnt work out we can go in with non CV robots except sentry </t>
  </si>
  <si>
    <t>Wont make any promises, we will wire you money to order</t>
  </si>
  <si>
    <t>INFANTRY</t>
  </si>
  <si>
    <t xml:space="preserve">If you buyt without approvalt hats on you </t>
  </si>
  <si>
    <t>Travel $5K DJI</t>
  </si>
  <si>
    <t>BUT IF ITS INTERNAITONAL THE SCHOOOL WILL NOT HELP</t>
  </si>
  <si>
    <t>But if we do NA REGIONAL ONLU</t>
  </si>
  <si>
    <t>Cull support 2x $1500</t>
  </si>
  <si>
    <t>Insurance, over estimae, tesc,sumbgind down and generous alumni</t>
  </si>
  <si>
    <t>HERO</t>
  </si>
  <si>
    <t>Custom Timing Belt</t>
  </si>
  <si>
    <t>Kev Lam</t>
  </si>
  <si>
    <t>R&amp;D</t>
  </si>
  <si>
    <t>Experimental Bottom-Feed Mechanism</t>
  </si>
  <si>
    <t>https://world.taobao.com/</t>
  </si>
  <si>
    <t>MEMBER INIATIVE</t>
  </si>
  <si>
    <t>Clevis pin</t>
  </si>
  <si>
    <t>Saman Naseri</t>
  </si>
  <si>
    <t>PROTOTYPING</t>
  </si>
  <si>
    <t>The pin to hold the armor plate hinge in place</t>
  </si>
  <si>
    <t>https://www.mcmaster.com/98330A115/</t>
  </si>
  <si>
    <t>PENDING</t>
  </si>
  <si>
    <t>2020-2021</t>
  </si>
  <si>
    <t>Cottier pin</t>
  </si>
  <si>
    <t>The pin to hold the clevis pin</t>
  </si>
  <si>
    <t>https://www.mcmaster.com/98335A034/</t>
  </si>
  <si>
    <t>*note that prior to 2019 are actually low-ball estimates*</t>
  </si>
  <si>
    <t>Front armor plate hinge</t>
  </si>
  <si>
    <t>Hinge for easy access to electronics with armor plate</t>
  </si>
  <si>
    <t>https://www.mcmaster.com/1514A11/</t>
  </si>
  <si>
    <t>M10 bolts</t>
  </si>
  <si>
    <t>bolts for tensioner</t>
  </si>
  <si>
    <t>https://www.mcmaster.com/91290A225/</t>
  </si>
  <si>
    <t>M10 nuts</t>
  </si>
  <si>
    <t>nuts for tensioner</t>
  </si>
  <si>
    <t>https://www.mcmaster.com/94645A220/</t>
  </si>
  <si>
    <t>m10 washer</t>
  </si>
  <si>
    <t>washers for tensioners</t>
  </si>
  <si>
    <t>https://www.amazon.com/Stainless-Steel-Flat-Washers-Metric/dp/B0844NY2F9/ref=sr_1_2?dchild=1&amp;keywords=m10%2Bwasher&amp;qid=1618285443&amp;sr=8-2&amp;th=1</t>
  </si>
  <si>
    <t>Chain</t>
  </si>
  <si>
    <t>Chain for tensioners</t>
  </si>
  <si>
    <t>https://www.mcmaster.com/6261K173/</t>
  </si>
  <si>
    <t>Chain connecting link</t>
  </si>
  <si>
    <t>Connecting link for yaw chain</t>
  </si>
  <si>
    <t>https://www.mcmaster.com/6261K193/</t>
  </si>
  <si>
    <t>TOTAL</t>
  </si>
  <si>
    <t>Chain Breaker tool</t>
  </si>
  <si>
    <t>Tool to break chain</t>
  </si>
  <si>
    <t>https://www.amazon.com/Ansoon-Detacher-Motorcycle-Bicycle-Replacing/dp/B076RRH762/ref=sr_1_5?dchild=1&amp;keywords=roller%2Bchain%2Bbreaker&amp;qid=1608665433&amp;sr=8-5&amp;th=1#customerReviews</t>
  </si>
  <si>
    <t>Nylon spacers</t>
  </si>
  <si>
    <t>leveling for standoffs on uneven surfaces</t>
  </si>
  <si>
    <t>https://www.mcmaster.com/93657A034/</t>
  </si>
  <si>
    <t>M5 30mm standoffs</t>
  </si>
  <si>
    <t>Mount top plate to lower plates</t>
  </si>
  <si>
    <t>https://www.mcmaster.com/95947A547/</t>
  </si>
  <si>
    <t>Square turntable</t>
  </si>
  <si>
    <t>Turntable Bearing for Yaw mechanism</t>
  </si>
  <si>
    <t>https://www.mcmaster.com/1544T1/</t>
  </si>
  <si>
    <t>6mm shaft mouting hub</t>
  </si>
  <si>
    <t>Mouting hub to connect to 6mm shaft</t>
  </si>
  <si>
    <t>https://www.pololu.com/product/1999</t>
  </si>
  <si>
    <t>IN INVENTORY</t>
  </si>
  <si>
    <t>Member</t>
  </si>
  <si>
    <t>1/20/0200</t>
  </si>
  <si>
    <t>Sleeve/flange Bearing</t>
  </si>
  <si>
    <t>Bearing for yaw drive motor</t>
  </si>
  <si>
    <t>https://www.mcmaster.com/5912K77/</t>
  </si>
  <si>
    <t>CATEGORIES</t>
  </si>
  <si>
    <t>DONATIONS</t>
  </si>
  <si>
    <t>NAME</t>
  </si>
  <si>
    <t>DATE</t>
  </si>
  <si>
    <t>AMOUNT</t>
  </si>
  <si>
    <t>ammo box lid hinge</t>
  </si>
  <si>
    <t>hinge for ammo box lid</t>
  </si>
  <si>
    <t>https://www.mcmaster.com/3582N11/</t>
  </si>
  <si>
    <t>M3508 motor connector</t>
  </si>
  <si>
    <t>A mounting hub for an m3508 motor</t>
  </si>
  <si>
    <t>??? In standard components bin B</t>
  </si>
  <si>
    <t>ON HOLD</t>
  </si>
  <si>
    <t>6mm shaft</t>
  </si>
  <si>
    <t>6mm diameter shaft</t>
  </si>
  <si>
    <t>https://www.mcmaster.com/4634T32-4634T323/</t>
  </si>
  <si>
    <t>REJECTED</t>
  </si>
  <si>
    <t>MISSING</t>
  </si>
  <si>
    <t>Sung Lee</t>
  </si>
  <si>
    <t xml:space="preserve">MG996R Servo </t>
  </si>
  <si>
    <t>Servo for trigger</t>
  </si>
  <si>
    <t>DJI Offline Order</t>
  </si>
  <si>
    <t>Hinge</t>
  </si>
  <si>
    <t>Hinge for front armor plate</t>
  </si>
  <si>
    <t>2019-2020</t>
  </si>
  <si>
    <t>Rollers</t>
  </si>
  <si>
    <t>The rollers for the pipe assembly</t>
  </si>
  <si>
    <t>https://www.mcmaster.com/6389K115/</t>
  </si>
  <si>
    <t>M3508 motor</t>
  </si>
  <si>
    <t>Motor for the yaw assembly</t>
  </si>
  <si>
    <t xml:space="preserve">17mm Projectile DC Motor </t>
  </si>
  <si>
    <t>17 mm projectile launcher motor</t>
  </si>
  <si>
    <t>42mm Projectile DC Motor</t>
  </si>
  <si>
    <t>42 mm flywheel motor</t>
  </si>
  <si>
    <t>RL35 Red Dot Laser</t>
  </si>
  <si>
    <t>Laser sight</t>
  </si>
  <si>
    <t>Ball Bearing</t>
  </si>
  <si>
    <t>Large Ball bearing for side loaded 42 mm ammo</t>
  </si>
  <si>
    <t>https://www.mcmaster.com/5972K129/</t>
  </si>
  <si>
    <t>M2006 motor</t>
  </si>
  <si>
    <t>motors for the ball feeding mechanisms</t>
  </si>
  <si>
    <t>Bearings</t>
  </si>
  <si>
    <t>Bearings for tensioners v2</t>
  </si>
  <si>
    <t>https://www.amazon.com/BESIY-Skateboards-Longboards-Miniature-ABEC%EF%BC%88Pack/dp/B07S1B3MS6/ref=sr_1_3?dchild=1&amp;keywords=bearings&amp;qid=1618168933&amp;sr=8-3</t>
  </si>
  <si>
    <t>Servo mount</t>
  </si>
  <si>
    <t>Mount for trigger servo</t>
  </si>
  <si>
    <t>https://www.pitsco.com/TETRIX-Dual-Standard-Scale-Servo-Motor-Bracket</t>
  </si>
  <si>
    <t>limit switch</t>
  </si>
  <si>
    <t>Limit switch for bottom feed</t>
  </si>
  <si>
    <t>https://www.mcmaster.com/7658K11/</t>
  </si>
  <si>
    <t>Mortise Hinge</t>
  </si>
  <si>
    <t>Kenny</t>
  </si>
  <si>
    <t>hinges for emergency suspension</t>
  </si>
  <si>
    <t>https://www.mcmaster.com/1598A12/</t>
  </si>
  <si>
    <t>m5 flathead screws</t>
  </si>
  <si>
    <t>bolts for suspension</t>
  </si>
  <si>
    <t>https://www.mcmaster.com/92703A113/</t>
  </si>
  <si>
    <t>m5 nuts</t>
  </si>
  <si>
    <t>nuts for suspension</t>
  </si>
  <si>
    <t>https://www.mcmaster.com/91841A115/</t>
  </si>
  <si>
    <t>Polycarbonate Sheets</t>
  </si>
  <si>
    <t>Clavin</t>
  </si>
  <si>
    <t>polycarb slip ring??</t>
  </si>
  <si>
    <t>https://www.mcmaster.com/1749K74/</t>
  </si>
  <si>
    <t>94669A358 (Standoff)</t>
  </si>
  <si>
    <t>Calvin</t>
  </si>
  <si>
    <t>standoff for serializer</t>
  </si>
  <si>
    <t>https://www.mcmaster.com/94669A358/</t>
  </si>
  <si>
    <t>5mm shaft</t>
  </si>
  <si>
    <t>Rod for serializer support</t>
  </si>
  <si>
    <t>https://www.mcmaster.com/4634T31-4634T313/</t>
  </si>
  <si>
    <t>Ultra thin 5mm shaft bearing</t>
  </si>
  <si>
    <t>bearing for serializer support</t>
  </si>
  <si>
    <t>https://www.mcmaster.com/4390N148/</t>
  </si>
  <si>
    <t>m3 long bolts</t>
  </si>
  <si>
    <t>bolts for serializer standoffs</t>
  </si>
  <si>
    <t>https://www.mcmaster.com/91292A316/</t>
  </si>
  <si>
    <t>Black-Oxide Alloy Steel Socket Head Screw
M5 x 0.8 mm Thread, 65 mm Long</t>
  </si>
  <si>
    <t>Bolts for turret piping</t>
  </si>
  <si>
    <t>https://www.mcmaster.com/91290A270/</t>
  </si>
  <si>
    <t>Black-Oxide Alloy Steel Socket Head Screw
M5 x 0.8 mm Thread, 80 mm Long</t>
  </si>
  <si>
    <t>Longer m5 bolts for bottom piping and hero barrel</t>
  </si>
  <si>
    <t>https://www.mcmaster.com/91290A276/</t>
  </si>
  <si>
    <t>Black-Oxide Alloy Steel Socket Head Screw
M5 x 0.8 mm Thread, 35 mm Long, Fully Threaded</t>
  </si>
  <si>
    <t>m5 screws for yaw</t>
  </si>
  <si>
    <t>https://www.mcmaster.com/91290a195/</t>
  </si>
  <si>
    <t>18-8 Stainless Steel Extra-Wide Truss Head Phillips Screws
M3 x 0.5 mm Thread, 18 mm Long</t>
  </si>
  <si>
    <t>M3 philips screws for suspension</t>
  </si>
  <si>
    <t>https://www.mcmaster.com/92467A481/</t>
  </si>
  <si>
    <t>Black-Oxide Alloy Steel Socket Head Screw
M5 x 0.8 mm Thread, 40 mm Long, Partially Threaded</t>
  </si>
  <si>
    <t>m5 screws for chassis assembly</t>
  </si>
  <si>
    <t>https://www.mcmaster.com/91290A258/</t>
  </si>
  <si>
    <t>Black-Oxide Alloy Steel Socket Head Screw
M5 x 0.8 mm Thread, 16 mm Long</t>
  </si>
  <si>
    <t>m5 screws for two plates together, general use</t>
  </si>
  <si>
    <t>https://www.mcmaster.com/91290A232/</t>
  </si>
  <si>
    <t>Steel Hex Nut
Medium-Strength, Class 8, M5 x 0.8 mm Thread</t>
  </si>
  <si>
    <t>https://www.mcmaster.com/90592A095/</t>
  </si>
  <si>
    <t>Metal-Detectable Hinge with Holes
1-9/16" High x 9/16" Wide Door Leaf</t>
  </si>
  <si>
    <t>Blue-Dyed Zinc-Plated Alloy Steel Socket Head Screw
M3 x 0.5 mm Thread, 35 mm Long</t>
  </si>
  <si>
    <t>idk</t>
  </si>
  <si>
    <t>https://www.mcmaster.com/91502A112/</t>
  </si>
  <si>
    <t>Guided Air Cylinder</t>
  </si>
  <si>
    <t>Lucy Guao</t>
  </si>
  <si>
    <t>Engineer End-Effector</t>
  </si>
  <si>
    <t>https://www.amazon.com/Baomain-Cylinder-Stroke-Double-Pneumatic/dp/B01KLJSF74/ref=sr_1_1?keywords=Baomain+Air+Cylinder+CXSM+10-50+10mm+Bore+50mm+Stroke+Alloy+Double+Rod&amp;qid=1577505176&amp;sr=8-1</t>
  </si>
  <si>
    <t>Aluminum Spacers</t>
  </si>
  <si>
    <t>3D Maneuver Gear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</si>
  <si>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N/A</t>
    </r>
  </si>
  <si>
    <t>Low Profile M5 Screws 25 mm</t>
  </si>
  <si>
    <t>Low Profile M5 Screws 8mm</t>
  </si>
  <si>
    <t>Idler Pully Plate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</si>
  <si>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570</t>
    </r>
  </si>
  <si>
    <t>Double Nut Tree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</si>
  <si>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60</t>
    </r>
  </si>
  <si>
    <t>Smooth Idler Pulley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</si>
  <si>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550</t>
    </r>
  </si>
  <si>
    <t>Solid V Wheel Kit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</si>
  <si>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480</t>
    </r>
  </si>
  <si>
    <t>3GT (GT2-3M) Timming Belt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</si>
  <si>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626</t>
    </r>
  </si>
  <si>
    <t>3GT (GT2-3M) Timming Pulley 20 Tooth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</si>
  <si>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830</t>
    </r>
  </si>
  <si>
    <t>V-Slot Grantry Plate 20 mm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</si>
  <si>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 935</t>
    </r>
  </si>
  <si>
    <t>V-Slot 20x20 Linear Reail (1000mm)</t>
  </si>
  <si>
    <r>
      <rPr>
        <sz val="10"/>
        <color theme="1"/>
        <rFont val="Roboto"/>
      </rPr>
      <t>https://openbuildspartstore.com/</t>
    </r>
    <r>
      <rPr>
        <b/>
        <sz val="10"/>
        <color theme="1"/>
        <rFont val="Roboto"/>
      </rPr>
      <t xml:space="preserve">    SKU:190-LP</t>
    </r>
  </si>
  <si>
    <t>Brass Push-to-Connect Tube Fitting for Air Straight Adapter, for 1/4" Tube OD x 1/4 NPTF Female</t>
  </si>
  <si>
    <t>Caitlin Le</t>
  </si>
  <si>
    <t>Claw</t>
  </si>
  <si>
    <t>https://www.mcmaster.com/51025K244/</t>
  </si>
  <si>
    <t>(Nathan's Apt.)</t>
  </si>
  <si>
    <t>Brass Industrial Quick-Disconnect Hose Coupling for Air Plug, 1/4 Coupling Size, 1/4 NPTF Female End</t>
  </si>
  <si>
    <t>https://www.mcmaster.com/1077T11/</t>
  </si>
  <si>
    <t>EPDM Air Hose with 1/4 x 1/4 NPTF Brass Male Fittings, 300 PSI</t>
  </si>
  <si>
    <t>https://www.mcmaster.com/1593N4/</t>
  </si>
  <si>
    <t>Industrial Quick-Disconnect Hose Socket Coupling for Air Sleeve-Lock, Brass, 1/4 Coupling Size, 1/4 NPTF Female</t>
  </si>
  <si>
    <t>https://www.mcmaster.com/6536K28/</t>
  </si>
  <si>
    <t>Metal Gear Rack - 20 Degree Pressure Angle Rectangular, 24 Pitch, 2 ft. Length</t>
  </si>
  <si>
    <t>https://www.mcmaster.com/7854K15/</t>
  </si>
  <si>
    <t>Steel Drawer Slides with Lever Drawer Release, 10" Closed Length</t>
  </si>
  <si>
    <t>https://www.mcmaster.com/11435A11/</t>
  </si>
  <si>
    <t>Push-to-Connect Tube Fitting for Air Straight Adapter for 1/4" Tube OD, M5 x 0.8 Male</t>
  </si>
  <si>
    <t>https://www.mcmaster.com/5779K494/</t>
  </si>
  <si>
    <t>Push-to-Connect Tube Fitting for Air Straight Adapter, for 1/4" Tube OD x 1/8 NPT Male</t>
  </si>
  <si>
    <t>https://www.mcmaster.com/5779K108/</t>
  </si>
  <si>
    <t>McMaster-Carr Logistics Cost</t>
  </si>
  <si>
    <t>Operations</t>
  </si>
  <si>
    <t>LOGISTICS</t>
  </si>
  <si>
    <t>Miniature Pass-Through Drawer Slides Anodized Aluminum, 3-15/16" Closed Length</t>
  </si>
  <si>
    <t>Judy Mohamad</t>
  </si>
  <si>
    <t>https://www.mcmaster.com/3363N15/</t>
  </si>
  <si>
    <t>Steven's PO Box</t>
  </si>
  <si>
    <t>Ball Bearing Open, Trade Number 608, for 8 mm Shaft Diameter</t>
  </si>
  <si>
    <t>Chassis</t>
  </si>
  <si>
    <t>https://www.mcmaster.com/5972K91/</t>
  </si>
  <si>
    <t xml:space="preserve">Sentry </t>
  </si>
  <si>
    <t>T-Slotted Framing Single Four Slot Rail, Silver, 1" High x 1" Wide, Solid</t>
  </si>
  <si>
    <t>https://www.mcmaster.com/47065T101/</t>
  </si>
  <si>
    <t>Unlubricated Turntable 3" Square, 200 lb. Capacity, Galvanized Steel</t>
  </si>
  <si>
    <t>https://www.mcmaster.com/6031K16/</t>
  </si>
  <si>
    <t>Embedded Systems &amp; CV</t>
  </si>
  <si>
    <t>USB 3.0 Micro Cable, Cablecreation USB 3.0 A to Micro B Cord, Compatible with External Hard Drive, HD Camera, Charging Samsung Galaxy S5, Note 3/N9000, 3.3FT / 1M, Space Gray Aluminum</t>
  </si>
  <si>
    <t>CV Camera Power Cable</t>
  </si>
  <si>
    <t>https://www.amazon.com/gp/product/B074V35S9P/ref=ox_sc_act_title_1?smid=A21TE5CLHZDYA7&amp;psc=1</t>
  </si>
  <si>
    <t>MCV-CA013-20UC High Speed Camera</t>
  </si>
  <si>
    <t>CV High-Speed Camera</t>
  </si>
  <si>
    <t>https://m.intl.taobao.com/detail/detail.html?spm=a230r.1.14.20.419a37c9WRBzbv&amp;id=597604313584&amp;ns=1&amp;abbucket=13#detail</t>
  </si>
  <si>
    <t>Chuan Wei Industrial Lens CW-VM2812-3MP 2.8-12mm 1/2"</t>
  </si>
  <si>
    <t>Kevin Lam</t>
  </si>
  <si>
    <t>CV Industrial Lens</t>
  </si>
  <si>
    <t>https://item.taobao.com/item.htm?id=581784035128</t>
  </si>
  <si>
    <t>RPLidar A1M8 - 360 Degree Laser Scanner Development Kit</t>
  </si>
  <si>
    <t>Yishai Silver</t>
  </si>
  <si>
    <t>https://www.robotshop.com/en/rplidar-a1m8-360-degree-laser-scanner-development-kit.html</t>
  </si>
  <si>
    <t>ITEM LOAN SHEET</t>
  </si>
  <si>
    <t xml:space="preserve">Quantity </t>
  </si>
  <si>
    <t>Person</t>
  </si>
  <si>
    <t>Loan Date</t>
  </si>
  <si>
    <t>Return Date</t>
  </si>
  <si>
    <t>Jetson Nvidia TX2</t>
  </si>
  <si>
    <t xml:space="preserve">Ethan </t>
  </si>
  <si>
    <t>DJI Battery</t>
  </si>
  <si>
    <t>OLD DJI Referee System Control Module</t>
  </si>
  <si>
    <t>OLD DJI Referee Small Armour Plate</t>
  </si>
  <si>
    <t>OLD DJI Referee Large Armour Plate</t>
  </si>
  <si>
    <t xml:space="preserve">RM19 Infantry </t>
  </si>
  <si>
    <t xml:space="preserve">Ace </t>
  </si>
  <si>
    <t>Dev. Board</t>
  </si>
  <si>
    <t>Ace</t>
  </si>
  <si>
    <t>TB47D Battery</t>
  </si>
  <si>
    <t>Cris</t>
  </si>
  <si>
    <t>Transmitter &amp; Receiver</t>
  </si>
  <si>
    <t xml:space="preserve">RM M3508  Motor </t>
  </si>
  <si>
    <t>RM GM6020</t>
  </si>
  <si>
    <t>RM M2006</t>
  </si>
  <si>
    <t>DJI Dev Board Type A</t>
  </si>
  <si>
    <t>OLD DJI Dev Board Legacy</t>
  </si>
  <si>
    <t>C610 ESC</t>
  </si>
  <si>
    <t>C620 ESC</t>
  </si>
  <si>
    <t>Center Board</t>
  </si>
  <si>
    <t>Kwangbok (Jay)</t>
  </si>
  <si>
    <t>June 13th, 2020</t>
  </si>
  <si>
    <t>M2006 Motor</t>
  </si>
  <si>
    <t>Aidan</t>
  </si>
  <si>
    <t>March 20th, 2021</t>
  </si>
  <si>
    <t>GM6020 Motor</t>
  </si>
  <si>
    <t xml:space="preserve">17 MM Projectiles </t>
  </si>
  <si>
    <t>Known Inventory</t>
  </si>
  <si>
    <t>Official DJI Components</t>
  </si>
  <si>
    <t>RM GM6020 Motor</t>
  </si>
  <si>
    <t>RM M2006 Motor</t>
  </si>
  <si>
    <t xml:space="preserve">C610 ESC </t>
  </si>
  <si>
    <t>Hobby Wing Skywalkker 20 AMP ESC</t>
  </si>
  <si>
    <t>Hobby Wing Skywalker 20 AMP</t>
  </si>
  <si>
    <t xml:space="preserve">C620 ESC </t>
  </si>
  <si>
    <t>Development Board Type A</t>
  </si>
  <si>
    <t xml:space="preserve">Center Board </t>
  </si>
  <si>
    <t>Mecanum Wheels</t>
  </si>
  <si>
    <t>TB47D Battery Charger</t>
  </si>
  <si>
    <t>Electronics</t>
  </si>
  <si>
    <t xml:space="preserve">RoboGets Arduino Uno R3 Compatible ATmega328P Microcontroller Card &amp; USB Cable for Electronics &amp; Robotics </t>
  </si>
  <si>
    <t>https://www.amazon.com/RoboGets-Compatible-ATmega328P-Microcontroller-Electronics/dp/B01N4LP86I/ref=sr_1_1?keywords=RoboGets+Arduino+Uno+R3+Compatible+ATmega328P+Microcontroller+Card+%26+USB+Cable+for+Electronics+%26+Robotics&amp;qid=1570399534&amp;sr=8-1</t>
  </si>
  <si>
    <t xml:space="preserve">Camecho Vehicle Backup Camera 7 Inch 4 Split Monitor Front View, Rear View Camera 18 IR Night Vision Waterproof Auto Camera with 2x33 ft and 2x65ft Cables for Trucks, RV, Trailer, Bus </t>
  </si>
  <si>
    <t>https://www.amazon.com/Camecho-Vehicle-Monitor-Waterproof-Trailer/dp/B07DNXH257/ref=sr_1_1?keywords=Camecho+Vehicle+Backup+Camera+7+Inch+4+Split+Monitor+Front+View%2C+Rear+View+Camera+18+IR+Night+Vision+Waterproof+Auto+Camera+with+2x33+ft+and+2x65ft+Cables+for+Trucks%2C+RV%2C+Trailer%2C+Bus&amp;qid=1570399641&amp;sr=8-1</t>
  </si>
  <si>
    <t>Automotive Voltage Regulator 16V16.6F 16V20F Energy Saving Capacitor Module Fuel Saving Boost Power 120F100F</t>
  </si>
  <si>
    <t>https://item.taobao.com/item.htm?id=598661071914&amp;ali_trackid=2:mm_31267218_684400371_109250850110:1570402059_106_499390891&amp;spm=a231o.7712113%2Fg.1004.357&amp;pvid=200_11.11.59.213_337_1570402021952</t>
  </si>
  <si>
    <t>NVIDIA Jetson TX2 Developer Kit</t>
  </si>
  <si>
    <t>https://developer.nvidia.com/buy-jetson</t>
  </si>
  <si>
    <t>Miscellaneous</t>
  </si>
  <si>
    <t xml:space="preserve">BIDE 9PC T-Handle Tap Wrench Kit HSS Tap Holder Wrench 3mm-6mm Machine Thread Taps Set Tapping Threading Tool Set (9 PC-M3-M6) </t>
  </si>
  <si>
    <t>https://www.amazon.com/BIDE-T-Handle-3mm-6mm-Threading-PC-M3-M6/dp/B07FR7XD64/ref=sr_1_1?keywords=BIDE+9PC+T-Handle+Tap+Wrench+Kit+HSS+Tap+Holder+Wrench+3mm-6mm+Machine+Thread+Taps+Set+Tapping+Threading+Tool+Set+%289+PC-M3-M6%29&amp;qid=1570398989&amp;sr=8-1</t>
  </si>
  <si>
    <t xml:space="preserve">Pipe 1/4" NPT Female X M18 x 1.5 M18X1.5 Male Metric Adapter Fitting Oil Fuel </t>
  </si>
  <si>
    <t>https://www.amazon.com/Female-M18X1-5-Metric-Adapter-Fitting/dp/B07FZRD268/ref=sr_1_2?keywords=Pipe+1%2F4%22+NPT+Female+X+M18+x+1.5+M18X1.5+Male+Metric+Adapter+Fitting+Oil+Fuel&amp;qid=1570398960&amp;sr=8-2</t>
  </si>
  <si>
    <t xml:space="preserve">uxcell 2 Pcs KFL08 8mm Zinc-Aluminum Alloy Flange Pillow Block Bearing </t>
  </si>
  <si>
    <t>https://www.amazon.com/Uxcell-a17053100ux0131-Aligning-Pillow-Bearing/dp/B073L2SQMZ/ref=sr_1_fkmr0_1?keywords=uxcell+2+Pcs+KFL08+8mm+Zinc-Aluminum+Alloy+Flange+Pillow+Block+Bearing&amp;qid=1570399070&amp;sr=8-1-fkmr0</t>
  </si>
  <si>
    <t xml:space="preserve">JOYLIT DC 24V Red Flexible Waterproof LED Strip Lights Super Bright 300 Units 5050 LEDs Light Strip 5m/reel For truck </t>
  </si>
  <si>
    <t>https://www.amazon.com/JOYLIT-Flexible-Waterproof-Lights-Bright/dp/B00X5ME5NI/ref=sr_1_1?keywords=JOYLIT+DC+24V+Red+Flexible+Waterproof+LED+Strip+Lights+Super+Bright+300+Units+5050+LEDs+Light+Strip+5m%2Freel+For+truck&amp;qid=1570399358&amp;sr=8-1</t>
  </si>
  <si>
    <t xml:space="preserve"> Kidsco Metal Slinky Walking Spring Toy – 4 Pack - Novelty, Prize, Party Favor for Kids Teens and Adults </t>
  </si>
  <si>
    <t>https://www.amazon.com/Kicko-Metal-Coil-Spring-Walking/dp/B06XS1SNT1/ref=sr_1_1?keywords=Kidsco+Metal+Slinky+Walking+Spring+Toy+%E2%80%93+4+Pack+-+Novelty%2C+Prize%2C+Party+Favor+for+Kids+Teens+and+Adults&amp;qid=1570399431&amp;sr=8-1</t>
  </si>
  <si>
    <t>Carbon Fiber Plate 3mm X 400mm X 300mm</t>
  </si>
  <si>
    <t>https://hobbyking.com/en_us/carbon-fiber-plate-3mm-x-300mm-x-400mm.html</t>
  </si>
  <si>
    <t>Unbranded Birch Plywood (Common: 1/4 in. x 2 ft. x 4 ft.; Actual: 0.195 in. x 23.75 in. x 47.75 in.</t>
  </si>
  <si>
    <t>https://hobbyking.com/en_us/catalogsearch/result/?q=Unbranded%20Birch%20Plywood%20(Common%3A%201%2F4%20in.%20x%202%20ft.%20x%204%20ft.%3B%20Actual%3A%200.195%20in.%20x%2023.75%20in.%20x%2047.75%20in.</t>
  </si>
  <si>
    <t>Solar anti-backflow anti-backflow ideal diode constant current power supply module battery charging anti-reverse irrigation module</t>
  </si>
  <si>
    <t>https://item.taobao.com/item.htm?id=567746350577&amp;ali_trackid=2:mm_31267218_684400371_109250850110:1570401710_168_1733709986&amp;spm=a231o.7712113%2Fg.1004.43&amp;pvid=200_11.9.58.175_356_1570401688927</t>
  </si>
  <si>
    <t>0.250” X 24” X 48” clear extruded plexiglass acrylic sheet paper masked</t>
  </si>
  <si>
    <t>https://www.eplastics.com/ACRYCLR0-250PM24X48</t>
  </si>
  <si>
    <t>Pololu Universal Aluminum Mounting Hub for 6mm Shaft, M3 Holes (2-Pack)</t>
  </si>
  <si>
    <t xml:space="preserve">HAR R30-1000502 </t>
  </si>
  <si>
    <t>https://www.jpmorgan.com/AU/en/about-us</t>
  </si>
  <si>
    <t>10mm Flange Bearing KFL000 Miniature Pillow Block Mounted Bearings</t>
  </si>
  <si>
    <t>https://www.vxb.com/10mm-Flange-KFL000-Miniature-Pillow-Block-Mounted-p/kit18640.htm</t>
  </si>
  <si>
    <t>HW-2020-LBRKT2020 Extrusion L Bracket</t>
  </si>
  <si>
    <t>http://www.zyltech.com/2020-extrusion-l-bracket/</t>
  </si>
  <si>
    <t xml:space="preserve">HW-2020-TBRKT2020 Extrusion T Bracket$1.49$29.80 </t>
  </si>
  <si>
    <t>http://www.zyltech.com/2020-extrusion-t-bracket/</t>
  </si>
  <si>
    <t xml:space="preserve"> Multipurpose 6061 Aluminum Rectangular Tube, 1/16" Wall Thickness, 3/4" High x 3/4" Wide, 3 Feet Long</t>
  </si>
  <si>
    <t>https://www.mcmaster.com/</t>
  </si>
  <si>
    <t>Black-Oxide Alloy Steel Hex Drive Flat Head Screw, M5 x 0.8 mm Thread, 50 mm Long, Packs of 25</t>
  </si>
  <si>
    <t xml:space="preserve"> Female Threaded Round Standoff, 18-8 Stainless Steel, 1/4" OD, 5/8" Long, 8-32 Thread Size</t>
  </si>
  <si>
    <t>Architectural 6063 Aluminum U-Channel, 1/8" Wall Thickness, 1" High x 3" Wide, 4 Feet Long</t>
  </si>
  <si>
    <t xml:space="preserve"> Rotary Shaft, 1566 Carbon Steel, 10 mm Diameter, 200 mm Long</t>
  </si>
  <si>
    <t>NAS Male-Female Threaded Hex Standoff, 3/16" Hex, 1/4" Long</t>
  </si>
  <si>
    <t>Multipurpose 6061 Aluminum Rectangular Tube, 1/16" Wall Thickness, 3/4" High x 3/4" Wide, 2 Feet Long</t>
  </si>
  <si>
    <t xml:space="preserve"> Multipurpose 6061 Aluminum Rectangular Tube, 1/16" Wall Thickness, 3/4" High x 3/4" Wide, 1 Foot Long</t>
  </si>
  <si>
    <t>Masterkleer PVC Clear Tubing 2"  ID, 2-3/8"  OD, 2 ft.  Length</t>
  </si>
  <si>
    <t>Push-to-Connect Tube Fitting for Air, Wye Adapter, for 1/4" Tube OD x 1/4 NPT Male</t>
  </si>
  <si>
    <t xml:space="preserve"> Multipurpose 6061 Aluminum, 8 mm Diameter, 1 Foot Long</t>
  </si>
  <si>
    <t xml:space="preserve"> 304 Stainless Steel Bar, 1/8" Thick, 6" Wide, Hot Rolled, 1 Foot Long</t>
  </si>
  <si>
    <t>Aluminum Male-Female Threaded Hex Standoff, 6mm Hex, 6mm Long, M3 x 0.50 mm Thread</t>
  </si>
  <si>
    <t xml:space="preserve"> Push-to-Connect Tube Fitting for Air, Straight Adapter, for 1/4" Tube OD x 1/4 NPT Female</t>
  </si>
  <si>
    <t xml:space="preserve"> Architectural 6063 Aluminum Rectangular Tube, 1/8" Wall Thickness, 3/4" High x 3/4" Width, 3 Feet Long</t>
  </si>
  <si>
    <t>T-Slotted Framing, Single Rail, Black, 20 mm High x 20 mm Wide, Solid, 2 Feet Long</t>
  </si>
  <si>
    <t xml:space="preserve"> 18-8 Stainless Steel Hex Drive Flat Head Screw, M3 x 0.5 mm Thread, 40 mm Long, Packs of 25</t>
  </si>
  <si>
    <t>Female Threaded Hex Standoff, Aluminum, 3/16" Hex, 3" Long, 4-40 Thread</t>
  </si>
  <si>
    <t xml:space="preserve"> Architectural 6063 Aluminum Rectangular Tube, 1/16" Wall Thickness, 3/4" High x 3/4" Width, 3 Feet Long</t>
  </si>
  <si>
    <t>Rotary Shaft, 1566 Carbon Steel, 10 mm Diameter, 400 mm Long</t>
  </si>
  <si>
    <t>Ball Bearing, Shielded, Trade No. 6200-2Z, for 10 mm Shaft Diameter</t>
  </si>
  <si>
    <t>Oil-Embedded SAE 841 Bronze Sleeve Bearing for 10 mm Shaft Diameter and 13 mm Housing ID, 10 mm Long</t>
  </si>
  <si>
    <t xml:space="preserve"> Oil-Embedded SAE 841 Bronze Sleeve Bearing for 10 mm Shaft Diameter and 13 mm Housing ID, 10 mm Long</t>
  </si>
  <si>
    <t xml:space="preserve"> Aluminum Female Threaded Hex Standoff, 6mm Hex, 10mm Long, M3 x 0.50 mm Thread</t>
  </si>
  <si>
    <t>Aluminum Female Threaded Hex Standoff, 8mm Hex, 28mm Long, M4 x 0.70 mm Thread</t>
  </si>
  <si>
    <t xml:space="preserve"> Aluminum Female Threaded Hex Standoff, 8mm Hex, 50mm Long, M4 x 0.70 mm Thread</t>
  </si>
  <si>
    <t xml:space="preserve"> Multipurpose 6061 Aluminum, 3/8" Thick x 2" Wide, 1/2 Feet Long</t>
  </si>
  <si>
    <t>Alloy Steel Cup-Point Set Screw, M5 x 0.8 mm Thread, 6 mm Long, Packs of 100</t>
  </si>
  <si>
    <t xml:space="preserve"> Impact-Resistant Round Body Air Cylinder, Aluminum, Double Acting, 3/4" Bore Size, 1.02" OD, 3" Stroke</t>
  </si>
  <si>
    <t>Multipurpose 6061 Aluminum Rectangular Tube, 1/16" Wall Thickness, 1/2" High x 1/2" Wide, 3 Feet Long</t>
  </si>
  <si>
    <t>Multipurpose 6061 Aluminum Rectangular Tube, 1/16" Wall Thickness, 1/2" High x 1/2" Wide, 2 Feet Long</t>
  </si>
  <si>
    <t>Drop-in Fastener with Ball, M5 Thread for 20mm Rail T-Slotted Framing</t>
  </si>
  <si>
    <t xml:space="preserve"> Black Delrin® Acetal Resin Sheet, 1/8" Thick, 24" Wide x 24" Length</t>
  </si>
  <si>
    <t xml:space="preserve"> Aluminum Male-Female Threaded Hex Standoff, 8mm Hex, 30mm Long, M5 x 0.80 mm Thread</t>
  </si>
  <si>
    <t xml:space="preserve"> Aluminum Male-Female Threaded Hex Standoff, 8mm Hex, 25mm Long, M5 x 0.80 mm Thread</t>
  </si>
  <si>
    <t xml:space="preserve"> Black-Oxide Alloy Steel Hex Drive Flat Head Screw, M3 x 0.5 mm Thread, 6 mm Long, Packs of 100</t>
  </si>
  <si>
    <t xml:space="preserve"> Black-Oxide Alloy Steel Hex Drive Flat Head Screw, M3 x 0.5 mm Thread, 8 mm Long, Packs of 100</t>
  </si>
  <si>
    <t xml:space="preserve"> Push-to-Connect Tube Fitting for Air, Wye Connector, for 1/4" Tube OD</t>
  </si>
  <si>
    <t>Multipurpose Pipe, Tube, and Hose Cutter for 1-1/4" Maximum OD</t>
  </si>
  <si>
    <t xml:space="preserve"> Linear Motion Shaft, 1055 Carbon Steel, 8 mm Diameter, 1200 mm Long</t>
  </si>
  <si>
    <t xml:space="preserve"> Black-Oxide Alloy Steel Socket Head Screw, M3 x 0.5 mm Thread, 45 mm Long, Packs of 25</t>
  </si>
  <si>
    <t>6061 Aluminum, 10 mm Diameter, 1 Foot Long</t>
  </si>
  <si>
    <t>18-8 Stainless Steel Socket Head Screw, M5 x 0.8 mm Thread, 70 mm Long, Packs of 10</t>
  </si>
  <si>
    <t xml:space="preserve"> Black-Oxide Alloy Steel Socket Head Screw, M5 x 0.8 mm Thread, 30 mm Long, Partially Threaded, Packs of 50</t>
  </si>
  <si>
    <t>18-8 Stainless Steel Socket Head Screw, M5 x 0.8 mm Thread, 35 mm Long, Packs of 25</t>
  </si>
  <si>
    <t xml:space="preserve"> 6061 Aluminum Rectangular Tube, 1/16" Wall Thickness, 1/2" High x 1/2" Wide, 1 Foot Long</t>
  </si>
  <si>
    <t>6061 Aluminum Rectangular Tube, 1/16" Wall Thickness, 1/2" High x 1/2" Wide, 6 Feet Long</t>
  </si>
  <si>
    <t>6061 Aluminum, 2-1/8" Diameter, 1/2 Feet Long</t>
  </si>
  <si>
    <t xml:space="preserve"> 6061 Aluminum, 9/16" Diameter, 1 Foot Long</t>
  </si>
  <si>
    <t xml:space="preserve">Zinc-Plated Steel Corner Bracket, 5/8" x 1" x 1/2" </t>
  </si>
  <si>
    <t xml:space="preserve"> Linear Motion Shaft, 1055 Carbon Steel, 8 mm Diameter, 200 mm Long</t>
  </si>
  <si>
    <t xml:space="preserve"> Black-Oxide Alloy Steel Socket Head Screw, M5 x 0.8 mm Thread, 35 mm Long, Partially Threaded, Packs of 50</t>
  </si>
  <si>
    <t xml:space="preserve"> Zinc-Plated Alloy Steel Socket Head Screw, M5 x 0.8 mm Thread, 25 mm Long, Packs of 100</t>
  </si>
  <si>
    <t>Zinc-Plated Alloy Steel Socket Head Screw, M5 x 0.8 mm Thread, 10 mm Long, Packs of 100</t>
  </si>
  <si>
    <t xml:space="preserve"> Clear Impact-Resistant Polycarbonate, 12" x 24" x 1/4" Sheet</t>
  </si>
  <si>
    <t xml:space="preserve"> Steel Hex Nut, Medium-Strength, Class 8, M5 x 0.8 mm Thread, Packs of 100</t>
  </si>
  <si>
    <t>Medium-Strength Steel Nylon-Insert Locknut, Class 8, Zinc-Plated, M5 x 0.8 mm Thread, Packs of 100</t>
  </si>
  <si>
    <t>Black-Oxide Alloy Steel Hex Drive Flat Head Screw, M5 x 0.8 mm Thread, 20 mm Long, Packs of 100</t>
  </si>
  <si>
    <t xml:space="preserve"> Steel Extension Spring with Loop Ends, 2.75" Long, 0.344" OD, Packs of 6</t>
  </si>
  <si>
    <t>Aluminum Male-Female Threaded Hex Standoff, 8mm Hex, 25mm Long, M5 x 0.80 mm Thread</t>
  </si>
  <si>
    <t>Black-Oxide Alloy Steel Hex Drive Flat Head Screw, M5 x 0.8 mm Thread, 25 mm Long, Packs of 100</t>
  </si>
  <si>
    <t>Black-Oxide Alloy Steel Hex Drive Flat Head Screw, M5 x 0.8 mm Thread, 12 mm Long, Packs of 100</t>
  </si>
  <si>
    <t>Fray-Resistant Expandable Sleeving, Fray-Resistant, 1/8" ID, 10' Long</t>
  </si>
  <si>
    <t>Fray-Resistant Expandable Sleeving, Fray-Resistant, 3/8" ID, 10' Long</t>
  </si>
  <si>
    <t xml:space="preserve"> Medium-Strength Steel Nylon-Insert Locknut, Class 8, Zinc-Plated, M5 x 0.8 mm Thread, Packs of 100</t>
  </si>
  <si>
    <t xml:space="preserve"> Multipurpose 6061 Aluminum, 10 mm Diameter, 1 Foot Long</t>
  </si>
  <si>
    <t xml:space="preserve"> Impact-Resistant Round Body Air Cylinder, Aluminum, Double Acting, 1-1/4" Bore, 1.5" OD, 3" Stroke</t>
  </si>
  <si>
    <t xml:space="preserve"> Set Screw Shaft Collar for 10 mm Diameter, Black-Oxide 1215 Carbon Steel</t>
  </si>
  <si>
    <t xml:space="preserve"> Architectural 6063 Aluminum U-Channel, 1/8" Wall Thickness, 1" High x 3" Wide, 4 Feet Long</t>
  </si>
  <si>
    <t xml:space="preserve"> Anodized Multipurpose 6061 Aluminum Bar, 1/4" Thick x 4" Wide, 2 Feet Long, Black</t>
  </si>
  <si>
    <t xml:space="preserve"> Zinc-Plated Alloy Steel Socket Head Screw, M5 x 0.8 mm Thread, 50 mm Long, Packs of 100</t>
  </si>
  <si>
    <t xml:space="preserve"> Female Threaded Hex Standoff, Aluminum, 3/16" Hex, 3" Long, 4-40 Thread</t>
  </si>
  <si>
    <t>Black-Oxide 18-8 Stainless Steel Phillips Flat Head Screws, 4-40 Thread, 1/2" Long, Packs of 100</t>
  </si>
  <si>
    <t xml:space="preserve"> Aluminum Female Threaded Hex Standoff, 10mm Hex, 45mm Long, M5 x 0.80 mm Thread</t>
  </si>
  <si>
    <t xml:space="preserve"> Medium-Strength Steel Nylon-Insert Locknut, Class 8, Zinc-Plated, M4 x 0.7 mm Thread, Packs of 100 </t>
  </si>
  <si>
    <t>6061 Aluminum Rectangular Tube, 1/16" Wall Thickness, 3/4" High x 3/4" Wide, 2 Feet Long</t>
  </si>
  <si>
    <t xml:space="preserve"> Impact-Resistant Round Body Air Cylinder, Aluminum, Double Acting, 1-1/4" Bore, 1.5" OD, 10" Stroke</t>
  </si>
  <si>
    <t>BQLZR Blue Shock Absorbers Aluminum Alloy 106004/1660004 Upgrade Parts for HSP RC 1:10 Buggy Pack of 2</t>
  </si>
  <si>
    <t>https://www.amazon.com/BQLZR-Absorbers-Aluminum-1660004-Upgrade/dp/B00S4SPPJQ/ref=pd_day0_21_4/147-2991196-4244900?_encoding=UTF8&amp;pd_rd_i=B00S4SPPJQ&amp;pd_rd_r=1190da1d-cb7a-4a3f-93d8-0e356f6ce9fd&amp;pd_rd_w=ngnrY&amp;pd_rd_wg=6DE7o&amp;pf_rd_p=ecf748b5-e796-4a0d-9a46-406a973ba8da&amp;pf_rd_r=PA8XCDRQZREP9PCHFQGX&amp;psc=1&amp;refRID=PA8XCDRQZREP9PCHFQGX</t>
  </si>
  <si>
    <t>RMUL San Diego 3v3 Fee</t>
  </si>
  <si>
    <t>APPROVED S.L.</t>
  </si>
  <si>
    <t>RMUL San Diego 1v1 Fee</t>
  </si>
  <si>
    <t>See rmna-info in RoboMaster NA discord</t>
  </si>
  <si>
    <t>STL - SAN Airfare</t>
  </si>
  <si>
    <t>Price check</t>
  </si>
  <si>
    <t>PLANNED</t>
  </si>
  <si>
    <t>UCSD On-campus Housing</t>
  </si>
  <si>
    <t>$118 per night per person</t>
  </si>
  <si>
    <t>AirBnB</t>
  </si>
  <si>
    <t xml:space="preserve">Townhome </t>
  </si>
  <si>
    <t>Birdhouse Townhouse - Townhouses for Rent in San Diego, California, United States - Airbnb</t>
  </si>
  <si>
    <t>Aluminum 6061-T6 Sheet W/ Pvc 1 Side .125" X 1' X 2' | Sheet and Plate</t>
  </si>
  <si>
    <t>Aluminum 6061-T6 - .125" X 12" x 24"</t>
  </si>
  <si>
    <t>STANDARD</t>
  </si>
  <si>
    <t>Slip Ring</t>
  </si>
  <si>
    <t>Structural support</t>
  </si>
  <si>
    <t>Base plate</t>
  </si>
  <si>
    <t>ELEAD 31-piece Hex Key Set</t>
  </si>
  <si>
    <t>https://www.amazon.com/dp/B0BVHK7GTF?ref_=ppx_hzsearch_conn_dt_b_fed_asin_title_1</t>
  </si>
  <si>
    <t>Amazon.com: Zip Ties 4 inch (200 Pack), Small Zip Ties with 18 lb Tensile Strength, Black, by Tantti Supply : Electronics</t>
  </si>
  <si>
    <t>Thin Zip Ties</t>
  </si>
  <si>
    <t>Power Nut Driver Drill Bit Set</t>
  </si>
  <si>
    <t>Amazon.com: LDEXIN 12 Pcs Power Nut Driver Drill Bit Set, 5/32" Hex Socket Adapter Bolt Drivers Repairing Tool Kit M2.5-M5 for Quicker Change Chuck, Electric Screwdriver, Hand Drill : Tools &amp; Home Improvement</t>
  </si>
  <si>
    <t>Sutemribor 160 Pieces 2020 Series T Nuts, M3 M4 M5 T Slot Nut Hammer Head Fastener Nut for Aluminum Profile: Amazon.com: Industrial &amp; Scientific</t>
  </si>
  <si>
    <t>T framing bar Nuts</t>
  </si>
  <si>
    <t>Amazon.com : ASR Tactical Braided Kevlar 200lb Strength Survival Cord Rope - 50ft Red : Sports &amp; Outdoors</t>
  </si>
  <si>
    <t>Kevlar rope 200 lbs</t>
  </si>
  <si>
    <t>https://www.amazon.com/dp/B09GRSBB7P?ref_=ppx_hzsearch_conn_dt_b_fed_asin_title_1</t>
  </si>
  <si>
    <t>Countersunk M3 screws</t>
  </si>
  <si>
    <t>Amazon.com: 5952 VHB Tape: 2.5cm . x 15 ft. (Black) : Tools &amp; Home Improvement</t>
  </si>
  <si>
    <t>VHB tape</t>
  </si>
  <si>
    <t>M4 Hex Lock Nuts</t>
  </si>
  <si>
    <t>M4x0.7mm Nylon Insert Hex Lock Nuts 120 Pack 304 Stainless Steel DIN985 Self-Locking Nylon Lock Nuts Plain Finish for Industrial Construction Fasteners: Amazon.com: Industrial &amp; Scientific</t>
  </si>
  <si>
    <t>Vifmy 230 Pack M3-0.5mm Nylon Insert Lock Nuts，304 (A2-70) Stainless Steel Locknuts，Standard Metric Thread Nylock Nuts: Amazon.com: Industrial &amp; Scientific</t>
  </si>
  <si>
    <t>M3 Insert Lock Nuts</t>
  </si>
  <si>
    <t>https://www.amazon.com/dp/B0BMQ7HM6G?ref_=ppx_hzsearch_conn_dt_b_fed_asin_title_2</t>
  </si>
  <si>
    <t>Button Head screws, washers, nuts</t>
  </si>
  <si>
    <t>Calipers</t>
  </si>
  <si>
    <t>https://www.amazon.com/dp/B0BF9LW56V?ref_=ppx_hzsearch_conn_dt_b_fed_asin_title_1</t>
  </si>
  <si>
    <t>Springs</t>
  </si>
  <si>
    <t>https://www.amazon.com/dp/B0D1N3DKYJ?ref_=ppx_hzsearch_conn_dt_b_fed_asin_title_1</t>
  </si>
  <si>
    <t>ZORUNNA 34 Pcs Woodworking Chamfer Drilling Tools Including 6 Countersink Drill Bit Set, 7 Countersink Drill Bit, 8 Plug Cutters for Woodworking, 3 Step Drill Bit and 8 Drill Stop Bit Collar Set. - Amazon.com</t>
  </si>
  <si>
    <t>Woodworking Drilling Set</t>
  </si>
  <si>
    <t>Amazon.com: Cable Zip Ties,400 Pack Black Assorted Sizes 12+8+6+4 Inch,Multi-Purpose Self-Locking Nylon Cable Cord Management ,Plastic Wire Ties for Home,Office,Garden,Workshop. By HAVE ME TD : Electronics</t>
  </si>
  <si>
    <t>Cable Ties</t>
  </si>
  <si>
    <t>1301 Series Clamping Hub</t>
  </si>
  <si>
    <t>servo city</t>
  </si>
  <si>
    <t>1609 Series V-Groove Bearing</t>
  </si>
  <si>
    <t>1611 Series Flanged Ball Bearing</t>
  </si>
  <si>
    <t>2302 Series Hub Mount Gear</t>
  </si>
  <si>
    <t>1516 Series REX Standoff - 16mm length</t>
  </si>
  <si>
    <t>1516 Series REX Standoff - 30mm</t>
  </si>
  <si>
    <t>1516 Series REX Standoff - 24mm</t>
  </si>
  <si>
    <t xml:space="preserve">8mm REX Shaft </t>
  </si>
  <si>
    <t>SP25 BUDGET</t>
  </si>
  <si>
    <t>NOT COMPLETED</t>
  </si>
  <si>
    <t>SP25 BUDGET: $5000</t>
  </si>
  <si>
    <t>10pcs 1000mm T Slot 2020 Aluminum Extrusion European Standard Anodized Linear Rail for 3D Printer Parts and CNC DIY Silver(39.4inch): Amazon.com: Industrial &amp; Scientific</t>
  </si>
  <si>
    <t>T-Slot Framing Bar: 20 mm x 20 mm x 10000mm</t>
  </si>
  <si>
    <t>Sentry</t>
  </si>
  <si>
    <t>Lidar</t>
  </si>
  <si>
    <t>Amazon.com: WayPonDEV FHL-LD19 360 Degree 2D Lidar Distance Sensor Kit, 10Hz Scan Rate and 12m Distance Lidar Scanner Module for Smart Obstacle/Robot/Maker Education Indoor/Outdoor : Industrial &amp; Scientific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</si>
</sst>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#,##0"/>
    <numFmt numFmtId="166" formatCode="mmmm\ yyyy"/>
  </numFmts>
  <fonts count="49">
    <font>
      <sz val="10"/>
      <color rgb="FF000000"/>
      <name val="Arial"/>
      <scheme val="minor"/>
    </font>
    <font>
      <sz val="10"/>
      <color theme="1"/>
      <name val="Roboto"/>
    </font>
    <font>
      <b/>
      <sz val="36"/>
      <color rgb="FFFFFFFF"/>
      <name val="Roboto"/>
    </font>
    <font>
      <b/>
      <sz val="36"/>
      <color rgb="FFFFFFFF"/>
      <name val="Helvetica Neue"/>
    </font>
    <font>
      <b/>
      <sz val="12"/>
      <color rgb="FFFFFFFF"/>
      <name val="Roboto"/>
    </font>
    <font>
      <b/>
      <sz val="10"/>
      <color rgb="FF000000"/>
      <name val="Roboto"/>
    </font>
    <font>
      <b/>
      <sz val="10"/>
      <color theme="1"/>
      <name val="Roboto"/>
    </font>
    <font>
      <sz val="10"/>
      <name val="Arial"/>
    </font>
    <font>
      <u/>
      <sz val="10"/>
      <color rgb="FF1155CC"/>
      <name val="Arial"/>
    </font>
    <font>
      <u/>
      <sz val="10"/>
      <color rgb="FF0097A7"/>
      <name val="Arial"/>
    </font>
    <font>
      <u/>
      <sz val="10"/>
      <color rgb="FF1155CC"/>
      <name val="Arial"/>
    </font>
    <font>
      <sz val="10"/>
      <color rgb="FFFFFFFF"/>
      <name val="Roboto"/>
    </font>
    <font>
      <b/>
      <sz val="10"/>
      <color rgb="FF0F1111"/>
      <name val="Roboto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F1111"/>
      <name val="Roboto"/>
    </font>
    <font>
      <sz val="10"/>
      <color rgb="FF000000"/>
      <name val="Roboto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sz val="9"/>
      <color rgb="FF000000"/>
      <name val="Roboto"/>
    </font>
    <font>
      <i/>
      <sz val="10"/>
      <color theme="1"/>
      <name val="Roboto"/>
    </font>
    <font>
      <u/>
      <sz val="10"/>
      <color rgb="FF1155CC"/>
      <name val="Arial"/>
    </font>
    <font>
      <u/>
      <sz val="10"/>
      <color rgb="FF0097A7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b/>
      <sz val="10"/>
      <color theme="1"/>
      <name val="Helvetica Neue"/>
    </font>
    <font>
      <sz val="10"/>
      <color rgb="FF111111"/>
      <name val="Helvetica Neue"/>
    </font>
    <font>
      <sz val="10"/>
      <color theme="1"/>
      <name val="Helvetica Neue"/>
    </font>
    <font>
      <u/>
      <sz val="10"/>
      <color rgb="FF1155CC"/>
      <name val="Helvetica Neue"/>
    </font>
    <font>
      <u/>
      <sz val="10"/>
      <color rgb="FF1155CC"/>
      <name val="Helvetica Neue"/>
    </font>
    <font>
      <sz val="10"/>
      <color rgb="FF000000"/>
      <name val="Helvetica Neue"/>
    </font>
    <font>
      <sz val="10"/>
      <color theme="1"/>
      <name val="Roboto"/>
    </font>
    <font>
      <u/>
      <sz val="10"/>
      <color rgb="FF1155CC"/>
      <name val="Arial"/>
    </font>
    <font>
      <u/>
      <sz val="10"/>
      <color rgb="FF000000"/>
      <name val="Arial"/>
    </font>
    <font>
      <sz val="11"/>
      <color theme="1"/>
      <name val="Helvetica Neue"/>
    </font>
    <font>
      <u/>
      <sz val="11"/>
      <color rgb="FF0563C1"/>
      <name val="Helvetica Neue"/>
    </font>
    <font>
      <u/>
      <sz val="11"/>
      <color rgb="FF1155CC"/>
      <name val="Helvetica Neue"/>
    </font>
    <font>
      <sz val="11"/>
      <color rgb="FF000000"/>
      <name val="Helvetica Neue"/>
    </font>
    <font>
      <u/>
      <sz val="11"/>
      <color rgb="FF0000FF"/>
      <name val="Helvetica Neue"/>
    </font>
    <font>
      <u/>
      <sz val="11"/>
      <color rgb="FF0563C1"/>
      <name val="Helvetica Neue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69214"/>
        <bgColor rgb="FFC69214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99FF"/>
        <bgColor rgb="FF00FFFF"/>
      </patternFill>
    </fill>
    <fill>
      <patternFill patternType="solid">
        <fgColor theme="0" tint="-0.499984740745262"/>
        <bgColor rgb="FF6AA84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47" fillId="0" borderId="0" applyNumberFormat="0" applyFill="0" applyBorder="0" applyAlignment="0" applyProtection="0"/>
  </cellStyleXfs>
  <cellXfs count="13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left"/>
    </xf>
    <xf numFmtId="164" fontId="1" fillId="2" borderId="0" xfId="0" applyNumberFormat="1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5" fillId="3" borderId="1" xfId="0" applyFont="1" applyFill="1" applyBorder="1"/>
    <xf numFmtId="0" fontId="5" fillId="3" borderId="2" xfId="0" applyFont="1" applyFill="1" applyBorder="1"/>
    <xf numFmtId="0" fontId="6" fillId="3" borderId="2" xfId="0" applyFont="1" applyFill="1" applyBorder="1"/>
    <xf numFmtId="164" fontId="6" fillId="3" borderId="2" xfId="0" applyNumberFormat="1" applyFont="1" applyFill="1" applyBorder="1"/>
    <xf numFmtId="0" fontId="6" fillId="3" borderId="3" xfId="0" applyFont="1" applyFill="1" applyBorder="1"/>
    <xf numFmtId="0" fontId="6" fillId="3" borderId="1" xfId="0" applyFont="1" applyFill="1" applyBorder="1"/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0" fontId="1" fillId="0" borderId="0" xfId="0" applyFont="1"/>
    <xf numFmtId="0" fontId="1" fillId="0" borderId="5" xfId="0" applyFont="1" applyBorder="1"/>
    <xf numFmtId="0" fontId="5" fillId="0" borderId="4" xfId="0" applyFont="1" applyBorder="1"/>
    <xf numFmtId="164" fontId="1" fillId="0" borderId="0" xfId="0" applyNumberFormat="1" applyFont="1"/>
    <xf numFmtId="164" fontId="1" fillId="0" borderId="5" xfId="0" applyNumberFormat="1" applyFont="1" applyBorder="1"/>
    <xf numFmtId="0" fontId="5" fillId="0" borderId="6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0" borderId="4" xfId="0" applyFont="1" applyBorder="1"/>
    <xf numFmtId="0" fontId="5" fillId="0" borderId="0" xfId="0" applyFont="1"/>
    <xf numFmtId="0" fontId="8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6" fillId="4" borderId="0" xfId="0" applyFont="1" applyFill="1"/>
    <xf numFmtId="0" fontId="6" fillId="5" borderId="5" xfId="0" applyFont="1" applyFill="1" applyBorder="1"/>
    <xf numFmtId="0" fontId="9" fillId="0" borderId="0" xfId="0" applyFont="1"/>
    <xf numFmtId="0" fontId="6" fillId="4" borderId="5" xfId="0" applyFont="1" applyFill="1" applyBorder="1"/>
    <xf numFmtId="0" fontId="10" fillId="0" borderId="0" xfId="0" applyFont="1"/>
    <xf numFmtId="0" fontId="11" fillId="0" borderId="0" xfId="0" applyFont="1"/>
    <xf numFmtId="0" fontId="12" fillId="0" borderId="9" xfId="0" applyFont="1" applyBorder="1"/>
    <xf numFmtId="0" fontId="13" fillId="0" borderId="0" xfId="0" applyFont="1"/>
    <xf numFmtId="164" fontId="14" fillId="0" borderId="0" xfId="0" applyNumberFormat="1" applyFont="1" applyAlignment="1">
      <alignment horizontal="right"/>
    </xf>
    <xf numFmtId="0" fontId="6" fillId="0" borderId="9" xfId="0" applyFont="1" applyBorder="1"/>
    <xf numFmtId="0" fontId="15" fillId="0" borderId="0" xfId="0" applyFont="1"/>
    <xf numFmtId="0" fontId="16" fillId="0" borderId="9" xfId="0" applyFont="1" applyBorder="1"/>
    <xf numFmtId="0" fontId="5" fillId="0" borderId="9" xfId="0" applyFont="1" applyBorder="1"/>
    <xf numFmtId="0" fontId="17" fillId="0" borderId="9" xfId="0" applyFont="1" applyBorder="1"/>
    <xf numFmtId="0" fontId="6" fillId="6" borderId="0" xfId="0" applyFont="1" applyFill="1"/>
    <xf numFmtId="0" fontId="18" fillId="0" borderId="0" xfId="0" applyFont="1"/>
    <xf numFmtId="0" fontId="19" fillId="0" borderId="0" xfId="0" applyFont="1"/>
    <xf numFmtId="49" fontId="1" fillId="0" borderId="0" xfId="0" applyNumberFormat="1" applyFont="1" applyAlignment="1">
      <alignment horizontal="right"/>
    </xf>
    <xf numFmtId="165" fontId="11" fillId="0" borderId="0" xfId="0" applyNumberFormat="1" applyFont="1"/>
    <xf numFmtId="0" fontId="20" fillId="0" borderId="0" xfId="0" applyFont="1" applyAlignment="1">
      <alignment horizontal="right"/>
    </xf>
    <xf numFmtId="0" fontId="6" fillId="5" borderId="0" xfId="0" applyFont="1" applyFill="1"/>
    <xf numFmtId="0" fontId="21" fillId="0" borderId="0" xfId="0" applyFont="1" applyAlignment="1">
      <alignment horizontal="right"/>
    </xf>
    <xf numFmtId="164" fontId="6" fillId="7" borderId="0" xfId="0" applyNumberFormat="1" applyFont="1" applyFill="1"/>
    <xf numFmtId="164" fontId="6" fillId="7" borderId="5" xfId="0" applyNumberFormat="1" applyFont="1" applyFill="1" applyBorder="1"/>
    <xf numFmtId="0" fontId="14" fillId="2" borderId="0" xfId="0" applyFont="1" applyFill="1"/>
    <xf numFmtId="164" fontId="22" fillId="8" borderId="0" xfId="0" applyNumberFormat="1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right"/>
    </xf>
    <xf numFmtId="164" fontId="6" fillId="4" borderId="0" xfId="0" applyNumberFormat="1" applyFont="1" applyFill="1"/>
    <xf numFmtId="14" fontId="1" fillId="0" borderId="0" xfId="0" applyNumberFormat="1" applyFont="1"/>
    <xf numFmtId="0" fontId="26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4" xfId="0" applyFont="1" applyFill="1" applyBorder="1"/>
    <xf numFmtId="164" fontId="6" fillId="3" borderId="0" xfId="0" applyNumberFormat="1" applyFont="1" applyFill="1"/>
    <xf numFmtId="0" fontId="6" fillId="3" borderId="0" xfId="0" applyFont="1" applyFill="1"/>
    <xf numFmtId="0" fontId="6" fillId="3" borderId="5" xfId="0" applyFont="1" applyFill="1" applyBorder="1"/>
    <xf numFmtId="0" fontId="6" fillId="3" borderId="4" xfId="0" applyFont="1" applyFill="1" applyBorder="1" applyAlignment="1">
      <alignment horizontal="left"/>
    </xf>
    <xf numFmtId="164" fontId="6" fillId="6" borderId="0" xfId="0" applyNumberFormat="1" applyFont="1" applyFill="1"/>
    <xf numFmtId="165" fontId="1" fillId="0" borderId="5" xfId="0" applyNumberFormat="1" applyFont="1" applyBorder="1"/>
    <xf numFmtId="164" fontId="17" fillId="8" borderId="0" xfId="0" applyNumberFormat="1" applyFont="1" applyFill="1" applyAlignment="1">
      <alignment horizontal="right"/>
    </xf>
    <xf numFmtId="0" fontId="27" fillId="8" borderId="0" xfId="0" applyFont="1" applyFill="1" applyAlignment="1">
      <alignment horizontal="left"/>
    </xf>
    <xf numFmtId="0" fontId="1" fillId="9" borderId="0" xfId="0" applyFont="1" applyFill="1"/>
    <xf numFmtId="0" fontId="28" fillId="9" borderId="0" xfId="0" applyFont="1" applyFill="1"/>
    <xf numFmtId="164" fontId="14" fillId="9" borderId="0" xfId="0" applyNumberFormat="1" applyFont="1" applyFill="1" applyAlignment="1">
      <alignment horizontal="right"/>
    </xf>
    <xf numFmtId="0" fontId="14" fillId="9" borderId="0" xfId="0" applyFont="1" applyFill="1" applyAlignment="1">
      <alignment horizontal="right"/>
    </xf>
    <xf numFmtId="0" fontId="29" fillId="0" borderId="0" xfId="0" applyFont="1"/>
    <xf numFmtId="164" fontId="30" fillId="7" borderId="0" xfId="0" applyNumberFormat="1" applyFont="1" applyFill="1"/>
    <xf numFmtId="164" fontId="30" fillId="7" borderId="5" xfId="0" applyNumberFormat="1" applyFont="1" applyFill="1" applyBorder="1"/>
    <xf numFmtId="0" fontId="5" fillId="9" borderId="0" xfId="0" applyFont="1" applyFill="1"/>
    <xf numFmtId="164" fontId="1" fillId="9" borderId="0" xfId="0" applyNumberFormat="1" applyFont="1" applyFill="1" applyAlignment="1">
      <alignment horizontal="right"/>
    </xf>
    <xf numFmtId="0" fontId="17" fillId="0" borderId="0" xfId="0" applyFont="1"/>
    <xf numFmtId="0" fontId="6" fillId="7" borderId="5" xfId="0" applyFont="1" applyFill="1" applyBorder="1"/>
    <xf numFmtId="0" fontId="31" fillId="0" borderId="0" xfId="0" applyFont="1"/>
    <xf numFmtId="0" fontId="1" fillId="0" borderId="10" xfId="0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32" fillId="0" borderId="0" xfId="0" applyFont="1"/>
    <xf numFmtId="0" fontId="33" fillId="0" borderId="4" xfId="0" applyFont="1" applyBorder="1"/>
    <xf numFmtId="0" fontId="34" fillId="0" borderId="0" xfId="0" applyFont="1"/>
    <xf numFmtId="0" fontId="35" fillId="0" borderId="0" xfId="0" applyFont="1"/>
    <xf numFmtId="164" fontId="34" fillId="0" borderId="0" xfId="0" applyNumberFormat="1" applyFont="1" applyAlignment="1">
      <alignment horizontal="right"/>
    </xf>
    <xf numFmtId="0" fontId="34" fillId="0" borderId="0" xfId="0" applyFont="1" applyAlignment="1">
      <alignment horizontal="right"/>
    </xf>
    <xf numFmtId="0" fontId="32" fillId="4" borderId="0" xfId="0" applyFont="1" applyFill="1"/>
    <xf numFmtId="0" fontId="32" fillId="5" borderId="0" xfId="0" applyFont="1" applyFill="1"/>
    <xf numFmtId="0" fontId="34" fillId="0" borderId="4" xfId="0" applyFont="1" applyBorder="1"/>
    <xf numFmtId="0" fontId="36" fillId="0" borderId="0" xfId="0" applyFont="1"/>
    <xf numFmtId="164" fontId="34" fillId="0" borderId="0" xfId="0" applyNumberFormat="1" applyFont="1"/>
    <xf numFmtId="0" fontId="37" fillId="8" borderId="0" xfId="0" applyFont="1" applyFill="1" applyAlignment="1">
      <alignment horizontal="left"/>
    </xf>
    <xf numFmtId="0" fontId="32" fillId="4" borderId="5" xfId="0" applyFont="1" applyFill="1" applyBorder="1"/>
    <xf numFmtId="0" fontId="38" fillId="0" borderId="0" xfId="0" applyFont="1"/>
    <xf numFmtId="0" fontId="39" fillId="0" borderId="0" xfId="0" applyFont="1"/>
    <xf numFmtId="164" fontId="34" fillId="0" borderId="11" xfId="0" applyNumberFormat="1" applyFont="1" applyBorder="1" applyAlignment="1">
      <alignment horizontal="right"/>
    </xf>
    <xf numFmtId="166" fontId="1" fillId="0" borderId="0" xfId="0" applyNumberFormat="1" applyFont="1"/>
    <xf numFmtId="0" fontId="40" fillId="0" borderId="0" xfId="0" applyFont="1"/>
    <xf numFmtId="165" fontId="14" fillId="0" borderId="0" xfId="0" applyNumberFormat="1" applyFont="1" applyAlignment="1">
      <alignment horizontal="right"/>
    </xf>
    <xf numFmtId="0" fontId="41" fillId="0" borderId="0" xfId="0" applyFont="1"/>
    <xf numFmtId="0" fontId="42" fillId="0" borderId="0" xfId="0" applyFont="1"/>
    <xf numFmtId="164" fontId="41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6" fillId="10" borderId="0" xfId="0" applyFont="1" applyFill="1"/>
    <xf numFmtId="0" fontId="47" fillId="0" borderId="0" xfId="1"/>
    <xf numFmtId="0" fontId="6" fillId="11" borderId="0" xfId="0" applyFont="1" applyFill="1"/>
    <xf numFmtId="0" fontId="48" fillId="0" borderId="0" xfId="0" applyFont="1"/>
    <xf numFmtId="0" fontId="1" fillId="0" borderId="9" xfId="0" applyFont="1" applyBorder="1"/>
    <xf numFmtId="0" fontId="0" fillId="0" borderId="13" xfId="0" applyBorder="1"/>
    <xf numFmtId="0" fontId="6" fillId="3" borderId="8" xfId="0" applyFont="1" applyFill="1" applyBorder="1"/>
    <xf numFmtId="0" fontId="0" fillId="0" borderId="5" xfId="0" applyBorder="1"/>
    <xf numFmtId="164" fontId="0" fillId="0" borderId="0" xfId="0" applyNumberFormat="1"/>
    <xf numFmtId="0" fontId="5" fillId="12" borderId="0" xfId="0" applyFont="1" applyFill="1"/>
    <xf numFmtId="0" fontId="5" fillId="13" borderId="0" xfId="0" applyFont="1" applyFill="1"/>
    <xf numFmtId="0" fontId="23" fillId="0" borderId="4" xfId="0" applyFont="1" applyBorder="1"/>
    <xf numFmtId="0" fontId="0" fillId="0" borderId="0" xfId="0"/>
    <xf numFmtId="0" fontId="7" fillId="0" borderId="5" xfId="0" applyFont="1" applyBorder="1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3" borderId="1" xfId="0" applyFont="1" applyFill="1" applyBorder="1"/>
    <xf numFmtId="0" fontId="7" fillId="0" borderId="2" xfId="0" applyFont="1" applyBorder="1"/>
  </cellXfs>
  <cellStyles count="2">
    <cellStyle name="Hyperlink" xfId="1" builtinId="8"/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border diagonalUp="0" diagonalDown="0">
        <left/>
        <right style="thick">
          <color rgb="FF000000"/>
        </right>
        <top/>
        <bottom/>
        <vertical/>
        <horizontal/>
      </border>
    </dxf>
    <dxf>
      <numFmt numFmtId="164" formatCode="&quot;$&quot;#,##0.00"/>
    </dxf>
    <dxf>
      <border diagonalUp="0" diagonalDown="0">
        <left/>
        <right style="thick">
          <color rgb="FF000000"/>
        </right>
        <top/>
        <bottom/>
        <vertical/>
        <horizontal/>
      </border>
    </dxf>
    <dxf>
      <numFmt numFmtId="164" formatCode="&quot;$&quot;#,##0.00"/>
    </dxf>
    <dxf>
      <border diagonalUp="0" diagonalDown="0">
        <left/>
        <right style="thick">
          <color rgb="FF000000"/>
        </right>
        <top/>
        <bottom/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>
    <tableStyle name="Financial Report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Financial Report-style 2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Financial Report-style 3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Financial Report-style 4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Financial Report-style 5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Inventory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Inventory-style 2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Inventory-style 3" pivot="0" count="3" xr9:uid="{00000000-0011-0000-FFFF-FFFF07000000}">
      <tableStyleElement type="headerRow" dxfId="13"/>
      <tableStyleElement type="firstRowStripe" dxfId="12"/>
      <tableStyleElement type="secondRowStripe" dxfId="11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'Financial Report'!$O$7:$O$12</c15:sqref>
                  </c15:fullRef>
                </c:ext>
              </c:extLst>
              <c:f>'Financial Report'!$O$7:$O$10</c:f>
              <c:strCache>
                <c:ptCount val="4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'Financial Report'!$Q$7:$Q$12</c15:sqref>
                  </c15:fullRef>
                </c:ext>
              </c:extLst>
              <c:f>'Financial Report'!$Q$7:$Q$10</c:f>
              <c:numCache>
                <c:formatCode>"$"#,##0.00</c:formatCode>
                <c:ptCount val="4"/>
                <c:pt idx="0">
                  <c:v>834.34</c:v>
                </c:pt>
                <c:pt idx="1">
                  <c:v>211.99</c:v>
                </c:pt>
                <c:pt idx="2">
                  <c:v>227.45000000000002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36-40C5-9107-68692E8F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272853"/>
        <c:axId val="160786617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rgbClr val="1C7685"/>
                  </a:solidFill>
                  <a:ln cmpd="sng">
                    <a:solidFill>
                      <a:srgbClr val="000000"/>
                    </a:solidFill>
                  </a:ln>
                </c:spPr>
                <c:invertIfNegative val="1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 lvl="0">
                        <a:defRPr b="1" i="0"/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'Financial Report'!$O$7:$O$12</c15:sqref>
                        </c15:fullRef>
                        <c15:formulaRef>
                          <c15:sqref>'Financial Report'!$O$7:$O$10</c15:sqref>
                        </c15:formulaRef>
                      </c:ext>
                    </c:extLst>
                    <c:strCache>
                      <c:ptCount val="4"/>
                      <c:pt idx="0">
                        <c:v>OPERATIONS</c:v>
                      </c:pt>
                      <c:pt idx="1">
                        <c:v>STANDARD</c:v>
                      </c:pt>
                      <c:pt idx="2">
                        <c:v>HERO </c:v>
                      </c:pt>
                      <c:pt idx="3">
                        <c:v>SENTRY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'Financial Report'!$R$7:$R$12</c15:sqref>
                        </c15:fullRef>
                        <c15:formulaRef>
                          <c15:sqref>'Financial Report'!$R$7:$R$10</c15:sqref>
                        </c15:formulaRef>
                      </c:ext>
                    </c:extLst>
                    <c:numCache>
                      <c:formatCode>"$"#,##0.00</c:formatCode>
                      <c:ptCount val="4"/>
                      <c:pt idx="0">
                        <c:v>265.65999999999997</c:v>
                      </c:pt>
                      <c:pt idx="1">
                        <c:v>-11.990000000000009</c:v>
                      </c:pt>
                      <c:pt idx="2">
                        <c:v>1372.55</c:v>
                      </c:pt>
                      <c:pt idx="3">
                        <c:v>1600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 cmpd="sng">
                          <a:solidFill>
                            <a:srgbClr val="000000"/>
                          </a:solidFill>
                        </a:ln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1-9D36-40C5-9107-68692E8FEBB4}"/>
                  </c:ext>
                </c:extLst>
              </c15:ser>
            </c15:filteredBarSeries>
          </c:ext>
        </c:extLst>
      </c:barChart>
      <c:catAx>
        <c:axId val="83727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07866178"/>
        <c:crosses val="autoZero"/>
        <c:auto val="1"/>
        <c:lblAlgn val="ctr"/>
        <c:lblOffset val="100"/>
        <c:noMultiLvlLbl val="1"/>
      </c:catAx>
      <c:valAx>
        <c:axId val="1607866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3727285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EBE8-4318-AC54-6C12543F8D4E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EBE8-4318-AC54-6C12543F8D4E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EBE8-4318-AC54-6C12543F8D4E}"/>
              </c:ext>
            </c:extLst>
          </c:dPt>
          <c:dPt>
            <c:idx val="3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EBE8-4318-AC54-6C12543F8D4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'Financial Report'!$O$7:$O$12</c15:sqref>
                  </c15:fullRef>
                </c:ext>
              </c:extLst>
              <c:f>('Financial Report'!$O$7:$O$9,'Financial Report'!$O$11)</c:f>
              <c:strCache>
                <c:ptCount val="3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'Financial Report'!$P$7:$P$12</c15:sqref>
                  </c15:fullRef>
                </c:ext>
              </c:extLst>
              <c:f>('Financial Report'!$P$7:$P$9,'Financial Report'!$P$11)</c:f>
              <c:numCache>
                <c:formatCode>"$"#,##0.00</c:formatCode>
                <c:ptCount val="4"/>
                <c:pt idx="0">
                  <c:v>1100</c:v>
                </c:pt>
                <c:pt idx="1">
                  <c:v>200</c:v>
                </c:pt>
                <c:pt idx="2">
                  <c:v>1600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'Financial Report'!$P$12</c15:sqref>
                  <c15:spPr xmlns:c15="http://schemas.microsoft.com/office/drawing/2012/chart">
                    <a:solidFill>
                      <a:srgbClr val="4CDC8B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EBE8-4318-AC54-6C12543F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val>
            <c:numRef>
              <c:f>'Financial Report'!$V$7:$V$13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770-4A0E-BA32-755F9038EF05}"/>
            </c:ext>
          </c:extLst>
        </c:ser>
        <c:ser>
          <c:idx val="1"/>
          <c:order val="1"/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'Financial Report'!$W$7:$W$13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770-4A0E-BA32-755F9038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638040"/>
        <c:axId val="370698360"/>
      </c:barChart>
      <c:catAx>
        <c:axId val="47763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70698360"/>
        <c:crosses val="autoZero"/>
        <c:auto val="1"/>
        <c:lblAlgn val="ctr"/>
        <c:lblOffset val="100"/>
        <c:noMultiLvlLbl val="1"/>
      </c:catAx>
      <c:valAx>
        <c:axId val="37069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776380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FB53-4A72-BDCB-ECE8A2C82708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FB53-4A72-BDCB-ECE8A2C82708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FB53-4A72-BDCB-ECE8A2C82708}"/>
              </c:ext>
            </c:extLst>
          </c:dPt>
          <c:dPt>
            <c:idx val="3"/>
            <c:bubble3D val="0"/>
            <c:spPr>
              <a:solidFill>
                <a:srgbClr val="1C7685"/>
              </a:solidFill>
            </c:spPr>
            <c:extLst>
              <c:ext xmlns:c16="http://schemas.microsoft.com/office/drawing/2014/chart" uri="{C3380CC4-5D6E-409C-BE32-E72D297353CC}">
                <c16:uniqueId val="{00000007-FB53-4A72-BDCB-ECE8A2C82708}"/>
              </c:ext>
            </c:extLst>
          </c:dPt>
          <c:dPt>
            <c:idx val="4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FB53-4A72-BDCB-ECE8A2C82708}"/>
              </c:ext>
            </c:extLst>
          </c:dPt>
          <c:dPt>
            <c:idx val="5"/>
            <c:bubble3D val="0"/>
            <c:spPr>
              <a:solidFill>
                <a:srgbClr val="4CDC8B"/>
              </a:solidFill>
            </c:spPr>
            <c:extLst>
              <c:ext xmlns:c16="http://schemas.microsoft.com/office/drawing/2014/chart" uri="{C3380CC4-5D6E-409C-BE32-E72D297353CC}">
                <c16:uniqueId val="{0000000B-FB53-4A72-BDCB-ECE8A2C82708}"/>
              </c:ext>
            </c:extLst>
          </c:dPt>
          <c:dPt>
            <c:idx val="6"/>
            <c:bubble3D val="0"/>
            <c:spPr>
              <a:solidFill>
                <a:srgbClr val="8AB2C6"/>
              </a:solidFill>
            </c:spPr>
            <c:extLst>
              <c:ext xmlns:c16="http://schemas.microsoft.com/office/drawing/2014/chart" uri="{C3380CC4-5D6E-409C-BE32-E72D297353CC}">
                <c16:uniqueId val="{0000000D-FB53-4A72-BDCB-ECE8A2C8270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'Financial Report'!$U$7:$U$13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FB53-4A72-BDCB-ECE8A2C8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cat>
            <c:strRef>
              <c:f>'Financial Report'!$O$7:$O$12</c:f>
              <c:strCache>
                <c:ptCount val="4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</c:strCache>
            </c:strRef>
          </c:cat>
          <c:val>
            <c:numRef>
              <c:f>'Financial Report'!$Q$7:$Q$12</c:f>
              <c:numCache>
                <c:formatCode>"$"#,##0.00</c:formatCode>
                <c:ptCount val="6"/>
                <c:pt idx="0">
                  <c:v>834.34</c:v>
                </c:pt>
                <c:pt idx="1">
                  <c:v>211.99</c:v>
                </c:pt>
                <c:pt idx="2">
                  <c:v>227.45000000000002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A4-4463-B757-F002697861B6}"/>
            </c:ext>
          </c:extLst>
        </c:ser>
        <c:ser>
          <c:idx val="1"/>
          <c:order val="1"/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'Financial Report'!$O$7:$O$12</c:f>
              <c:strCache>
                <c:ptCount val="4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</c:strCache>
            </c:strRef>
          </c:cat>
          <c:val>
            <c:numRef>
              <c:f>'Financial Report'!$R$7:$R$12</c:f>
              <c:numCache>
                <c:formatCode>"$"#,##0.00</c:formatCode>
                <c:ptCount val="6"/>
                <c:pt idx="0">
                  <c:v>265.65999999999997</c:v>
                </c:pt>
                <c:pt idx="1">
                  <c:v>-11.990000000000009</c:v>
                </c:pt>
                <c:pt idx="2">
                  <c:v>1372.55</c:v>
                </c:pt>
                <c:pt idx="3">
                  <c:v>1600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CA4-4463-B757-F0026978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7272853"/>
        <c:axId val="1607866178"/>
      </c:barChart>
      <c:catAx>
        <c:axId val="83727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07866178"/>
        <c:crosses val="autoZero"/>
        <c:auto val="1"/>
        <c:lblAlgn val="ctr"/>
        <c:lblOffset val="100"/>
        <c:noMultiLvlLbl val="1"/>
      </c:catAx>
      <c:valAx>
        <c:axId val="1607866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3727285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595E-42E4-A182-C37D56C14488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595E-42E4-A182-C37D56C14488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595E-42E4-A182-C37D56C14488}"/>
              </c:ext>
            </c:extLst>
          </c:dPt>
          <c:dPt>
            <c:idx val="3"/>
            <c:bubble3D val="0"/>
            <c:spPr>
              <a:solidFill>
                <a:srgbClr val="1C7685"/>
              </a:solidFill>
            </c:spPr>
            <c:extLst>
              <c:ext xmlns:c16="http://schemas.microsoft.com/office/drawing/2014/chart" uri="{C3380CC4-5D6E-409C-BE32-E72D297353CC}">
                <c16:uniqueId val="{00000007-595E-42E4-A182-C37D56C14488}"/>
              </c:ext>
            </c:extLst>
          </c:dPt>
          <c:dPt>
            <c:idx val="4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595E-42E4-A182-C37D56C14488}"/>
              </c:ext>
            </c:extLst>
          </c:dPt>
          <c:dPt>
            <c:idx val="5"/>
            <c:bubble3D val="0"/>
            <c:spPr>
              <a:solidFill>
                <a:srgbClr val="4CDC8B"/>
              </a:solidFill>
            </c:spPr>
            <c:extLst>
              <c:ext xmlns:c16="http://schemas.microsoft.com/office/drawing/2014/chart" uri="{C3380CC4-5D6E-409C-BE32-E72D297353CC}">
                <c16:uniqueId val="{0000000B-595E-42E4-A182-C37D56C1448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'Financial Report'!$O$7:$O$12</c:f>
              <c:strCache>
                <c:ptCount val="4"/>
                <c:pt idx="0">
                  <c:v>OPERATIONS</c:v>
                </c:pt>
                <c:pt idx="1">
                  <c:v>STANDARD</c:v>
                </c:pt>
                <c:pt idx="2">
                  <c:v>HERO </c:v>
                </c:pt>
                <c:pt idx="3">
                  <c:v>SENTRY</c:v>
                </c:pt>
              </c:strCache>
            </c:strRef>
          </c:cat>
          <c:val>
            <c:numRef>
              <c:f>'Financial Report'!$P$7:$P$12</c:f>
              <c:numCache>
                <c:formatCode>"$"#,##0.00</c:formatCode>
                <c:ptCount val="6"/>
                <c:pt idx="0">
                  <c:v>1100</c:v>
                </c:pt>
                <c:pt idx="1">
                  <c:v>200</c:v>
                </c:pt>
                <c:pt idx="2">
                  <c:v>1600</c:v>
                </c:pt>
                <c:pt idx="3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5E-42E4-A182-C37D56C1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10"/>
          </c:errBars>
          <c:val>
            <c:numRef>
              <c:f>'Financial Report'!$V$7:$V$13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832-4D46-BE1D-B761E6508597}"/>
            </c:ext>
          </c:extLst>
        </c:ser>
        <c:ser>
          <c:idx val="1"/>
          <c:order val="1"/>
          <c:spPr>
            <a:solidFill>
              <a:srgbClr val="1C768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'Financial Report'!$W$7:$W$13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832-4D46-BE1D-B761E650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638040"/>
        <c:axId val="370698360"/>
      </c:barChart>
      <c:catAx>
        <c:axId val="47763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70698360"/>
        <c:crosses val="autoZero"/>
        <c:auto val="1"/>
        <c:lblAlgn val="ctr"/>
        <c:lblOffset val="100"/>
        <c:noMultiLvlLbl val="1"/>
      </c:catAx>
      <c:valAx>
        <c:axId val="37069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776380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891AD"/>
              </a:solidFill>
            </c:spPr>
            <c:extLst>
              <c:ext xmlns:c16="http://schemas.microsoft.com/office/drawing/2014/chart" uri="{C3380CC4-5D6E-409C-BE32-E72D297353CC}">
                <c16:uniqueId val="{00000001-CBFF-4CDE-AFE8-CCDAB7AE6266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CBFF-4CDE-AFE8-CCDAB7AE6266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CBFF-4CDE-AFE8-CCDAB7AE6266}"/>
              </c:ext>
            </c:extLst>
          </c:dPt>
          <c:dPt>
            <c:idx val="3"/>
            <c:bubble3D val="0"/>
            <c:spPr>
              <a:solidFill>
                <a:srgbClr val="1C7685"/>
              </a:solidFill>
            </c:spPr>
            <c:extLst>
              <c:ext xmlns:c16="http://schemas.microsoft.com/office/drawing/2014/chart" uri="{C3380CC4-5D6E-409C-BE32-E72D297353CC}">
                <c16:uniqueId val="{00000007-CBFF-4CDE-AFE8-CCDAB7AE6266}"/>
              </c:ext>
            </c:extLst>
          </c:dPt>
          <c:dPt>
            <c:idx val="4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CBFF-4CDE-AFE8-CCDAB7AE6266}"/>
              </c:ext>
            </c:extLst>
          </c:dPt>
          <c:dPt>
            <c:idx val="5"/>
            <c:bubble3D val="0"/>
            <c:spPr>
              <a:solidFill>
                <a:srgbClr val="4CDC8B"/>
              </a:solidFill>
            </c:spPr>
            <c:extLst>
              <c:ext xmlns:c16="http://schemas.microsoft.com/office/drawing/2014/chart" uri="{C3380CC4-5D6E-409C-BE32-E72D297353CC}">
                <c16:uniqueId val="{0000000B-CBFF-4CDE-AFE8-CCDAB7AE6266}"/>
              </c:ext>
            </c:extLst>
          </c:dPt>
          <c:dPt>
            <c:idx val="6"/>
            <c:bubble3D val="0"/>
            <c:spPr>
              <a:solidFill>
                <a:srgbClr val="8AB2C6"/>
              </a:solidFill>
            </c:spPr>
            <c:extLst>
              <c:ext xmlns:c16="http://schemas.microsoft.com/office/drawing/2014/chart" uri="{C3380CC4-5D6E-409C-BE32-E72D297353CC}">
                <c16:uniqueId val="{0000000D-CBFF-4CDE-AFE8-CCDAB7AE626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'Financial Report'!$U$7:$U$13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'Financial Report'!$T$7:$T$13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CBFF-4CDE-AFE8-CCDAB7AE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942975</xdr:colOff>
      <xdr:row>14</xdr:row>
      <xdr:rowOff>9525</xdr:rowOff>
    </xdr:from>
    <xdr:ext cx="4724400" cy="4238625"/>
    <xdr:graphicFrame macro="">
      <xdr:nvGraphicFramePr>
        <xdr:cNvPr id="95767640" name="Chart 1" title="Chart">
          <a:extLst>
            <a:ext uri="{FF2B5EF4-FFF2-40B4-BE49-F238E27FC236}">
              <a16:creationId xmlns:a16="http://schemas.microsoft.com/office/drawing/2014/main" id="{00000000-0008-0000-0000-0000584CB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942975</xdr:colOff>
      <xdr:row>35</xdr:row>
      <xdr:rowOff>0</xdr:rowOff>
    </xdr:from>
    <xdr:ext cx="4724400" cy="4238625"/>
    <xdr:graphicFrame macro="">
      <xdr:nvGraphicFramePr>
        <xdr:cNvPr id="176290563" name="Chart 2" title="Chart">
          <a:extLst>
            <a:ext uri="{FF2B5EF4-FFF2-40B4-BE49-F238E27FC236}">
              <a16:creationId xmlns:a16="http://schemas.microsoft.com/office/drawing/2014/main" id="{00000000-0008-0000-0000-000003FB8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962025</xdr:colOff>
      <xdr:row>14</xdr:row>
      <xdr:rowOff>9525</xdr:rowOff>
    </xdr:from>
    <xdr:ext cx="4724400" cy="4238625"/>
    <xdr:graphicFrame macro="">
      <xdr:nvGraphicFramePr>
        <xdr:cNvPr id="764734341" name="Chart 3" title="Chart">
          <a:extLst>
            <a:ext uri="{FF2B5EF4-FFF2-40B4-BE49-F238E27FC236}">
              <a16:creationId xmlns:a16="http://schemas.microsoft.com/office/drawing/2014/main" id="{00000000-0008-0000-0000-000085EB9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18</xdr:col>
      <xdr:colOff>962025</xdr:colOff>
      <xdr:row>33</xdr:row>
      <xdr:rowOff>57150</xdr:rowOff>
    </xdr:from>
    <xdr:ext cx="4724400" cy="4238625"/>
    <xdr:graphicFrame macro="">
      <xdr:nvGraphicFramePr>
        <xdr:cNvPr id="973947339" name="Chart 4" title="Chart">
          <a:extLst>
            <a:ext uri="{FF2B5EF4-FFF2-40B4-BE49-F238E27FC236}">
              <a16:creationId xmlns:a16="http://schemas.microsoft.com/office/drawing/2014/main" id="{00000000-0008-0000-0000-0000CB410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942975</xdr:colOff>
      <xdr:row>14</xdr:row>
      <xdr:rowOff>9525</xdr:rowOff>
    </xdr:from>
    <xdr:ext cx="4724400" cy="4238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87AA871-B069-48A5-B055-71A9B0B58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942975</xdr:colOff>
      <xdr:row>35</xdr:row>
      <xdr:rowOff>0</xdr:rowOff>
    </xdr:from>
    <xdr:ext cx="4724400" cy="42386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D5C215B2-F4DD-480D-A5B8-0641DBC37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962025</xdr:colOff>
      <xdr:row>14</xdr:row>
      <xdr:rowOff>9525</xdr:rowOff>
    </xdr:from>
    <xdr:ext cx="4724400" cy="42386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86B9CAC3-5BAC-4743-8F65-BD4A55125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18</xdr:col>
      <xdr:colOff>962025</xdr:colOff>
      <xdr:row>33</xdr:row>
      <xdr:rowOff>57150</xdr:rowOff>
    </xdr:from>
    <xdr:ext cx="4724400" cy="42386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DEB83D4D-3F37-4268-9F47-E4E604C53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33400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M30" headerRowCount="0">
  <tableColumns count="1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 dataDxfId="10"/>
  </tableColumns>
  <tableStyleInfo name="Financial Repo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21169D-43A8-418A-A3CB-CBF3B31F06C2}" name="Table_515" displayName="Table_515" ref="A143:M171" headerRowCount="0">
  <tableColumns count="13">
    <tableColumn id="1" xr3:uid="{DDBEDA78-F365-41F6-9EE5-FD3EEF07B78D}" name="Column1"/>
    <tableColumn id="2" xr3:uid="{0DD482E7-A45B-4339-88AE-10FB2AD14AAA}" name="Column2"/>
    <tableColumn id="3" xr3:uid="{B14916AD-8EF0-4C96-B184-A93D3BDD68CC}" name="Column3"/>
    <tableColumn id="4" xr3:uid="{BC2A07C7-E660-4C5A-805B-27334256B2F3}" name="Column4"/>
    <tableColumn id="5" xr3:uid="{3B4695A1-2FA5-412C-9138-FA9A5D326841}" name="Column5"/>
    <tableColumn id="6" xr3:uid="{761FCDD2-C97A-4EC3-8F95-4A0D4E503174}" name="Column6"/>
    <tableColumn id="7" xr3:uid="{F3595FEF-D8F4-4294-920F-9C8FB6E16CF7}" name="Column7"/>
    <tableColumn id="8" xr3:uid="{B3399358-A1A1-42FA-9EAA-118EE27A0098}" name="Column8"/>
    <tableColumn id="9" xr3:uid="{805A10E3-D38E-4C25-8570-047CE3817C59}" name="Column9"/>
    <tableColumn id="10" xr3:uid="{B8BCFFB3-86C4-4814-A452-AB77DD679CE7}" name="Column10"/>
    <tableColumn id="11" xr3:uid="{C3369DFB-BDDA-4858-AF6B-453BF32676F3}" name="Column11"/>
    <tableColumn id="12" xr3:uid="{052C5B47-6620-4B8E-931B-929ED14969B9}" name="Column12"/>
    <tableColumn id="13" xr3:uid="{0D88AF8C-426E-4C29-96C8-E1A89C36080D}" name="Column13"/>
  </tableColumns>
  <tableStyleInfo name="Financial Report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7:F24" headerRowCount="0">
  <tableColumns count="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</tableColumns>
  <tableStyleInfo name="Inventor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25:F29" headerRowCount="0">
  <tableColumns count="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</tableColumns>
  <tableStyleInfo name="Inventory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30:F128" headerRowCount="0">
  <tableColumns count="6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</tableColumns>
  <tableStyleInfo name="Inventory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1:M54" headerRowCount="0">
  <tableColumns count="1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 dataDxfId="9">
      <calculatedColumnFormula>IF(F31="","",(G31*F31))</calculatedColumnFormula>
    </tableColumn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 dataDxfId="8"/>
  </tableColumns>
  <tableStyleInfo name="Financial Repor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5:M103" headerRowCount="0">
  <tableColumns count="13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 dataDxfId="7">
      <calculatedColumnFormula>IF(F55="","",(G55*F55))</calculatedColumnFormula>
    </tableColumn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 dataDxfId="6"/>
  </tableColumns>
  <tableStyleInfo name="Financial Report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04:M142" headerRowCount="0">
  <tableColumns count="13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</tableColumns>
  <tableStyleInfo name="Financial Report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43:M171" headerRowCount="0">
  <tableColumns count="13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</tableColumns>
  <tableStyleInfo name="Financial Report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AB390B-2744-46A1-9C9E-2A1BD6FCB6EE}" name="Table_111" displayName="Table_111" ref="A7:M30" headerRowCount="0">
  <tableColumns count="13">
    <tableColumn id="1" xr3:uid="{EA4DDD44-55B4-484B-85D0-CE9C46D05E58}" name="Column1"/>
    <tableColumn id="2" xr3:uid="{120DFB37-B237-40F6-85DA-311C7EB5A338}" name="Column2"/>
    <tableColumn id="3" xr3:uid="{40DAD882-5ABE-46EC-B946-93B24878ACA1}" name="Column3"/>
    <tableColumn id="4" xr3:uid="{092ECEA3-561A-43EC-A750-E23926CF498D}" name="Column4"/>
    <tableColumn id="5" xr3:uid="{1FF1ACA6-3A3B-476B-9101-D4E3940B2069}" name="Column5"/>
    <tableColumn id="6" xr3:uid="{7BA7A410-BEDA-468C-A5A0-3EFB1B42008A}" name="Column6"/>
    <tableColumn id="7" xr3:uid="{B3BAE60E-0E9E-4EF8-8F75-D6EA11737D06}" name="Column7"/>
    <tableColumn id="8" xr3:uid="{38AF3B3E-2D29-4E44-AF77-C12552FF2A33}" name="Column8"/>
    <tableColumn id="9" xr3:uid="{F11283B2-25E6-4068-9069-8C62404E8EFF}" name="Column9"/>
    <tableColumn id="10" xr3:uid="{9F51BBCE-1CF3-4CB0-920D-C9B84EB735AC}" name="Column10"/>
    <tableColumn id="11" xr3:uid="{407030AA-C4A1-40FB-B7F3-5FEA83A842BD}" name="Column11"/>
    <tableColumn id="12" xr3:uid="{7BC413C9-B9F0-47E8-AE96-B8DBC1566FC1}" name="Column12"/>
    <tableColumn id="13" xr3:uid="{67335750-733F-46C3-8B14-CC7F52F22EB1}" name="Column13"/>
  </tableColumns>
  <tableStyleInfo name="Financial Report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5B51691-3E91-4885-9335-486C8BA61F80}" name="Table_212" displayName="Table_212" ref="A31:M54" headerRowCount="0">
  <tableColumns count="13">
    <tableColumn id="1" xr3:uid="{5D5AB82E-F0A0-473D-9A6F-7D6E900715B2}" name="Column1"/>
    <tableColumn id="2" xr3:uid="{12F8FC18-DAD2-4DA6-9270-3BF9E2D14903}" name="Column2"/>
    <tableColumn id="3" xr3:uid="{C297A526-3477-4FD5-9813-18476038C8DB}" name="Column3"/>
    <tableColumn id="4" xr3:uid="{17EF4AAD-CB4E-433E-93EA-18165FBCC8B5}" name="Column4"/>
    <tableColumn id="5" xr3:uid="{785730DB-D3B0-4A37-A62F-076F76450678}" name="Column5"/>
    <tableColumn id="6" xr3:uid="{D5D7DD7B-7FA8-47FF-B99B-4210E426B2B9}" name="Column6"/>
    <tableColumn id="7" xr3:uid="{F0805B5E-F4BA-479C-8B56-8A9BD80EE27E}" name="Column7"/>
    <tableColumn id="8" xr3:uid="{B5796568-F27F-45DA-87BA-8AD0EBA1FC5A}" name="Column8"/>
    <tableColumn id="9" xr3:uid="{AE6FEBED-BE56-4B33-9401-2B9BB8E2918B}" name="Column9"/>
    <tableColumn id="10" xr3:uid="{FFA1DEFA-071E-47DC-8D6D-DDD904AD10AA}" name="Column10"/>
    <tableColumn id="11" xr3:uid="{3012C169-B4DB-4B3F-B968-C3F9A90EE751}" name="Column11"/>
    <tableColumn id="12" xr3:uid="{0B163FF6-F748-4781-AB0B-8169306A67CC}" name="Column12"/>
    <tableColumn id="13" xr3:uid="{D765CF43-85BB-4509-8025-2C7361C29D1C}" name="Column13"/>
  </tableColumns>
  <tableStyleInfo name="Financial Report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A4FDD8E-1FBD-4A9B-B880-7042FCF3623F}" name="Table_313" displayName="Table_313" ref="A55:M103" headerRowCount="0">
  <tableColumns count="13">
    <tableColumn id="1" xr3:uid="{481BD176-91D2-442C-AB67-C6BFBDDCB119}" name="Column1"/>
    <tableColumn id="2" xr3:uid="{3EF26D84-DB2B-4994-8B2C-9621A933C328}" name="Column2"/>
    <tableColumn id="3" xr3:uid="{E97DF540-87C4-413F-934B-C9FAF90E9ACA}" name="Column3"/>
    <tableColumn id="4" xr3:uid="{7B400D14-3EB3-4448-A195-23413D82EC87}" name="Column4"/>
    <tableColumn id="5" xr3:uid="{24AF5C94-DE0F-4A72-8CEE-1AD99EF7DD66}" name="Column5"/>
    <tableColumn id="6" xr3:uid="{CB98144F-3F7C-4A58-BFE9-85201139B932}" name="Column6"/>
    <tableColumn id="7" xr3:uid="{78DD555D-A3B9-4E01-A33E-61F0A9C5B4A0}" name="Column7"/>
    <tableColumn id="8" xr3:uid="{A922DB8F-0BCD-4ADE-BC5A-BA1E6D753CC3}" name="Column8"/>
    <tableColumn id="9" xr3:uid="{ECCD51FF-3B77-43F9-8A13-8E54A407B9F5}" name="Column9"/>
    <tableColumn id="10" xr3:uid="{E334762B-0F08-4CD5-A836-3EC7BBAE845E}" name="Column10"/>
    <tableColumn id="11" xr3:uid="{C7DB038F-669D-428C-904F-BA2983F249EC}" name="Column11"/>
    <tableColumn id="12" xr3:uid="{F06467CA-0157-454F-A546-3B642A88BC86}" name="Column12"/>
    <tableColumn id="13" xr3:uid="{3908E72F-28EE-43C9-9559-EA6C0DA06CDF}" name="Column13"/>
  </tableColumns>
  <tableStyleInfo name="Financial Report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FF8426A-480D-4583-BAE9-8F04B267F92B}" name="Table_414" displayName="Table_414" ref="A104:M142" headerRowCount="0">
  <tableColumns count="13">
    <tableColumn id="1" xr3:uid="{61D30B77-77A1-45D0-A8A0-652D9BD75216}" name="Column1"/>
    <tableColumn id="2" xr3:uid="{B8B41AA4-26C3-42D0-BBD7-03FF475AF0E5}" name="Column2"/>
    <tableColumn id="3" xr3:uid="{F2F93133-2C4B-4C5F-9E64-5F48B960D135}" name="Column3"/>
    <tableColumn id="4" xr3:uid="{4919AC0C-A701-4F2C-BEB9-4B78358CE118}" name="Column4"/>
    <tableColumn id="5" xr3:uid="{6AA76165-B943-476B-B740-9D317AE3E201}" name="Column5"/>
    <tableColumn id="6" xr3:uid="{3E156664-6D17-44DA-A644-08EABA63E1EC}" name="Column6"/>
    <tableColumn id="7" xr3:uid="{5134A246-A64B-4166-A670-52CB77E9EC1A}" name="Column7"/>
    <tableColumn id="8" xr3:uid="{BD1233DA-AD76-4DF1-A1DE-42DA16E2F9B0}" name="Column8"/>
    <tableColumn id="9" xr3:uid="{686D6C91-73E4-4C67-B6FE-D6ECA7C405D3}" name="Column9"/>
    <tableColumn id="10" xr3:uid="{367368A0-5A4C-4437-9C28-3DD1517A25D9}" name="Column10"/>
    <tableColumn id="11" xr3:uid="{9F3CAE09-186A-4C75-B432-E72F6256A866}" name="Column11"/>
    <tableColumn id="12" xr3:uid="{0FE24981-1EBF-4CF0-B942-32F9EDF147A7}" name="Column12"/>
    <tableColumn id="13" xr3:uid="{0043A8F6-EA95-460C-AF0B-6E5303E004FA}" name="Column13"/>
  </tableColumns>
  <tableStyleInfo name="Financial Report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7S0R0BQ?ref_=ppx_hzsearch_conn_dt_b_fed_asin_title_1&amp;th=1" TargetMode="External"/><Relationship Id="rId13" Type="http://schemas.openxmlformats.org/officeDocument/2006/relationships/hyperlink" Target="https://www.amazon.com/dp/B0BMQ7HM6G?ref_=ppx_hzsearch_conn_dt_b_fed_asin_title_2" TargetMode="External"/><Relationship Id="rId18" Type="http://schemas.openxmlformats.org/officeDocument/2006/relationships/hyperlink" Target="https://www.amazon.com/dp/B08PQPJYHX?ref=ppx_yo2ov_dt_b_fed_asin_title" TargetMode="External"/><Relationship Id="rId3" Type="http://schemas.openxmlformats.org/officeDocument/2006/relationships/hyperlink" Target="https://www.shapirosupply.com/aluminum-6061-t6-sheet-w-pvc-1-side-br-125-x-1-x-2.html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amazon.com/dp/B07FPLZXTF?ref_=ppx_hzsearch_conn_dt_b_fed_asin_title_1" TargetMode="External"/><Relationship Id="rId12" Type="http://schemas.openxmlformats.org/officeDocument/2006/relationships/hyperlink" Target="https://www.amazon.com/dp/B0CPJF21KP?ref_=ppx_hzsearch_conn_dt_b_fed_asin_title_1" TargetMode="External"/><Relationship Id="rId17" Type="http://schemas.openxmlformats.org/officeDocument/2006/relationships/hyperlink" Target="https://www.amazon.com/dp/B08TVLYB3Q?ref_=ppx_hzsearch_conn_dt_b_fed_asin_title_1&amp;th=1" TargetMode="External"/><Relationship Id="rId25" Type="http://schemas.openxmlformats.org/officeDocument/2006/relationships/table" Target="../tables/table5.xml"/><Relationship Id="rId2" Type="http://schemas.openxmlformats.org/officeDocument/2006/relationships/hyperlink" Target="https://www.airbnb.com/rooms/28617569?adults=10&amp;check_in=2025-06-20&amp;check_out=2025-06-29&amp;search_mode=regular_search&amp;source_impression_id=p3_1740547465_P3Upm7mXYEfRd2cw&amp;previous_page_section_name=1000&amp;federated_search_id=8e4d2b5e-b93a-4f2d-a854-e8383675cb0d" TargetMode="External"/><Relationship Id="rId16" Type="http://schemas.openxmlformats.org/officeDocument/2006/relationships/hyperlink" Target="https://www.amazon.com/dp/B0C6XLS3CT?ref_=ppx_hzsearch_conn_dt_b_fed_asin_title_1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bing.com/travel/flight-search?q=flights+from+stl-san&amp;src=stl&amp;des=san&amp;ddate=2025-06-20&amp;isr=1&amp;rdate=2025-06-29&amp;cls=0&amp;adult=1&amp;child=0&amp;infant=0&amp;sel=STL%2CMSP%2C06%3A30%3A00%2CDL%2C1597%2C0%7CMSP%2CSAN%2C08%3A50%3A00%2CDL%2C2121%2C0%7C&amp;sin=STL%2CORD%2C17%3A27%3A00%2CUA%2C1156%2C0%7CORD%2CSAN%2C19%3A50%3A00%2CUA%2C630%2C0%7C&amp;form=FBASEL&amp;entrypoint=FBASEL" TargetMode="External"/><Relationship Id="rId6" Type="http://schemas.openxmlformats.org/officeDocument/2006/relationships/hyperlink" Target="https://www.amazon.com/dp/B07CYMR11Y?ref_=ppx_hzsearch_conn_dt_b_fed_asin_title_1" TargetMode="External"/><Relationship Id="rId11" Type="http://schemas.openxmlformats.org/officeDocument/2006/relationships/hyperlink" Target="https://www.amazon.com/dp/B09PF5WCZL?ref_=ppx_hzsearch_conn_dt_b_fed_asin_title_1&amp;th=1" TargetMode="External"/><Relationship Id="rId24" Type="http://schemas.openxmlformats.org/officeDocument/2006/relationships/table" Target="../tables/table4.xml"/><Relationship Id="rId5" Type="http://schemas.openxmlformats.org/officeDocument/2006/relationships/hyperlink" Target="https://www.amazon.com/dp/B0BVHK7GTF?ref_=ppx_hzsearch_conn_dt_b_fed_asin_title_1" TargetMode="External"/><Relationship Id="rId15" Type="http://schemas.openxmlformats.org/officeDocument/2006/relationships/hyperlink" Target="https://www.amazon.com/dp/B0D1N3DKYJ?ref_=ppx_hzsearch_conn_dt_b_fed_asin_title_1" TargetMode="External"/><Relationship Id="rId23" Type="http://schemas.openxmlformats.org/officeDocument/2006/relationships/table" Target="../tables/table3.xml"/><Relationship Id="rId10" Type="http://schemas.openxmlformats.org/officeDocument/2006/relationships/hyperlink" Target="https://www.amazon.com/dp/B01BU7038A?ref_=ppx_hzsearch_conn_dt_b_fed_asin_title_1" TargetMode="External"/><Relationship Id="rId19" Type="http://schemas.openxmlformats.org/officeDocument/2006/relationships/hyperlink" Target="https://www.amazon.com/gp/product/B0B1V8D36H?smid=A3FZJTJP2FUJVA&amp;psc=1" TargetMode="External"/><Relationship Id="rId4" Type="http://schemas.openxmlformats.org/officeDocument/2006/relationships/hyperlink" Target="https://www.amazon.com/dp/B0BC1VH4XB?ref_=ppx_hzsearch_conn_dt_b_fed_asin_title_1&amp;th=1" TargetMode="External"/><Relationship Id="rId9" Type="http://schemas.openxmlformats.org/officeDocument/2006/relationships/hyperlink" Target="https://www.amazon.com/dp/B09GRSBB7P?ref_=ppx_hzsearch_conn_dt_b_fed_asin_title_1" TargetMode="External"/><Relationship Id="rId14" Type="http://schemas.openxmlformats.org/officeDocument/2006/relationships/hyperlink" Target="https://www.amazon.com/dp/B0BF9LW56V?ref_=ppx_hzsearch_conn_dt_b_fed_asin_title_1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Stainless-Steel-Flat-Washers-Metric/dp/B0844NY2F9/ref=sr_1_2?dchild=1&amp;keywords=m10%2Bwasher&amp;qid=1618285443&amp;sr=8-2&amp;th=1" TargetMode="External"/><Relationship Id="rId21" Type="http://schemas.openxmlformats.org/officeDocument/2006/relationships/hyperlink" Target="https://www.mcmaster.com/98330A115/" TargetMode="External"/><Relationship Id="rId42" Type="http://schemas.openxmlformats.org/officeDocument/2006/relationships/hyperlink" Target="https://www.mcmaster.com/7658K11/" TargetMode="External"/><Relationship Id="rId47" Type="http://schemas.openxmlformats.org/officeDocument/2006/relationships/hyperlink" Target="https://www.mcmaster.com/94669A358/" TargetMode="External"/><Relationship Id="rId63" Type="http://schemas.openxmlformats.org/officeDocument/2006/relationships/hyperlink" Target="https://www.mcmaster.com/1593N4/" TargetMode="External"/><Relationship Id="rId68" Type="http://schemas.openxmlformats.org/officeDocument/2006/relationships/hyperlink" Target="https://www.mcmaster.com/5779K108/" TargetMode="External"/><Relationship Id="rId84" Type="http://schemas.openxmlformats.org/officeDocument/2006/relationships/comments" Target="../comments1.xml"/><Relationship Id="rId16" Type="http://schemas.openxmlformats.org/officeDocument/2006/relationships/hyperlink" Target="https://www.amazon.com/gp/product/B087TPVZS3/ref=ppx_yo_dt_b_asin_title_o00_s00?ie=UTF8&amp;psc=1" TargetMode="External"/><Relationship Id="rId11" Type="http://schemas.openxmlformats.org/officeDocument/2006/relationships/hyperlink" Target="https://www.amazon.com/1-X-Automatic-Center-Punch/dp/B006ZB9SI8/ref=dp_prsubs_2?pd_rd_i=B006ZB9SI8&amp;psc=1" TargetMode="External"/><Relationship Id="rId32" Type="http://schemas.openxmlformats.org/officeDocument/2006/relationships/hyperlink" Target="https://www.mcmaster.com/1544T1/" TargetMode="External"/><Relationship Id="rId37" Type="http://schemas.openxmlformats.org/officeDocument/2006/relationships/hyperlink" Target="https://www.mcmaster.com/1514A11/" TargetMode="External"/><Relationship Id="rId53" Type="http://schemas.openxmlformats.org/officeDocument/2006/relationships/hyperlink" Target="https://www.mcmaster.com/91290a195/" TargetMode="External"/><Relationship Id="rId58" Type="http://schemas.openxmlformats.org/officeDocument/2006/relationships/hyperlink" Target="https://www.mcmaster.com/3582N11/" TargetMode="External"/><Relationship Id="rId74" Type="http://schemas.openxmlformats.org/officeDocument/2006/relationships/hyperlink" Target="https://m.intl.taobao.com/detail/detail.html?spm=a230r.1.14.20.419a37c9WRBzbv&amp;id=597604313584&amp;ns=1&amp;abbucket=13" TargetMode="External"/><Relationship Id="rId79" Type="http://schemas.openxmlformats.org/officeDocument/2006/relationships/table" Target="../tables/table6.xml"/><Relationship Id="rId5" Type="http://schemas.openxmlformats.org/officeDocument/2006/relationships/hyperlink" Target="https://drive.google.com/drive/u/1/folders/1-1P3XMlOqanhAWziJLOpORjn5jL8xLxc" TargetMode="External"/><Relationship Id="rId61" Type="http://schemas.openxmlformats.org/officeDocument/2006/relationships/hyperlink" Target="https://www.mcmaster.com/51025K244/" TargetMode="External"/><Relationship Id="rId82" Type="http://schemas.openxmlformats.org/officeDocument/2006/relationships/table" Target="../tables/table9.xml"/><Relationship Id="rId19" Type="http://schemas.openxmlformats.org/officeDocument/2006/relationships/hyperlink" Target="https://www.industrialmetalsupply.com/6063-aluminum-square-tube/63st100068" TargetMode="External"/><Relationship Id="rId14" Type="http://schemas.openxmlformats.org/officeDocument/2006/relationships/hyperlink" Target="https://www.amazon.com/Glasses-Protective-Goggles-Different-Protection/dp/B07P5FBW8L/ref=sr_1_4?dchild=1&amp;keywords=lab+goggles+bulk&amp;qid=1616997601&amp;s=hi&amp;sr=1-4" TargetMode="External"/><Relationship Id="rId22" Type="http://schemas.openxmlformats.org/officeDocument/2006/relationships/hyperlink" Target="https://www.mcmaster.com/98335A034/" TargetMode="External"/><Relationship Id="rId27" Type="http://schemas.openxmlformats.org/officeDocument/2006/relationships/hyperlink" Target="https://www.mcmaster.com/6261K173/" TargetMode="External"/><Relationship Id="rId30" Type="http://schemas.openxmlformats.org/officeDocument/2006/relationships/hyperlink" Target="https://www.mcmaster.com/93657A034/" TargetMode="External"/><Relationship Id="rId35" Type="http://schemas.openxmlformats.org/officeDocument/2006/relationships/hyperlink" Target="https://www.mcmaster.com/3582N11/" TargetMode="External"/><Relationship Id="rId43" Type="http://schemas.openxmlformats.org/officeDocument/2006/relationships/hyperlink" Target="https://www.mcmaster.com/1598A12/" TargetMode="External"/><Relationship Id="rId48" Type="http://schemas.openxmlformats.org/officeDocument/2006/relationships/hyperlink" Target="https://www.mcmaster.com/4634T31-4634T313/" TargetMode="External"/><Relationship Id="rId56" Type="http://schemas.openxmlformats.org/officeDocument/2006/relationships/hyperlink" Target="https://www.mcmaster.com/91290A232/" TargetMode="External"/><Relationship Id="rId64" Type="http://schemas.openxmlformats.org/officeDocument/2006/relationships/hyperlink" Target="https://www.mcmaster.com/6536K28/" TargetMode="External"/><Relationship Id="rId69" Type="http://schemas.openxmlformats.org/officeDocument/2006/relationships/hyperlink" Target="https://www.mcmaster.com/3363N15/" TargetMode="External"/><Relationship Id="rId77" Type="http://schemas.openxmlformats.org/officeDocument/2006/relationships/drawing" Target="../drawings/drawing2.xml"/><Relationship Id="rId8" Type="http://schemas.openxmlformats.org/officeDocument/2006/relationships/hyperlink" Target="https://www.amazon.com/dp/B002SG7PPM/?coliid=IRMLZC552P4F4&amp;colid=2RZZYVTP8WD2W&amp;psc=1&amp;ref_=lv_cv_lig_dp_it" TargetMode="External"/><Relationship Id="rId51" Type="http://schemas.openxmlformats.org/officeDocument/2006/relationships/hyperlink" Target="https://www.mcmaster.com/91290A270/" TargetMode="External"/><Relationship Id="rId72" Type="http://schemas.openxmlformats.org/officeDocument/2006/relationships/hyperlink" Target="https://www.mcmaster.com/6031K16/" TargetMode="External"/><Relationship Id="rId80" Type="http://schemas.openxmlformats.org/officeDocument/2006/relationships/table" Target="../tables/table7.xml"/><Relationship Id="rId3" Type="http://schemas.openxmlformats.org/officeDocument/2006/relationships/hyperlink" Target="http://tritonrobotics.org/" TargetMode="External"/><Relationship Id="rId12" Type="http://schemas.openxmlformats.org/officeDocument/2006/relationships/hyperlink" Target="https://www.amazon.com/WEN-4208-5-Speed-Drill-Press/dp/B08DY2W8KH/ref=bmx_2?pd_rd_w=1oo2R&amp;pf_rd_p=9e42592e-5816-4d9d-8232-41e9635bb789&amp;pf_rd_r=S65B4Q7CM04P36GZSQWA&amp;pd_rd_r=1e46d2bc-d7e6-456e-9e4b-468b334a82e5&amp;pd_rd_wg=ijVws&amp;pd_rd_i=B00HQONFVE&amp;th=1" TargetMode="External"/><Relationship Id="rId17" Type="http://schemas.openxmlformats.org/officeDocument/2006/relationships/hyperlink" Target="https://www.amazon.com/gp/product/B07PX44JQM/ref=ppx_yo_dt_b_asin_title_o01_s00?ie=UTF8&amp;psc=1" TargetMode="External"/><Relationship Id="rId25" Type="http://schemas.openxmlformats.org/officeDocument/2006/relationships/hyperlink" Target="https://www.mcmaster.com/94645A220/" TargetMode="External"/><Relationship Id="rId33" Type="http://schemas.openxmlformats.org/officeDocument/2006/relationships/hyperlink" Target="https://www.pololu.com/product/1999" TargetMode="External"/><Relationship Id="rId38" Type="http://schemas.openxmlformats.org/officeDocument/2006/relationships/hyperlink" Target="https://www.mcmaster.com/6389K115/" TargetMode="External"/><Relationship Id="rId46" Type="http://schemas.openxmlformats.org/officeDocument/2006/relationships/hyperlink" Target="https://www.mcmaster.com/1749K74/" TargetMode="External"/><Relationship Id="rId59" Type="http://schemas.openxmlformats.org/officeDocument/2006/relationships/hyperlink" Target="https://www.mcmaster.com/91502A112/" TargetMode="External"/><Relationship Id="rId67" Type="http://schemas.openxmlformats.org/officeDocument/2006/relationships/hyperlink" Target="https://www.mcmaster.com/5779K494/" TargetMode="External"/><Relationship Id="rId20" Type="http://schemas.openxmlformats.org/officeDocument/2006/relationships/hyperlink" Target="https://world.taobao.com/" TargetMode="External"/><Relationship Id="rId41" Type="http://schemas.openxmlformats.org/officeDocument/2006/relationships/hyperlink" Target="https://www.pitsco.com/TETRIX-Dual-Standard-Scale-Servo-Motor-Bracket" TargetMode="External"/><Relationship Id="rId54" Type="http://schemas.openxmlformats.org/officeDocument/2006/relationships/hyperlink" Target="https://www.mcmaster.com/92467A481/" TargetMode="External"/><Relationship Id="rId62" Type="http://schemas.openxmlformats.org/officeDocument/2006/relationships/hyperlink" Target="https://www.mcmaster.com/1077T11/" TargetMode="External"/><Relationship Id="rId70" Type="http://schemas.openxmlformats.org/officeDocument/2006/relationships/hyperlink" Target="https://www.mcmaster.com/5972K91/" TargetMode="External"/><Relationship Id="rId75" Type="http://schemas.openxmlformats.org/officeDocument/2006/relationships/hyperlink" Target="https://item.taobao.com/item.htm?id=581784035128" TargetMode="External"/><Relationship Id="rId83" Type="http://schemas.openxmlformats.org/officeDocument/2006/relationships/table" Target="../tables/table10.xml"/><Relationship Id="rId1" Type="http://schemas.openxmlformats.org/officeDocument/2006/relationships/hyperlink" Target="https://www.amazon.com/gp/product/B07N1XF68S/ref=ox_sc_act_title_2?smid=A1UFIGHUWHMM32&amp;psc=1" TargetMode="External"/><Relationship Id="rId6" Type="http://schemas.openxmlformats.org/officeDocument/2006/relationships/hyperlink" Target="https://www.amazon.com/dp/B07FXK9VHV/?coliid=IN5W271KI7NO2&amp;colid=2RZZYVTP8WD2W&amp;psc=1&amp;ref_=lv_cv_lig_dp_it" TargetMode="External"/><Relationship Id="rId15" Type="http://schemas.openxmlformats.org/officeDocument/2006/relationships/hyperlink" Target="https://www.amazon.com/gp/product/B00004YMCI/ref=ppx_yo_dt_b_asin_title_o00_s00?ie=UTF8&amp;psc=1" TargetMode="External"/><Relationship Id="rId23" Type="http://schemas.openxmlformats.org/officeDocument/2006/relationships/hyperlink" Target="https://www.mcmaster.com/1514A11/" TargetMode="External"/><Relationship Id="rId28" Type="http://schemas.openxmlformats.org/officeDocument/2006/relationships/hyperlink" Target="https://www.mcmaster.com/6261K193/" TargetMode="External"/><Relationship Id="rId36" Type="http://schemas.openxmlformats.org/officeDocument/2006/relationships/hyperlink" Target="https://www.mcmaster.com/4634T32-4634T323/" TargetMode="External"/><Relationship Id="rId49" Type="http://schemas.openxmlformats.org/officeDocument/2006/relationships/hyperlink" Target="https://www.mcmaster.com/4390N148/" TargetMode="External"/><Relationship Id="rId57" Type="http://schemas.openxmlformats.org/officeDocument/2006/relationships/hyperlink" Target="https://www.mcmaster.com/90592A095/" TargetMode="External"/><Relationship Id="rId10" Type="http://schemas.openxmlformats.org/officeDocument/2006/relationships/hyperlink" Target="https://www.amazon.com/dp/B00004T7S1/?coliid=I3QZVP30GBAL6K&amp;colid=2RZZYVTP8WD2W&amp;psc=1&amp;ref_=lv_cv_lig_dp_it" TargetMode="External"/><Relationship Id="rId31" Type="http://schemas.openxmlformats.org/officeDocument/2006/relationships/hyperlink" Target="https://www.mcmaster.com/95947A547/" TargetMode="External"/><Relationship Id="rId44" Type="http://schemas.openxmlformats.org/officeDocument/2006/relationships/hyperlink" Target="https://www.mcmaster.com/92703A113/" TargetMode="External"/><Relationship Id="rId52" Type="http://schemas.openxmlformats.org/officeDocument/2006/relationships/hyperlink" Target="https://www.mcmaster.com/91290A276/" TargetMode="External"/><Relationship Id="rId60" Type="http://schemas.openxmlformats.org/officeDocument/2006/relationships/hyperlink" Target="https://www.amazon.com/Baomain-Cylinder-Stroke-Double-Pneumatic/dp/B01KLJSF74/ref=sr_1_1?keywords=Baomain+Air+Cylinder+CXSM+10-50+10mm+Bore+50mm+Stroke+Alloy+Double+Rod&amp;qid=1577505176&amp;sr=8-1" TargetMode="External"/><Relationship Id="rId65" Type="http://schemas.openxmlformats.org/officeDocument/2006/relationships/hyperlink" Target="https://www.mcmaster.com/7854K15/" TargetMode="External"/><Relationship Id="rId73" Type="http://schemas.openxmlformats.org/officeDocument/2006/relationships/hyperlink" Target="https://www.amazon.com/gp/product/B074V35S9P/ref=ox_sc_act_title_1?smid=A21TE5CLHZDYA7&amp;psc=1" TargetMode="External"/><Relationship Id="rId78" Type="http://schemas.openxmlformats.org/officeDocument/2006/relationships/vmlDrawing" Target="../drawings/vmlDrawing1.vml"/><Relationship Id="rId81" Type="http://schemas.openxmlformats.org/officeDocument/2006/relationships/table" Target="../tables/table8.xml"/><Relationship Id="rId4" Type="http://schemas.openxmlformats.org/officeDocument/2006/relationships/hyperlink" Target="http://chase.com/" TargetMode="External"/><Relationship Id="rId9" Type="http://schemas.openxmlformats.org/officeDocument/2006/relationships/hyperlink" Target="https://www.amazon.com/MYSWEETY-MultifunctionWorktable-Compound-Drilling-Adjustme/dp/B07PCHXFYN/ref=psdc_13400331_t2_B0837RPTYW" TargetMode="External"/><Relationship Id="rId13" Type="http://schemas.openxmlformats.org/officeDocument/2006/relationships/hyperlink" Target="https://www.amazon.com/dp/B00UC318M4/?coliid=I24TVZUEHHUH8K&amp;colid=2RZZYVTP8WD2W&amp;psc=1&amp;ref_=lv_cv_lig_dp_it" TargetMode="External"/><Relationship Id="rId18" Type="http://schemas.openxmlformats.org/officeDocument/2006/relationships/hyperlink" Target="https://www.industrialmetalsupply.com/6063-aluminum-square-tube/63st075068" TargetMode="External"/><Relationship Id="rId39" Type="http://schemas.openxmlformats.org/officeDocument/2006/relationships/hyperlink" Target="https://www.mcmaster.com/5972K129/" TargetMode="External"/><Relationship Id="rId34" Type="http://schemas.openxmlformats.org/officeDocument/2006/relationships/hyperlink" Target="https://www.mcmaster.com/5912K77/" TargetMode="External"/><Relationship Id="rId50" Type="http://schemas.openxmlformats.org/officeDocument/2006/relationships/hyperlink" Target="https://www.mcmaster.com/91292A316/" TargetMode="External"/><Relationship Id="rId55" Type="http://schemas.openxmlformats.org/officeDocument/2006/relationships/hyperlink" Target="https://www.mcmaster.com/91290A258/" TargetMode="External"/><Relationship Id="rId76" Type="http://schemas.openxmlformats.org/officeDocument/2006/relationships/hyperlink" Target="https://www.robotshop.com/en/rplidar-a1m8-360-degree-laser-scanner-development-kit.html" TargetMode="External"/><Relationship Id="rId7" Type="http://schemas.openxmlformats.org/officeDocument/2006/relationships/hyperlink" Target="https://www.amazon.com/dp/B001RQTK9I/?coliid=I1RU3JAKEGA22C&amp;colid=2RZZYVTP8WD2W&amp;psc=1&amp;ref_=lv_cv_lig_dp_it" TargetMode="External"/><Relationship Id="rId71" Type="http://schemas.openxmlformats.org/officeDocument/2006/relationships/hyperlink" Target="https://www.mcmaster.com/47065T101/" TargetMode="External"/><Relationship Id="rId2" Type="http://schemas.openxmlformats.org/officeDocument/2006/relationships/hyperlink" Target="https://www.industrialmetalsupply.com/3003-5052-6061-cast-tooling-aluminum-sheet-and-plate" TargetMode="External"/><Relationship Id="rId29" Type="http://schemas.openxmlformats.org/officeDocument/2006/relationships/hyperlink" Target="https://www.amazon.com/Ansoon-Detacher-Motorcycle-Bicycle-Replacing/dp/B076RRH762/ref=sr_1_5?dchild=1&amp;keywords=roller%2Bchain%2Bbreaker&amp;qid=1608665433&amp;sr=8-5&amp;th=1" TargetMode="External"/><Relationship Id="rId24" Type="http://schemas.openxmlformats.org/officeDocument/2006/relationships/hyperlink" Target="https://www.mcmaster.com/91290A225/" TargetMode="External"/><Relationship Id="rId40" Type="http://schemas.openxmlformats.org/officeDocument/2006/relationships/hyperlink" Target="https://www.amazon.com/BESIY-Skateboards-Longboards-Miniature-ABEC%EF%BC%88Pack/dp/B07S1B3MS6/ref=sr_1_3?dchild=1&amp;keywords=bearings&amp;qid=1618168933&amp;sr=8-3" TargetMode="External"/><Relationship Id="rId45" Type="http://schemas.openxmlformats.org/officeDocument/2006/relationships/hyperlink" Target="https://www.mcmaster.com/91841A115/" TargetMode="External"/><Relationship Id="rId66" Type="http://schemas.openxmlformats.org/officeDocument/2006/relationships/hyperlink" Target="https://www.mcmaster.com/11435A11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4V35S9P/ref=ox_sc_act_title_1?smid=A21TE5CLHZDYA7&amp;psc=1" TargetMode="External"/><Relationship Id="rId13" Type="http://schemas.openxmlformats.org/officeDocument/2006/relationships/table" Target="../tables/table12.xml"/><Relationship Id="rId3" Type="http://schemas.openxmlformats.org/officeDocument/2006/relationships/hyperlink" Target="https://developer.nvidia.com/buy-jetson" TargetMode="External"/><Relationship Id="rId7" Type="http://schemas.openxmlformats.org/officeDocument/2006/relationships/hyperlink" Target="https://www.amazon.com/Baomain-Cylinder-Stroke-Double-Pneumatic/dp/B01KLJSF74/ref=sr_1_1?keywords=Baomain+Air+Cylinder+CXSM+10-50+10mm+Bore+50mm+Stroke+Alloy+Double+Rod&amp;qid=1577505176&amp;sr=8-1" TargetMode="External"/><Relationship Id="rId12" Type="http://schemas.openxmlformats.org/officeDocument/2006/relationships/table" Target="../tables/table11.xml"/><Relationship Id="rId2" Type="http://schemas.openxmlformats.org/officeDocument/2006/relationships/hyperlink" Target="https://www.amazon.com/Camecho-Vehicle-Monitor-Waterproof-Trailer/dp/B07DNXH257/ref=sr_1_1?keywords=Camecho+Vehicle+Backup+Camera+7+Inch+4+Split+Monitor+Front+View%2C+Rear+View+Camera+18+IR+Night+Vision+Waterproof+Auto+Camera+with+2x33+ft+and+2x65ft+Cables+for+Trucks%2C+RV%2C+Trailer%2C+Bus&amp;qid=1570399641&amp;sr=8-1" TargetMode="External"/><Relationship Id="rId1" Type="http://schemas.openxmlformats.org/officeDocument/2006/relationships/hyperlink" Target="https://www.amazon.com/gp/product/B07N1XF68S/ref=ox_sc_act_title_2?smid=A1UFIGHUWHMM32&amp;psc=1" TargetMode="External"/><Relationship Id="rId6" Type="http://schemas.openxmlformats.org/officeDocument/2006/relationships/hyperlink" Target="http://www.zyltech.com/2020-extrusion-l-bracket/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s://www.vxb.com/10mm-Flange-KFL000-Miniature-Pillow-Block-Mounted-p/kit18640.htm" TargetMode="External"/><Relationship Id="rId10" Type="http://schemas.openxmlformats.org/officeDocument/2006/relationships/hyperlink" Target="https://www.amazon.com/BQLZR-Absorbers-Aluminum-1660004-Upgrade/dp/B00S4SPPJQ/ref=pd_day0_21_4/147-2991196-4244900?_encoding=UTF8&amp;pd_rd_i=B00S4SPPJQ&amp;pd_rd_r=1190da1d-cb7a-4a3f-93d8-0e356f6ce9fd&amp;pd_rd_w=ngnrY&amp;pd_rd_wg=6DE7o&amp;pf_rd_p=ecf748b5-e796-4a0d-9a46-406a973ba8da&amp;pf_rd_r=PA8XCDRQZREP9PCHFQGX&amp;psc=1&amp;refRID=PA8XCDRQZREP9PCHFQGX" TargetMode="External"/><Relationship Id="rId4" Type="http://schemas.openxmlformats.org/officeDocument/2006/relationships/hyperlink" Target="https://www.amazon.com/Uxcell-a17053100ux0131-Aligning-Pillow-Bearing/dp/B073L2SQMZ/ref=sr_1_fkmr0_1?keywords=uxcell+2+Pcs+KFL08+8mm+Zinc-Aluminum+Alloy+Flange+Pillow+Block+Bearing&amp;qid=1570399070&amp;sr=8-1-fkmr0" TargetMode="External"/><Relationship Id="rId9" Type="http://schemas.openxmlformats.org/officeDocument/2006/relationships/hyperlink" Target="https://item.taobao.com/item.htm?id=581784035128" TargetMode="Externa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G36" sqref="G36"/>
    </sheetView>
  </sheetViews>
  <sheetFormatPr defaultColWidth="12.5703125" defaultRowHeight="15" customHeight="1"/>
  <cols>
    <col min="1" max="1" width="37.140625" customWidth="1"/>
    <col min="2" max="2" width="23.28515625" customWidth="1"/>
    <col min="3" max="3" width="23" customWidth="1"/>
    <col min="4" max="4" width="27.5703125" customWidth="1"/>
    <col min="5" max="5" width="32.85546875" customWidth="1"/>
    <col min="6" max="6" width="10.85546875" customWidth="1"/>
    <col min="7" max="7" width="6" customWidth="1"/>
    <col min="8" max="8" width="12.5703125" customWidth="1"/>
    <col min="9" max="9" width="19.140625" customWidth="1"/>
    <col min="10" max="10" width="16" customWidth="1"/>
    <col min="11" max="11" width="19.28515625" customWidth="1"/>
    <col min="12" max="12" width="18.5703125" customWidth="1"/>
    <col min="13" max="13" width="24.5703125" customWidth="1"/>
    <col min="14" max="14" width="14.42578125" customWidth="1"/>
    <col min="15" max="16" width="15.28515625" customWidth="1"/>
    <col min="17" max="17" width="17" customWidth="1"/>
    <col min="18" max="18" width="23.28515625" customWidth="1"/>
    <col min="19" max="19" width="14.42578125" hidden="1" customWidth="1"/>
    <col min="20" max="20" width="20" hidden="1" customWidth="1"/>
    <col min="21" max="22" width="14.42578125" hidden="1" customWidth="1"/>
    <col min="23" max="23" width="22.5703125" hidden="1" customWidth="1"/>
    <col min="24" max="25" width="14.42578125" hidden="1" customWidth="1"/>
    <col min="26" max="26" width="29.140625" customWidth="1"/>
    <col min="27" max="27" width="17.85546875" customWidth="1"/>
    <col min="28" max="31" width="14.42578125" customWidth="1"/>
  </cols>
  <sheetData>
    <row r="1" spans="1:30" ht="45.75">
      <c r="A1" s="129"/>
      <c r="B1" s="127"/>
      <c r="C1" s="127"/>
      <c r="D1" s="130" t="s">
        <v>0</v>
      </c>
      <c r="E1" s="127"/>
      <c r="F1" s="127"/>
      <c r="G1" s="2"/>
      <c r="H1" s="2"/>
      <c r="I1" s="2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3"/>
      <c r="V1" s="1"/>
      <c r="W1" s="1"/>
      <c r="X1" s="1"/>
    </row>
    <row r="2" spans="1:30" ht="45.75">
      <c r="A2" s="127"/>
      <c r="B2" s="127"/>
      <c r="C2" s="127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3"/>
      <c r="Q2" s="1"/>
      <c r="R2" s="1"/>
      <c r="S2" s="4"/>
      <c r="T2" s="1"/>
      <c r="U2" s="3"/>
      <c r="V2" s="1"/>
      <c r="W2" s="1"/>
      <c r="X2" s="1"/>
    </row>
    <row r="3" spans="1:30" ht="45.75">
      <c r="A3" s="127"/>
      <c r="B3" s="127"/>
      <c r="C3" s="127"/>
      <c r="D3" s="2"/>
      <c r="E3" s="2"/>
      <c r="F3" s="2"/>
      <c r="G3" s="2"/>
      <c r="H3" s="5" t="s">
        <v>1</v>
      </c>
      <c r="I3" s="5" t="s">
        <v>2</v>
      </c>
      <c r="J3" s="2"/>
      <c r="K3" s="1"/>
      <c r="L3" s="1"/>
      <c r="M3" s="1"/>
      <c r="N3" s="1"/>
      <c r="O3" s="131" t="s">
        <v>575</v>
      </c>
      <c r="P3" s="127"/>
      <c r="Q3" s="127"/>
      <c r="R3" s="127"/>
      <c r="S3" s="4"/>
      <c r="T3" s="131" t="s">
        <v>4</v>
      </c>
      <c r="U3" s="127"/>
      <c r="V3" s="127"/>
      <c r="W3" s="127"/>
      <c r="X3" s="1"/>
    </row>
    <row r="4" spans="1:30" ht="45.75">
      <c r="A4" s="127"/>
      <c r="B4" s="127"/>
      <c r="C4" s="127"/>
      <c r="D4" s="5" t="s">
        <v>5</v>
      </c>
      <c r="E4" s="5">
        <v>2025</v>
      </c>
      <c r="F4" s="6"/>
      <c r="G4" s="2"/>
      <c r="H4" s="6"/>
      <c r="I4" s="5" t="s">
        <v>6</v>
      </c>
      <c r="J4" s="2"/>
      <c r="K4" s="1"/>
      <c r="L4" s="1"/>
      <c r="M4" s="1"/>
      <c r="N4" s="1"/>
      <c r="O4" s="127"/>
      <c r="P4" s="127"/>
      <c r="Q4" s="127"/>
      <c r="R4" s="127"/>
      <c r="S4" s="4"/>
      <c r="T4" s="127"/>
      <c r="U4" s="127"/>
      <c r="V4" s="127"/>
      <c r="W4" s="127"/>
      <c r="X4" s="1"/>
    </row>
    <row r="5" spans="1:30" ht="46.5" thickBot="1">
      <c r="A5" s="127"/>
      <c r="B5" s="127"/>
      <c r="C5" s="127"/>
      <c r="D5" s="2"/>
      <c r="E5" s="2"/>
      <c r="F5" s="6"/>
      <c r="G5" s="2"/>
      <c r="H5" s="6"/>
      <c r="I5" s="2"/>
      <c r="J5" s="2"/>
      <c r="K5" s="1"/>
      <c r="L5" s="1"/>
      <c r="M5" s="1"/>
      <c r="N5" s="1"/>
      <c r="O5" s="127"/>
      <c r="P5" s="127"/>
      <c r="Q5" s="127"/>
      <c r="R5" s="127"/>
      <c r="S5" s="1"/>
      <c r="T5" s="127"/>
      <c r="U5" s="127"/>
      <c r="V5" s="127"/>
      <c r="W5" s="127"/>
      <c r="X5" s="1"/>
    </row>
    <row r="6" spans="1:30" ht="15.75" customHeight="1" thickTop="1" thickBot="1">
      <c r="A6" s="7" t="s">
        <v>7</v>
      </c>
      <c r="B6" s="8" t="s">
        <v>8</v>
      </c>
      <c r="C6" s="8" t="s">
        <v>9</v>
      </c>
      <c r="D6" s="9" t="s">
        <v>10</v>
      </c>
      <c r="E6" s="9" t="s">
        <v>11</v>
      </c>
      <c r="F6" s="10" t="s">
        <v>12</v>
      </c>
      <c r="G6" s="9" t="s">
        <v>13</v>
      </c>
      <c r="H6" s="10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121" t="s">
        <v>19</v>
      </c>
      <c r="N6" s="1"/>
      <c r="O6" s="132" t="s">
        <v>577</v>
      </c>
      <c r="P6" s="133"/>
      <c r="Q6" s="9" t="s">
        <v>21</v>
      </c>
      <c r="R6" s="11" t="s">
        <v>22</v>
      </c>
      <c r="S6" s="1"/>
      <c r="T6" s="132" t="s">
        <v>23</v>
      </c>
      <c r="U6" s="133"/>
      <c r="V6" s="9" t="s">
        <v>21</v>
      </c>
      <c r="W6" s="11" t="s">
        <v>22</v>
      </c>
      <c r="X6" s="1"/>
    </row>
    <row r="7" spans="1:30" ht="15.75" customHeight="1" thickTop="1">
      <c r="A7" s="13" t="s">
        <v>24</v>
      </c>
      <c r="B7" s="14" t="s">
        <v>25</v>
      </c>
      <c r="C7" s="15">
        <f>SUM(H8:H19)</f>
        <v>834.34</v>
      </c>
      <c r="D7" s="16"/>
      <c r="E7" s="16"/>
      <c r="F7" s="16"/>
      <c r="G7" s="16"/>
      <c r="H7" s="16"/>
      <c r="I7" s="16"/>
      <c r="J7" s="16"/>
      <c r="K7" s="16"/>
      <c r="L7" s="16"/>
      <c r="M7" s="17"/>
      <c r="N7" s="1"/>
      <c r="O7" s="18" t="s">
        <v>24</v>
      </c>
      <c r="P7" s="19">
        <v>1100</v>
      </c>
      <c r="Q7" s="19">
        <f>C7</f>
        <v>834.34</v>
      </c>
      <c r="R7" s="20">
        <f t="shared" ref="R7:R13" si="0">P7-Q7</f>
        <v>265.65999999999997</v>
      </c>
      <c r="S7" s="1"/>
      <c r="T7" s="21" t="s">
        <v>24</v>
      </c>
      <c r="U7" s="22">
        <v>300</v>
      </c>
      <c r="V7" s="22">
        <f>C7</f>
        <v>834.34</v>
      </c>
      <c r="W7" s="23">
        <f t="shared" ref="W7:W14" si="1">U7-V7</f>
        <v>-534.34</v>
      </c>
      <c r="X7" s="1"/>
      <c r="Z7" s="16"/>
    </row>
    <row r="8" spans="1:30" ht="15.75" customHeight="1">
      <c r="A8" s="24" t="s">
        <v>520</v>
      </c>
      <c r="B8" s="16" t="s">
        <v>98</v>
      </c>
      <c r="C8" s="25" t="s">
        <v>24</v>
      </c>
      <c r="D8" s="16" t="s">
        <v>523</v>
      </c>
      <c r="E8" t="s">
        <v>42</v>
      </c>
      <c r="F8" s="27">
        <v>500</v>
      </c>
      <c r="G8" s="28">
        <v>1</v>
      </c>
      <c r="H8" s="27">
        <f>IF(F8="","",(G8*F8))</f>
        <v>500</v>
      </c>
      <c r="I8" s="16" t="s">
        <v>42</v>
      </c>
      <c r="J8" s="125" t="s">
        <v>576</v>
      </c>
      <c r="K8" s="115" t="s">
        <v>521</v>
      </c>
      <c r="M8" s="122"/>
      <c r="N8" s="1"/>
      <c r="O8" s="13" t="s">
        <v>534</v>
      </c>
      <c r="P8" s="19">
        <v>200</v>
      </c>
      <c r="Q8" s="19">
        <f>C34</f>
        <v>211.99</v>
      </c>
      <c r="R8" s="20">
        <f t="shared" si="0"/>
        <v>-11.990000000000009</v>
      </c>
      <c r="S8" s="1"/>
      <c r="T8" s="13" t="s">
        <v>36</v>
      </c>
      <c r="U8" s="19">
        <v>1500</v>
      </c>
      <c r="V8" s="19">
        <f>C34</f>
        <v>211.99</v>
      </c>
      <c r="W8" s="20">
        <f t="shared" si="1"/>
        <v>1288.01</v>
      </c>
      <c r="X8" s="1"/>
      <c r="Z8" s="16"/>
    </row>
    <row r="9" spans="1:30" ht="15.75" customHeight="1">
      <c r="A9" s="24" t="s">
        <v>522</v>
      </c>
      <c r="B9" s="16" t="s">
        <v>98</v>
      </c>
      <c r="C9" s="25" t="s">
        <v>24</v>
      </c>
      <c r="D9" s="16" t="s">
        <v>523</v>
      </c>
      <c r="E9" t="s">
        <v>42</v>
      </c>
      <c r="F9" s="19">
        <v>260</v>
      </c>
      <c r="G9" s="16">
        <v>1</v>
      </c>
      <c r="H9" s="27">
        <f t="shared" ref="H9:H19" si="2">IF(F9="","",(G9*F9))</f>
        <v>260</v>
      </c>
      <c r="I9" s="16" t="s">
        <v>42</v>
      </c>
      <c r="J9" s="125" t="s">
        <v>576</v>
      </c>
      <c r="K9" s="115" t="s">
        <v>521</v>
      </c>
      <c r="M9" s="122"/>
      <c r="N9" s="1"/>
      <c r="O9" s="13" t="s">
        <v>45</v>
      </c>
      <c r="P9" s="19">
        <v>1600</v>
      </c>
      <c r="Q9" s="19">
        <f>C55</f>
        <v>227.45000000000002</v>
      </c>
      <c r="R9" s="20">
        <f t="shared" si="0"/>
        <v>1372.55</v>
      </c>
      <c r="S9" s="1"/>
      <c r="T9" s="13" t="s">
        <v>45</v>
      </c>
      <c r="U9" s="19">
        <v>800</v>
      </c>
      <c r="V9" s="19">
        <f>C55</f>
        <v>227.45000000000002</v>
      </c>
      <c r="W9" s="20">
        <f t="shared" si="1"/>
        <v>572.54999999999995</v>
      </c>
      <c r="X9" s="1"/>
    </row>
    <row r="10" spans="1:30" ht="15.75" customHeight="1">
      <c r="A10" s="24" t="s">
        <v>524</v>
      </c>
      <c r="B10" s="16" t="s">
        <v>98</v>
      </c>
      <c r="C10" s="25" t="s">
        <v>24</v>
      </c>
      <c r="D10" s="16"/>
      <c r="E10" s="116" t="s">
        <v>525</v>
      </c>
      <c r="F10" s="19">
        <v>414.47</v>
      </c>
      <c r="G10" s="16"/>
      <c r="H10" s="27">
        <f t="shared" si="2"/>
        <v>0</v>
      </c>
      <c r="I10" s="16" t="s">
        <v>42</v>
      </c>
      <c r="J10" s="117" t="s">
        <v>526</v>
      </c>
      <c r="M10" s="122"/>
      <c r="N10" s="1"/>
      <c r="O10" s="13" t="s">
        <v>54</v>
      </c>
      <c r="P10" s="19">
        <v>1600</v>
      </c>
      <c r="Q10" s="19">
        <f>0</f>
        <v>0</v>
      </c>
      <c r="R10" s="20">
        <f>P10-Q10</f>
        <v>1600</v>
      </c>
      <c r="S10" s="1"/>
      <c r="T10" s="13" t="s">
        <v>49</v>
      </c>
      <c r="U10" s="19">
        <v>1200</v>
      </c>
      <c r="V10" s="19">
        <f>C104</f>
        <v>0</v>
      </c>
      <c r="W10" s="20">
        <f t="shared" si="1"/>
        <v>1200</v>
      </c>
      <c r="X10" s="1"/>
      <c r="Z10" s="34" t="s">
        <v>50</v>
      </c>
      <c r="AA10" s="34"/>
      <c r="AB10" s="34"/>
      <c r="AC10" s="34"/>
      <c r="AD10" s="34"/>
    </row>
    <row r="11" spans="1:30" ht="15.75" customHeight="1">
      <c r="A11" s="24" t="s">
        <v>527</v>
      </c>
      <c r="B11" s="16" t="s">
        <v>98</v>
      </c>
      <c r="C11" s="25" t="s">
        <v>24</v>
      </c>
      <c r="D11" s="16" t="s">
        <v>528</v>
      </c>
      <c r="E11" s="118" t="s">
        <v>42</v>
      </c>
      <c r="F11" s="19">
        <f>118*9</f>
        <v>1062</v>
      </c>
      <c r="G11" s="16"/>
      <c r="H11" s="27">
        <f t="shared" si="2"/>
        <v>0</v>
      </c>
      <c r="I11" s="16" t="s">
        <v>42</v>
      </c>
      <c r="J11" s="117" t="s">
        <v>526</v>
      </c>
      <c r="K11" s="16"/>
      <c r="L11" s="16"/>
      <c r="M11" s="17"/>
      <c r="N11" s="1"/>
      <c r="R11" s="120"/>
      <c r="S11" s="1"/>
      <c r="T11" s="13" t="s">
        <v>54</v>
      </c>
      <c r="U11" s="19">
        <v>300</v>
      </c>
      <c r="V11" s="19">
        <f>0</f>
        <v>0</v>
      </c>
      <c r="W11" s="20">
        <f t="shared" si="1"/>
        <v>300</v>
      </c>
      <c r="X11" s="1"/>
      <c r="Z11" s="34"/>
      <c r="AA11" s="34"/>
      <c r="AB11" s="34"/>
      <c r="AC11" s="34"/>
      <c r="AD11" s="34"/>
    </row>
    <row r="12" spans="1:30" ht="15.75" customHeight="1">
      <c r="A12" s="24" t="s">
        <v>529</v>
      </c>
      <c r="B12" s="16" t="s">
        <v>98</v>
      </c>
      <c r="C12" s="25" t="s">
        <v>24</v>
      </c>
      <c r="D12" s="16" t="s">
        <v>530</v>
      </c>
      <c r="E12" s="116" t="s">
        <v>531</v>
      </c>
      <c r="F12" s="19">
        <v>451</v>
      </c>
      <c r="G12" s="16"/>
      <c r="H12" s="27">
        <f t="shared" si="2"/>
        <v>0</v>
      </c>
      <c r="I12" s="16" t="s">
        <v>42</v>
      </c>
      <c r="J12" s="117" t="s">
        <v>526</v>
      </c>
      <c r="M12" s="122"/>
      <c r="N12" s="1"/>
      <c r="O12" s="13"/>
      <c r="P12" s="27"/>
      <c r="Q12" s="19"/>
      <c r="R12" s="20"/>
      <c r="S12" s="1"/>
      <c r="T12" s="13" t="s">
        <v>61</v>
      </c>
      <c r="U12" s="19">
        <v>400</v>
      </c>
      <c r="V12" s="19">
        <v>0</v>
      </c>
      <c r="W12" s="20">
        <f t="shared" si="1"/>
        <v>400</v>
      </c>
      <c r="X12" s="1"/>
      <c r="Z12" s="34" t="s">
        <v>62</v>
      </c>
      <c r="AA12" s="34"/>
      <c r="AB12" s="34"/>
      <c r="AC12" s="34"/>
      <c r="AD12" s="34"/>
    </row>
    <row r="13" spans="1:30" ht="15.75" customHeight="1">
      <c r="C13" s="25"/>
      <c r="D13" s="16"/>
      <c r="F13" s="19"/>
      <c r="G13" s="16"/>
      <c r="H13" s="27" t="str">
        <f t="shared" si="2"/>
        <v/>
      </c>
      <c r="I13" s="16"/>
      <c r="M13" s="122"/>
      <c r="N13" s="1"/>
      <c r="O13" s="13" t="s">
        <v>65</v>
      </c>
      <c r="P13" s="19">
        <f t="shared" ref="P13:Q13" si="3">SUM(P7:P12)</f>
        <v>4500</v>
      </c>
      <c r="Q13" s="19">
        <f t="shared" si="3"/>
        <v>1273.78</v>
      </c>
      <c r="R13" s="20">
        <f t="shared" si="0"/>
        <v>3226.2200000000003</v>
      </c>
      <c r="S13" s="1"/>
      <c r="T13" s="13" t="s">
        <v>60</v>
      </c>
      <c r="U13" s="27">
        <v>2500</v>
      </c>
      <c r="V13" s="19">
        <f>C143</f>
        <v>0</v>
      </c>
      <c r="W13" s="20">
        <f t="shared" si="1"/>
        <v>2500</v>
      </c>
      <c r="X13" s="1"/>
      <c r="Z13" s="34" t="s">
        <v>66</v>
      </c>
      <c r="AA13" s="34"/>
      <c r="AB13" s="34"/>
      <c r="AC13" s="34"/>
      <c r="AD13" s="34"/>
    </row>
    <row r="14" spans="1:30" ht="15.75" customHeight="1">
      <c r="A14" s="40" t="s">
        <v>538</v>
      </c>
      <c r="B14" s="16" t="s">
        <v>98</v>
      </c>
      <c r="C14" s="25" t="s">
        <v>24</v>
      </c>
      <c r="D14" s="16"/>
      <c r="E14" s="116" t="s">
        <v>539</v>
      </c>
      <c r="F14" s="37">
        <v>11.99</v>
      </c>
      <c r="G14" s="16">
        <v>1</v>
      </c>
      <c r="H14" s="27">
        <f t="shared" si="2"/>
        <v>11.99</v>
      </c>
      <c r="I14" s="16" t="s">
        <v>42</v>
      </c>
      <c r="J14" s="29" t="s">
        <v>32</v>
      </c>
      <c r="K14" s="115" t="s">
        <v>521</v>
      </c>
      <c r="L14" s="29" t="s">
        <v>34</v>
      </c>
      <c r="M14" s="52" t="s">
        <v>139</v>
      </c>
      <c r="N14" s="1"/>
      <c r="O14" s="13" t="s">
        <v>71</v>
      </c>
      <c r="P14" s="19"/>
      <c r="Q14" s="19"/>
      <c r="R14" s="20"/>
      <c r="S14" s="1"/>
      <c r="T14" s="13" t="s">
        <v>65</v>
      </c>
      <c r="U14" s="19">
        <f>SUM(U7:U13)</f>
        <v>7000</v>
      </c>
      <c r="V14" s="19">
        <f>SUM(Q7:Q12)</f>
        <v>1273.78</v>
      </c>
      <c r="W14" s="20">
        <f t="shared" si="1"/>
        <v>5726.22</v>
      </c>
      <c r="X14" s="1"/>
      <c r="Z14" s="34" t="s">
        <v>72</v>
      </c>
      <c r="AA14" s="34"/>
      <c r="AB14" s="34"/>
      <c r="AC14" s="34"/>
      <c r="AD14" s="34"/>
    </row>
    <row r="15" spans="1:30" ht="15.75" customHeight="1">
      <c r="A15" s="119" t="s">
        <v>541</v>
      </c>
      <c r="B15" s="16" t="s">
        <v>98</v>
      </c>
      <c r="C15" s="25" t="s">
        <v>24</v>
      </c>
      <c r="D15" s="16"/>
      <c r="E15" s="116" t="s">
        <v>540</v>
      </c>
      <c r="F15" s="37">
        <v>3.99</v>
      </c>
      <c r="G15" s="16">
        <v>1</v>
      </c>
      <c r="H15" s="27">
        <f t="shared" si="2"/>
        <v>3.99</v>
      </c>
      <c r="I15" s="16" t="s">
        <v>42</v>
      </c>
      <c r="J15" s="29" t="s">
        <v>32</v>
      </c>
      <c r="K15" s="115" t="s">
        <v>521</v>
      </c>
      <c r="L15" s="29" t="s">
        <v>34</v>
      </c>
      <c r="M15" s="52" t="s">
        <v>139</v>
      </c>
      <c r="N15" s="1"/>
      <c r="O15" s="24"/>
      <c r="P15" s="19"/>
      <c r="R15" s="17"/>
      <c r="S15" s="1"/>
      <c r="T15" s="24"/>
      <c r="W15" s="17"/>
      <c r="X15" s="1"/>
      <c r="Z15" s="34" t="s">
        <v>75</v>
      </c>
      <c r="AA15" s="34"/>
      <c r="AB15" s="34"/>
      <c r="AC15" s="34"/>
      <c r="AD15" s="34"/>
    </row>
    <row r="16" spans="1:30" ht="15.75" customHeight="1">
      <c r="A16" s="40" t="s">
        <v>542</v>
      </c>
      <c r="B16" s="16" t="s">
        <v>98</v>
      </c>
      <c r="C16" s="25" t="s">
        <v>24</v>
      </c>
      <c r="D16" s="16"/>
      <c r="E16" s="116" t="s">
        <v>543</v>
      </c>
      <c r="F16" s="37">
        <v>8.99</v>
      </c>
      <c r="G16" s="16">
        <v>1</v>
      </c>
      <c r="H16" s="27">
        <f t="shared" si="2"/>
        <v>8.99</v>
      </c>
      <c r="I16" s="16" t="s">
        <v>42</v>
      </c>
      <c r="J16" s="29" t="s">
        <v>32</v>
      </c>
      <c r="K16" s="115" t="s">
        <v>521</v>
      </c>
      <c r="L16" s="29" t="s">
        <v>34</v>
      </c>
      <c r="M16" s="52" t="s">
        <v>139</v>
      </c>
      <c r="N16" s="1"/>
      <c r="O16" s="24"/>
      <c r="R16" s="17"/>
      <c r="S16" s="1"/>
      <c r="T16" s="24"/>
      <c r="W16" s="17"/>
      <c r="X16" s="1"/>
      <c r="Z16" s="34" t="s">
        <v>78</v>
      </c>
      <c r="AA16" s="34"/>
      <c r="AB16" s="34"/>
      <c r="AC16" s="34"/>
      <c r="AD16" s="34"/>
    </row>
    <row r="17" spans="1:30" ht="15.75" customHeight="1">
      <c r="A17" s="118" t="s">
        <v>558</v>
      </c>
      <c r="B17" s="118" t="s">
        <v>98</v>
      </c>
      <c r="C17" s="25" t="s">
        <v>24</v>
      </c>
      <c r="E17" s="116" t="s">
        <v>559</v>
      </c>
      <c r="F17" s="37">
        <v>21.59</v>
      </c>
      <c r="G17">
        <v>1</v>
      </c>
      <c r="H17" s="27">
        <f t="shared" si="2"/>
        <v>21.59</v>
      </c>
      <c r="J17" s="29" t="s">
        <v>32</v>
      </c>
      <c r="K17" s="115" t="s">
        <v>521</v>
      </c>
      <c r="L17" s="29" t="s">
        <v>34</v>
      </c>
      <c r="M17" s="52" t="s">
        <v>139</v>
      </c>
      <c r="N17" s="1"/>
      <c r="O17" s="24"/>
      <c r="R17" s="17"/>
      <c r="S17" s="1"/>
      <c r="T17" s="24"/>
      <c r="W17" s="17"/>
      <c r="X17" s="1"/>
      <c r="Z17" s="34" t="s">
        <v>81</v>
      </c>
      <c r="AA17" s="34"/>
      <c r="AB17" s="34"/>
      <c r="AC17" s="34"/>
      <c r="AD17" s="34"/>
    </row>
    <row r="18" spans="1:30" ht="15.75" customHeight="1">
      <c r="A18" s="40" t="s">
        <v>563</v>
      </c>
      <c r="B18" s="118" t="s">
        <v>98</v>
      </c>
      <c r="C18" s="25" t="s">
        <v>24</v>
      </c>
      <c r="D18" s="16"/>
      <c r="E18" s="116" t="s">
        <v>562</v>
      </c>
      <c r="F18" s="37">
        <v>22.39</v>
      </c>
      <c r="G18" s="16">
        <v>1</v>
      </c>
      <c r="H18" s="27">
        <f t="shared" si="2"/>
        <v>22.39</v>
      </c>
      <c r="I18" s="16"/>
      <c r="J18" s="29" t="s">
        <v>32</v>
      </c>
      <c r="K18" s="115" t="s">
        <v>521</v>
      </c>
      <c r="L18" s="29" t="s">
        <v>34</v>
      </c>
      <c r="M18" s="52" t="s">
        <v>139</v>
      </c>
      <c r="N18" s="1"/>
      <c r="O18" s="24"/>
      <c r="R18" s="17"/>
      <c r="S18" s="1"/>
      <c r="T18" s="24"/>
      <c r="W18" s="17"/>
      <c r="X18" s="1"/>
      <c r="Z18" s="34"/>
      <c r="AA18" s="34"/>
      <c r="AB18" s="34"/>
      <c r="AC18" s="34"/>
      <c r="AD18" s="34"/>
    </row>
    <row r="19" spans="1:30" ht="15.75" customHeight="1">
      <c r="A19" s="40" t="s">
        <v>565</v>
      </c>
      <c r="B19" s="16" t="s">
        <v>98</v>
      </c>
      <c r="C19" s="25" t="s">
        <v>24</v>
      </c>
      <c r="D19" s="16"/>
      <c r="E19" s="116" t="s">
        <v>564</v>
      </c>
      <c r="F19" s="37">
        <v>5.39</v>
      </c>
      <c r="G19" s="16">
        <v>1</v>
      </c>
      <c r="H19" s="27">
        <f t="shared" si="2"/>
        <v>5.39</v>
      </c>
      <c r="I19" s="16"/>
      <c r="J19" s="29" t="s">
        <v>32</v>
      </c>
      <c r="K19" s="115" t="s">
        <v>521</v>
      </c>
      <c r="L19" s="29" t="s">
        <v>34</v>
      </c>
      <c r="M19" s="52" t="s">
        <v>139</v>
      </c>
      <c r="N19" s="1"/>
      <c r="O19" s="24"/>
      <c r="R19" s="17"/>
      <c r="S19" s="1"/>
      <c r="T19" s="24"/>
      <c r="W19" s="17"/>
      <c r="X19" s="1"/>
      <c r="Z19" s="34" t="s">
        <v>86</v>
      </c>
      <c r="AA19" s="34" t="s">
        <v>87</v>
      </c>
      <c r="AB19" s="34"/>
      <c r="AC19" s="34"/>
      <c r="AD19" s="34"/>
    </row>
    <row r="20" spans="1:30" ht="15.75" customHeight="1">
      <c r="M20" s="122"/>
      <c r="N20" s="1"/>
      <c r="O20" s="24"/>
      <c r="R20" s="17"/>
      <c r="S20" s="1"/>
      <c r="T20" s="24"/>
      <c r="W20" s="17"/>
      <c r="X20" s="1"/>
      <c r="Z20" s="34" t="s">
        <v>90</v>
      </c>
      <c r="AA20" s="34" t="s">
        <v>91</v>
      </c>
      <c r="AB20" s="34"/>
      <c r="AC20" s="34"/>
      <c r="AD20" s="34"/>
    </row>
    <row r="21" spans="1:30" ht="15.75" customHeight="1">
      <c r="M21" s="122"/>
      <c r="N21" s="1"/>
      <c r="O21" s="24"/>
      <c r="R21" s="17"/>
      <c r="S21" s="1"/>
      <c r="T21" s="24"/>
      <c r="W21" s="17"/>
      <c r="X21" s="1"/>
      <c r="Z21" s="34" t="s">
        <v>95</v>
      </c>
      <c r="AA21" s="34" t="s">
        <v>96</v>
      </c>
      <c r="AB21" s="34"/>
      <c r="AC21" s="34"/>
      <c r="AD21" s="34"/>
    </row>
    <row r="22" spans="1:30" ht="15.75" customHeight="1">
      <c r="M22" s="122"/>
      <c r="N22" s="1"/>
      <c r="O22" s="24"/>
      <c r="R22" s="17"/>
      <c r="S22" s="1"/>
      <c r="T22" s="24"/>
      <c r="W22" s="17"/>
      <c r="X22" s="1"/>
      <c r="Z22" s="34" t="s">
        <v>100</v>
      </c>
      <c r="AA22" s="34"/>
      <c r="AB22" s="34"/>
      <c r="AC22" s="34"/>
      <c r="AD22" s="34"/>
    </row>
    <row r="23" spans="1:30" ht="15.75" customHeight="1">
      <c r="M23" s="122"/>
      <c r="N23" s="1"/>
      <c r="O23" s="24"/>
      <c r="R23" s="17"/>
      <c r="S23" s="1"/>
      <c r="T23" s="24"/>
      <c r="W23" s="17"/>
      <c r="X23" s="1"/>
      <c r="Z23" s="34" t="s">
        <v>103</v>
      </c>
      <c r="AA23" s="34"/>
      <c r="AB23" s="34"/>
      <c r="AC23" s="34"/>
      <c r="AD23" s="34"/>
    </row>
    <row r="24" spans="1:30" ht="15.75" customHeight="1">
      <c r="A24" s="24"/>
      <c r="B24" s="16"/>
      <c r="C24" s="25"/>
      <c r="D24" s="16"/>
      <c r="E24" s="31"/>
      <c r="F24" s="19"/>
      <c r="G24" s="16"/>
      <c r="H24" s="27" t="str">
        <f t="shared" ref="H24:H29" si="4">IF(F24="","",(G24*F24))</f>
        <v/>
      </c>
      <c r="I24" s="16"/>
      <c r="M24" s="122"/>
      <c r="N24" s="1"/>
      <c r="O24" s="24"/>
      <c r="R24" s="17"/>
      <c r="S24" s="1"/>
      <c r="T24" s="24"/>
      <c r="W24" s="17"/>
      <c r="X24" s="1"/>
      <c r="Z24" s="34"/>
      <c r="AA24" s="34"/>
      <c r="AB24" s="34"/>
      <c r="AC24" s="34"/>
      <c r="AD24" s="34"/>
    </row>
    <row r="25" spans="1:30" ht="15.75" customHeight="1">
      <c r="A25" s="24"/>
      <c r="B25" s="16"/>
      <c r="C25" s="25"/>
      <c r="D25" s="16"/>
      <c r="E25" s="44"/>
      <c r="F25" s="19"/>
      <c r="G25" s="16"/>
      <c r="H25" s="27" t="str">
        <f t="shared" si="4"/>
        <v/>
      </c>
      <c r="I25" s="16"/>
      <c r="M25" s="122"/>
      <c r="N25" s="1"/>
      <c r="O25" s="24"/>
      <c r="R25" s="17"/>
      <c r="S25" s="1"/>
      <c r="T25" s="24"/>
      <c r="W25" s="17"/>
      <c r="X25" s="1"/>
      <c r="Z25" s="34" t="s">
        <v>108</v>
      </c>
      <c r="AA25" s="34"/>
      <c r="AB25" s="34"/>
      <c r="AC25" s="34"/>
      <c r="AD25" s="34"/>
    </row>
    <row r="26" spans="1:30" ht="15.75" customHeight="1">
      <c r="A26" s="16"/>
      <c r="B26" s="16"/>
      <c r="C26" s="25"/>
      <c r="D26" s="45"/>
      <c r="E26" s="33"/>
      <c r="F26" s="19"/>
      <c r="G26" s="46"/>
      <c r="H26" s="27" t="str">
        <f t="shared" si="4"/>
        <v/>
      </c>
      <c r="I26" s="16"/>
      <c r="M26" s="122"/>
      <c r="N26" s="1"/>
      <c r="O26" s="24"/>
      <c r="R26" s="17"/>
      <c r="S26" s="1"/>
      <c r="T26" s="24"/>
      <c r="W26" s="17"/>
      <c r="X26" s="1"/>
      <c r="Z26" s="34" t="s">
        <v>113</v>
      </c>
      <c r="AA26" s="34"/>
      <c r="AB26" s="34"/>
      <c r="AC26" s="34"/>
      <c r="AD26" s="34"/>
    </row>
    <row r="27" spans="1:30" ht="15.75" customHeight="1">
      <c r="A27" s="24"/>
      <c r="B27" s="16"/>
      <c r="C27" s="25"/>
      <c r="D27" s="16"/>
      <c r="E27" s="44"/>
      <c r="F27" s="19"/>
      <c r="G27" s="46"/>
      <c r="H27" s="27" t="str">
        <f t="shared" si="4"/>
        <v/>
      </c>
      <c r="I27" s="16"/>
      <c r="M27" s="122"/>
      <c r="N27" s="1"/>
      <c r="O27" s="24"/>
      <c r="R27" s="17"/>
      <c r="S27" s="1"/>
      <c r="T27" s="24"/>
      <c r="W27" s="17"/>
      <c r="X27" s="1"/>
      <c r="Z27" s="34"/>
      <c r="AA27" s="34"/>
      <c r="AB27" s="34"/>
      <c r="AC27" s="34"/>
      <c r="AD27" s="34"/>
    </row>
    <row r="28" spans="1:30" ht="15.75" customHeight="1">
      <c r="A28" s="24"/>
      <c r="B28" s="16"/>
      <c r="C28" s="16"/>
      <c r="D28" s="16"/>
      <c r="E28" s="16"/>
      <c r="F28" s="16"/>
      <c r="G28" s="16"/>
      <c r="H28" s="27" t="str">
        <f>IF(F28="","",(G28*F28))</f>
        <v/>
      </c>
      <c r="I28" s="16"/>
      <c r="J28" s="16"/>
      <c r="K28" s="16"/>
      <c r="L28" s="16"/>
      <c r="M28" s="17"/>
      <c r="N28" s="1"/>
      <c r="O28" s="24"/>
      <c r="R28" s="17"/>
      <c r="S28" s="1"/>
      <c r="T28" s="24"/>
      <c r="W28" s="17"/>
      <c r="X28" s="1"/>
      <c r="Z28" s="34" t="s">
        <v>118</v>
      </c>
      <c r="AA28" s="34"/>
      <c r="AB28" s="34"/>
      <c r="AC28" s="47">
        <v>500</v>
      </c>
      <c r="AD28" s="34"/>
    </row>
    <row r="29" spans="1:30" ht="15.75" customHeight="1">
      <c r="A29" s="24"/>
      <c r="B29" s="16"/>
      <c r="C29" s="16"/>
      <c r="D29" s="16"/>
      <c r="E29" s="16"/>
      <c r="F29" s="16"/>
      <c r="G29" s="16"/>
      <c r="H29" s="27" t="str">
        <f t="shared" si="4"/>
        <v/>
      </c>
      <c r="I29" s="16"/>
      <c r="J29" s="16"/>
      <c r="K29" s="16"/>
      <c r="L29" s="16"/>
      <c r="M29" s="17"/>
      <c r="N29" s="1"/>
      <c r="O29" s="24"/>
      <c r="R29" s="17"/>
      <c r="S29" s="1"/>
      <c r="T29" s="24"/>
      <c r="W29" s="17"/>
      <c r="X29" s="1"/>
      <c r="Z29" s="34"/>
      <c r="AA29" s="34"/>
      <c r="AB29" s="34"/>
      <c r="AC29" s="34"/>
      <c r="AD29" s="34"/>
    </row>
    <row r="30" spans="1:30" ht="15.75" customHeight="1">
      <c r="A30" s="24"/>
      <c r="B30" s="16"/>
      <c r="C30" s="16"/>
      <c r="D30" s="16"/>
      <c r="E30" s="16"/>
      <c r="F30" s="19"/>
      <c r="G30" s="16"/>
      <c r="H30" s="27"/>
      <c r="I30" s="16"/>
      <c r="J30" s="16"/>
      <c r="K30" s="16"/>
      <c r="L30" s="16"/>
      <c r="M30" s="17"/>
      <c r="N30" s="1"/>
      <c r="O30" s="24"/>
      <c r="R30" s="17"/>
      <c r="S30" s="1"/>
      <c r="T30" s="24"/>
      <c r="W30" s="17"/>
      <c r="X30" s="1"/>
      <c r="Z30" s="34" t="s">
        <v>119</v>
      </c>
      <c r="AA30" s="34"/>
      <c r="AB30" s="34"/>
      <c r="AC30" s="34"/>
      <c r="AD30" s="34"/>
    </row>
    <row r="31" spans="1:30" ht="15.75" customHeight="1">
      <c r="D31" s="16"/>
      <c r="E31" s="16"/>
      <c r="F31" s="19"/>
      <c r="G31" s="16"/>
      <c r="H31" s="19" t="str">
        <f t="shared" ref="H31:H54" si="5">IF(F31="","",(G31*F31))</f>
        <v/>
      </c>
      <c r="I31" s="16"/>
      <c r="J31" s="16"/>
      <c r="K31" s="16"/>
      <c r="L31" s="16"/>
      <c r="M31" s="17"/>
      <c r="N31" s="1"/>
      <c r="O31" s="24"/>
      <c r="R31" s="17"/>
      <c r="S31" s="1"/>
      <c r="T31" s="24"/>
      <c r="W31" s="17"/>
      <c r="X31" s="1"/>
      <c r="Z31" s="34" t="s">
        <v>121</v>
      </c>
      <c r="AA31" s="34"/>
      <c r="AB31" s="34"/>
      <c r="AC31" s="34"/>
      <c r="AD31" s="34"/>
    </row>
    <row r="32" spans="1:30" ht="15.75" customHeight="1">
      <c r="A32" s="24"/>
      <c r="B32" s="45"/>
      <c r="C32" s="45"/>
      <c r="D32" s="45"/>
      <c r="E32" s="45"/>
      <c r="F32" s="45"/>
      <c r="G32" s="45"/>
      <c r="H32" s="27" t="str">
        <f t="shared" si="5"/>
        <v/>
      </c>
      <c r="I32" s="45"/>
      <c r="J32" s="45"/>
      <c r="K32" s="45"/>
      <c r="L32" s="45"/>
      <c r="M32" s="17"/>
      <c r="N32" s="1"/>
      <c r="O32" s="24"/>
      <c r="R32" s="17"/>
      <c r="S32" s="1"/>
      <c r="T32" s="24"/>
      <c r="W32" s="17"/>
      <c r="X32" s="1"/>
      <c r="Z32" s="34"/>
      <c r="AA32" s="34"/>
      <c r="AB32" s="34"/>
      <c r="AC32" s="34"/>
      <c r="AD32" s="34"/>
    </row>
    <row r="33" spans="1:30" ht="15.75" customHeight="1">
      <c r="A33" s="24"/>
      <c r="B33" s="45"/>
      <c r="C33" s="45"/>
      <c r="D33" s="45"/>
      <c r="E33" s="45"/>
      <c r="F33" s="45"/>
      <c r="G33" s="45"/>
      <c r="H33" s="27" t="str">
        <f t="shared" si="5"/>
        <v/>
      </c>
      <c r="I33" s="45"/>
      <c r="J33" s="45"/>
      <c r="K33" s="45"/>
      <c r="L33" s="45"/>
      <c r="M33" s="17"/>
      <c r="N33" s="1"/>
      <c r="O33" s="24"/>
      <c r="R33" s="17"/>
      <c r="S33" s="1"/>
      <c r="T33" s="24"/>
      <c r="W33" s="17"/>
      <c r="X33" s="1"/>
      <c r="Z33" s="34"/>
      <c r="AA33" s="34"/>
      <c r="AB33" s="34"/>
      <c r="AC33" s="34"/>
      <c r="AD33" s="34"/>
    </row>
    <row r="34" spans="1:30" ht="19.5" customHeight="1">
      <c r="A34" s="13" t="s">
        <v>120</v>
      </c>
      <c r="B34" s="14" t="s">
        <v>25</v>
      </c>
      <c r="C34" s="15">
        <f>SUM(H35:H36)</f>
        <v>211.99</v>
      </c>
      <c r="D34" s="16"/>
      <c r="E34" s="36"/>
      <c r="F34" s="37"/>
      <c r="G34" s="16"/>
      <c r="H34" s="27" t="str">
        <f t="shared" si="5"/>
        <v/>
      </c>
      <c r="I34" s="16"/>
      <c r="M34" s="122"/>
      <c r="N34" s="1"/>
      <c r="O34" s="24"/>
      <c r="R34" s="17"/>
      <c r="S34" s="1"/>
      <c r="T34" s="24"/>
      <c r="W34" s="17"/>
      <c r="X34" s="1"/>
      <c r="Z34" s="34" t="s">
        <v>122</v>
      </c>
      <c r="AA34" s="34"/>
      <c r="AB34" s="34"/>
      <c r="AC34" s="34"/>
      <c r="AD34" s="34"/>
    </row>
    <row r="35" spans="1:30" ht="15.75" customHeight="1">
      <c r="A35" s="24" t="s">
        <v>533</v>
      </c>
      <c r="B35" s="16" t="s">
        <v>98</v>
      </c>
      <c r="C35" s="25" t="s">
        <v>534</v>
      </c>
      <c r="D35" s="16" t="s">
        <v>537</v>
      </c>
      <c r="E35" s="116" t="s">
        <v>532</v>
      </c>
      <c r="F35" s="37">
        <v>66</v>
      </c>
      <c r="G35" s="16">
        <v>2</v>
      </c>
      <c r="H35" s="27">
        <f t="shared" si="5"/>
        <v>132</v>
      </c>
      <c r="I35" s="16" t="s">
        <v>42</v>
      </c>
      <c r="J35" s="117" t="s">
        <v>526</v>
      </c>
      <c r="M35" s="122"/>
      <c r="N35" s="1"/>
      <c r="O35" s="24"/>
      <c r="R35" s="17"/>
      <c r="S35" s="1"/>
      <c r="T35" s="24"/>
      <c r="W35" s="17"/>
      <c r="X35" s="1"/>
      <c r="Z35" s="34" t="s">
        <v>123</v>
      </c>
      <c r="AA35" s="34"/>
      <c r="AB35" s="34"/>
      <c r="AC35" s="34"/>
      <c r="AD35" s="34"/>
    </row>
    <row r="36" spans="1:30" ht="15.75" customHeight="1">
      <c r="A36" s="119" t="s">
        <v>579</v>
      </c>
      <c r="B36" s="16" t="s">
        <v>98</v>
      </c>
      <c r="C36" s="25" t="s">
        <v>534</v>
      </c>
      <c r="D36" s="16" t="s">
        <v>536</v>
      </c>
      <c r="E36" s="116" t="s">
        <v>578</v>
      </c>
      <c r="F36" s="37">
        <v>79.989999999999995</v>
      </c>
      <c r="G36" s="16">
        <v>1</v>
      </c>
      <c r="H36" s="27">
        <f t="shared" si="5"/>
        <v>79.989999999999995</v>
      </c>
      <c r="I36" s="16" t="s">
        <v>42</v>
      </c>
      <c r="J36" s="117" t="s">
        <v>526</v>
      </c>
      <c r="M36" s="122"/>
      <c r="N36" s="1"/>
      <c r="O36" s="24"/>
      <c r="R36" s="17"/>
      <c r="S36" s="1"/>
      <c r="T36" s="24"/>
      <c r="W36" s="17"/>
      <c r="X36" s="1"/>
      <c r="Z36" s="34"/>
      <c r="AA36" s="34"/>
      <c r="AB36" s="34"/>
      <c r="AC36" s="34"/>
      <c r="AD36" s="34"/>
    </row>
    <row r="37" spans="1:30" ht="15.75" customHeight="1">
      <c r="A37" s="16" t="s">
        <v>535</v>
      </c>
      <c r="B37" s="16" t="s">
        <v>98</v>
      </c>
      <c r="C37" s="25" t="s">
        <v>534</v>
      </c>
      <c r="D37" s="16"/>
      <c r="E37" s="44"/>
      <c r="F37" s="19"/>
      <c r="G37" s="16"/>
      <c r="H37" s="27" t="str">
        <f t="shared" si="5"/>
        <v/>
      </c>
      <c r="I37" s="16"/>
      <c r="M37" s="122"/>
      <c r="N37" s="1"/>
      <c r="O37" s="24"/>
      <c r="R37" s="17"/>
      <c r="S37" s="1"/>
      <c r="T37" s="24"/>
      <c r="W37" s="17"/>
      <c r="X37" s="1"/>
      <c r="Z37" s="34" t="s">
        <v>124</v>
      </c>
      <c r="AA37" s="34"/>
      <c r="AB37" s="34"/>
      <c r="AC37" s="34"/>
      <c r="AD37" s="34"/>
    </row>
    <row r="38" spans="1:30" ht="15.75" customHeight="1">
      <c r="A38" s="24"/>
      <c r="B38" s="16"/>
      <c r="C38" s="16"/>
      <c r="D38" s="16"/>
      <c r="E38" s="16"/>
      <c r="F38" s="19"/>
      <c r="G38" s="16"/>
      <c r="H38" s="27" t="str">
        <f t="shared" si="5"/>
        <v/>
      </c>
      <c r="I38" s="16"/>
      <c r="J38" s="16"/>
      <c r="K38" s="16"/>
      <c r="L38" s="16"/>
      <c r="M38" s="17"/>
      <c r="N38" s="1"/>
      <c r="O38" s="24"/>
      <c r="R38" s="17"/>
      <c r="S38" s="1"/>
      <c r="T38" s="24"/>
      <c r="W38" s="17"/>
      <c r="X38" s="1"/>
      <c r="Z38" s="34" t="s">
        <v>125</v>
      </c>
      <c r="AA38" s="34"/>
      <c r="AB38" s="34"/>
      <c r="AC38" s="34"/>
      <c r="AD38" s="34"/>
    </row>
    <row r="39" spans="1:30" ht="15.75" customHeight="1">
      <c r="A39" s="24"/>
      <c r="B39" s="16"/>
      <c r="C39" s="16"/>
      <c r="D39" s="16"/>
      <c r="E39" s="16"/>
      <c r="F39" s="19"/>
      <c r="G39" s="16"/>
      <c r="H39" s="27" t="str">
        <f t="shared" si="5"/>
        <v/>
      </c>
      <c r="I39" s="16"/>
      <c r="J39" s="16"/>
      <c r="K39" s="16"/>
      <c r="L39" s="16"/>
      <c r="M39" s="17"/>
      <c r="N39" s="1"/>
      <c r="O39" s="24"/>
      <c r="R39" s="17"/>
      <c r="S39" s="1"/>
      <c r="T39" s="24"/>
      <c r="W39" s="17"/>
      <c r="X39" s="1"/>
      <c r="Z39" s="34"/>
      <c r="AA39" s="34"/>
      <c r="AB39" s="34"/>
      <c r="AC39" s="34"/>
      <c r="AD39" s="34"/>
    </row>
    <row r="40" spans="1:30" ht="15.75" customHeight="1">
      <c r="A40" s="24"/>
      <c r="B40" s="16"/>
      <c r="C40" s="16"/>
      <c r="D40" s="16"/>
      <c r="E40" s="16"/>
      <c r="F40" s="19"/>
      <c r="G40" s="16"/>
      <c r="H40" s="27" t="str">
        <f t="shared" si="5"/>
        <v/>
      </c>
      <c r="I40" s="16"/>
      <c r="J40" s="16"/>
      <c r="K40" s="16"/>
      <c r="L40" s="16"/>
      <c r="M40" s="17"/>
      <c r="N40" s="1"/>
      <c r="O40" s="24"/>
      <c r="R40" s="17"/>
      <c r="S40" s="1"/>
      <c r="T40" s="24"/>
      <c r="W40" s="17"/>
      <c r="X40" s="1"/>
      <c r="Z40" s="34"/>
      <c r="AA40" s="34"/>
      <c r="AB40" s="34"/>
      <c r="AC40" s="34"/>
      <c r="AD40" s="34"/>
    </row>
    <row r="41" spans="1:30" ht="15.75" customHeight="1">
      <c r="A41" s="24"/>
      <c r="B41" s="16"/>
      <c r="C41" s="16"/>
      <c r="D41" s="16"/>
      <c r="E41" s="16"/>
      <c r="F41" s="19"/>
      <c r="G41" s="16"/>
      <c r="H41" s="27" t="str">
        <f t="shared" si="5"/>
        <v/>
      </c>
      <c r="I41" s="16"/>
      <c r="J41" s="16"/>
      <c r="K41" s="16"/>
      <c r="L41" s="16"/>
      <c r="M41" s="17"/>
      <c r="N41" s="1"/>
      <c r="O41" s="24"/>
      <c r="R41" s="17"/>
      <c r="S41" s="1"/>
      <c r="T41" s="24"/>
      <c r="W41" s="17"/>
      <c r="X41" s="1"/>
      <c r="Z41" s="34" t="s">
        <v>126</v>
      </c>
      <c r="AA41" s="34"/>
      <c r="AB41" s="34"/>
      <c r="AC41" s="34"/>
      <c r="AD41" s="34"/>
    </row>
    <row r="42" spans="1:30" ht="15.75" customHeight="1">
      <c r="A42" s="24"/>
      <c r="B42" s="16"/>
      <c r="C42" s="16"/>
      <c r="D42" s="16"/>
      <c r="E42" s="16"/>
      <c r="F42" s="19"/>
      <c r="G42" s="16"/>
      <c r="H42" s="27" t="str">
        <f t="shared" si="5"/>
        <v/>
      </c>
      <c r="I42" s="16"/>
      <c r="J42" s="16"/>
      <c r="K42" s="16"/>
      <c r="L42" s="16"/>
      <c r="M42" s="17"/>
      <c r="N42" s="1"/>
      <c r="O42" s="24"/>
      <c r="R42" s="17"/>
      <c r="S42" s="1"/>
      <c r="T42" s="24"/>
      <c r="W42" s="17"/>
      <c r="X42" s="1"/>
    </row>
    <row r="43" spans="1:30" ht="15.75" customHeight="1">
      <c r="A43" s="24"/>
      <c r="B43" s="16"/>
      <c r="C43" s="16"/>
      <c r="D43" s="16"/>
      <c r="E43" s="16"/>
      <c r="F43" s="19"/>
      <c r="G43" s="16"/>
      <c r="H43" s="27" t="str">
        <f t="shared" si="5"/>
        <v/>
      </c>
      <c r="I43" s="16"/>
      <c r="J43" s="16"/>
      <c r="K43" s="16"/>
      <c r="L43" s="16"/>
      <c r="M43" s="17"/>
      <c r="N43" s="1"/>
      <c r="O43" s="24"/>
      <c r="R43" s="17"/>
      <c r="S43" s="1"/>
      <c r="T43" s="24"/>
      <c r="W43" s="17"/>
      <c r="X43" s="1"/>
    </row>
    <row r="44" spans="1:30" ht="15.75" customHeight="1">
      <c r="A44" s="24"/>
      <c r="B44" s="16"/>
      <c r="C44" s="16"/>
      <c r="D44" s="16"/>
      <c r="E44" s="16"/>
      <c r="F44" s="19"/>
      <c r="G44" s="16"/>
      <c r="H44" s="27" t="str">
        <f t="shared" si="5"/>
        <v/>
      </c>
      <c r="I44" s="16"/>
      <c r="J44" s="16"/>
      <c r="K44" s="16"/>
      <c r="L44" s="16"/>
      <c r="M44" s="17"/>
      <c r="N44" s="1"/>
      <c r="O44" s="24"/>
      <c r="R44" s="17"/>
      <c r="S44" s="1"/>
      <c r="T44" s="24"/>
      <c r="W44" s="17"/>
      <c r="X44" s="1"/>
    </row>
    <row r="45" spans="1:30" ht="15.75" customHeight="1">
      <c r="A45" s="24"/>
      <c r="B45" s="16"/>
      <c r="C45" s="16"/>
      <c r="D45" s="16"/>
      <c r="E45" s="16"/>
      <c r="F45" s="19"/>
      <c r="G45" s="16"/>
      <c r="H45" s="27" t="str">
        <f t="shared" si="5"/>
        <v/>
      </c>
      <c r="I45" s="16"/>
      <c r="J45" s="16"/>
      <c r="K45" s="16"/>
      <c r="L45" s="16"/>
      <c r="M45" s="17"/>
      <c r="N45" s="1"/>
      <c r="O45" s="24"/>
      <c r="R45" s="17"/>
      <c r="S45" s="1"/>
      <c r="T45" s="24"/>
      <c r="W45" s="17"/>
      <c r="X45" s="1"/>
    </row>
    <row r="46" spans="1:30" ht="15.75" customHeight="1">
      <c r="A46" s="24"/>
      <c r="B46" s="16"/>
      <c r="C46" s="16"/>
      <c r="D46" s="16"/>
      <c r="E46" s="16"/>
      <c r="F46" s="19"/>
      <c r="G46" s="16"/>
      <c r="H46" s="27" t="str">
        <f t="shared" si="5"/>
        <v/>
      </c>
      <c r="I46" s="16"/>
      <c r="J46" s="16"/>
      <c r="K46" s="16"/>
      <c r="L46" s="16"/>
      <c r="M46" s="17"/>
      <c r="N46" s="1"/>
      <c r="O46" s="24"/>
      <c r="R46" s="17"/>
      <c r="S46" s="1"/>
      <c r="T46" s="24"/>
      <c r="W46" s="17"/>
      <c r="X46" s="1"/>
    </row>
    <row r="47" spans="1:30" ht="15.75" customHeight="1">
      <c r="A47" s="24"/>
      <c r="B47" s="16"/>
      <c r="C47" s="16"/>
      <c r="D47" s="16"/>
      <c r="E47" s="16"/>
      <c r="F47" s="19"/>
      <c r="G47" s="16"/>
      <c r="H47" s="27" t="str">
        <f t="shared" si="5"/>
        <v/>
      </c>
      <c r="I47" s="16"/>
      <c r="J47" s="16"/>
      <c r="K47" s="16"/>
      <c r="L47" s="16"/>
      <c r="M47" s="17"/>
      <c r="N47" s="1"/>
      <c r="O47" s="24"/>
      <c r="R47" s="17"/>
      <c r="S47" s="1"/>
      <c r="T47" s="24"/>
      <c r="W47" s="17"/>
      <c r="X47" s="1"/>
    </row>
    <row r="48" spans="1:30" ht="15.75" customHeight="1">
      <c r="A48" s="24"/>
      <c r="B48" s="16"/>
      <c r="C48" s="16"/>
      <c r="D48" s="16"/>
      <c r="E48" s="16"/>
      <c r="F48" s="19"/>
      <c r="G48" s="16"/>
      <c r="H48" s="27" t="str">
        <f t="shared" si="5"/>
        <v/>
      </c>
      <c r="I48" s="16"/>
      <c r="J48" s="16"/>
      <c r="K48" s="16"/>
      <c r="L48" s="16"/>
      <c r="M48" s="17"/>
      <c r="N48" s="1"/>
      <c r="O48" s="24"/>
      <c r="R48" s="17"/>
      <c r="S48" s="1"/>
      <c r="T48" s="24"/>
      <c r="W48" s="17"/>
      <c r="X48" s="1"/>
    </row>
    <row r="49" spans="1:31" ht="15.75" customHeight="1">
      <c r="A49" s="24"/>
      <c r="B49" s="16"/>
      <c r="C49" s="16"/>
      <c r="D49" s="16"/>
      <c r="E49" s="16"/>
      <c r="F49" s="19"/>
      <c r="G49" s="16"/>
      <c r="H49" s="27" t="str">
        <f t="shared" si="5"/>
        <v/>
      </c>
      <c r="I49" s="16"/>
      <c r="J49" s="16"/>
      <c r="K49" s="16"/>
      <c r="L49" s="16"/>
      <c r="M49" s="17"/>
      <c r="N49" s="1"/>
      <c r="O49" s="24"/>
      <c r="R49" s="17"/>
      <c r="S49" s="1"/>
      <c r="T49" s="24"/>
      <c r="W49" s="17"/>
      <c r="X49" s="1"/>
    </row>
    <row r="50" spans="1:31" ht="15.75" customHeight="1">
      <c r="A50" s="24"/>
      <c r="B50" s="16"/>
      <c r="C50" s="16"/>
      <c r="D50" s="16"/>
      <c r="E50" s="16"/>
      <c r="F50" s="19"/>
      <c r="G50" s="16"/>
      <c r="H50" s="27" t="str">
        <f t="shared" si="5"/>
        <v/>
      </c>
      <c r="I50" s="16"/>
      <c r="J50" s="16"/>
      <c r="K50" s="16"/>
      <c r="L50" s="16"/>
      <c r="M50" s="17"/>
      <c r="N50" s="1"/>
      <c r="O50" s="24"/>
      <c r="R50" s="17"/>
      <c r="S50" s="1"/>
      <c r="T50" s="24"/>
      <c r="W50" s="17"/>
      <c r="X50" s="1"/>
    </row>
    <row r="51" spans="1:31" ht="15.75" customHeight="1">
      <c r="A51" s="24"/>
      <c r="B51" s="16"/>
      <c r="C51" s="16"/>
      <c r="D51" s="16"/>
      <c r="E51" s="16"/>
      <c r="F51" s="19"/>
      <c r="G51" s="16"/>
      <c r="H51" s="27" t="str">
        <f t="shared" si="5"/>
        <v/>
      </c>
      <c r="I51" s="16"/>
      <c r="J51" s="16"/>
      <c r="K51" s="16"/>
      <c r="L51" s="16"/>
      <c r="M51" s="17"/>
      <c r="N51" s="1"/>
      <c r="O51" s="24"/>
      <c r="R51" s="17"/>
      <c r="S51" s="1"/>
      <c r="T51" s="24"/>
      <c r="W51" s="17"/>
      <c r="X51" s="1"/>
    </row>
    <row r="52" spans="1:31" ht="15.75" customHeight="1">
      <c r="A52" s="24"/>
      <c r="B52" s="16"/>
      <c r="C52" s="16"/>
      <c r="D52" s="16"/>
      <c r="E52" s="16"/>
      <c r="F52" s="19"/>
      <c r="G52" s="16"/>
      <c r="H52" s="27" t="str">
        <f t="shared" si="5"/>
        <v/>
      </c>
      <c r="I52" s="16"/>
      <c r="J52" s="16"/>
      <c r="K52" s="16"/>
      <c r="L52" s="16"/>
      <c r="M52" s="17"/>
      <c r="N52" s="1"/>
      <c r="O52" s="24"/>
      <c r="R52" s="17"/>
      <c r="S52" s="1"/>
      <c r="T52" s="24"/>
      <c r="W52" s="17"/>
      <c r="X52" s="1"/>
    </row>
    <row r="53" spans="1:31" ht="15.75" customHeight="1">
      <c r="A53" s="24"/>
      <c r="B53" s="16"/>
      <c r="C53" s="16"/>
      <c r="D53" s="16"/>
      <c r="E53" s="16"/>
      <c r="F53" s="19"/>
      <c r="G53" s="16"/>
      <c r="H53" s="27" t="str">
        <f t="shared" si="5"/>
        <v/>
      </c>
      <c r="I53" s="16"/>
      <c r="J53" s="16"/>
      <c r="K53" s="16"/>
      <c r="L53" s="16"/>
      <c r="M53" s="17"/>
      <c r="N53" s="1"/>
      <c r="O53" s="24"/>
      <c r="R53" s="17"/>
      <c r="S53" s="1"/>
      <c r="T53" s="24"/>
      <c r="W53" s="17"/>
      <c r="X53" s="1"/>
    </row>
    <row r="54" spans="1:31" ht="15.75" customHeight="1">
      <c r="A54" s="24"/>
      <c r="B54" s="16"/>
      <c r="C54" s="16"/>
      <c r="D54" s="16"/>
      <c r="E54" s="16"/>
      <c r="F54" s="19"/>
      <c r="G54" s="16"/>
      <c r="H54" s="27" t="str">
        <f t="shared" si="5"/>
        <v/>
      </c>
      <c r="I54" s="16"/>
      <c r="J54" s="16"/>
      <c r="K54" s="16"/>
      <c r="L54" s="16"/>
      <c r="M54" s="17"/>
      <c r="N54" s="1"/>
      <c r="O54" s="13"/>
      <c r="R54" s="17"/>
      <c r="S54" s="1"/>
      <c r="T54" s="24"/>
      <c r="W54" s="17"/>
      <c r="X54" s="1"/>
    </row>
    <row r="55" spans="1:31" ht="15.75" customHeight="1">
      <c r="A55" s="13" t="s">
        <v>127</v>
      </c>
      <c r="B55" s="14" t="s">
        <v>25</v>
      </c>
      <c r="C55" s="15">
        <f>SUM(H56:H71)</f>
        <v>227.45000000000002</v>
      </c>
      <c r="D55" s="16"/>
      <c r="E55" s="16"/>
      <c r="F55" s="19"/>
      <c r="G55" s="16"/>
      <c r="H55" s="19" t="str">
        <f t="shared" ref="H55:H86" si="6">IF(F55="","",(G55*F55))</f>
        <v/>
      </c>
      <c r="I55" s="16"/>
      <c r="J55" s="16"/>
      <c r="K55" s="16"/>
      <c r="L55" s="16"/>
      <c r="M55" s="17"/>
      <c r="N55" s="1"/>
      <c r="O55" s="24"/>
      <c r="R55" s="17"/>
      <c r="S55" s="1"/>
      <c r="T55" s="24"/>
      <c r="W55" s="17"/>
      <c r="X55" s="1"/>
    </row>
    <row r="56" spans="1:31" ht="15.75" customHeight="1">
      <c r="A56" s="35" t="s">
        <v>545</v>
      </c>
      <c r="B56" s="16" t="s">
        <v>98</v>
      </c>
      <c r="C56" s="25" t="s">
        <v>127</v>
      </c>
      <c r="D56" s="16"/>
      <c r="E56" s="116" t="s">
        <v>544</v>
      </c>
      <c r="F56" s="37">
        <v>7.99</v>
      </c>
      <c r="G56" s="16">
        <v>1</v>
      </c>
      <c r="H56" s="27">
        <f t="shared" si="6"/>
        <v>7.99</v>
      </c>
      <c r="I56" s="16" t="s">
        <v>42</v>
      </c>
      <c r="J56" s="29" t="s">
        <v>32</v>
      </c>
      <c r="K56" s="115" t="s">
        <v>521</v>
      </c>
      <c r="L56" s="29" t="s">
        <v>34</v>
      </c>
      <c r="M56" s="52" t="s">
        <v>139</v>
      </c>
      <c r="N56" s="1"/>
      <c r="O56" s="24"/>
      <c r="R56" s="17"/>
      <c r="S56" s="1"/>
      <c r="T56" s="24"/>
      <c r="W56" s="17"/>
      <c r="X56" s="1"/>
    </row>
    <row r="57" spans="1:31" ht="15.75" customHeight="1">
      <c r="A57" s="118" t="s">
        <v>547</v>
      </c>
      <c r="B57" s="16" t="s">
        <v>98</v>
      </c>
      <c r="C57" s="25" t="s">
        <v>127</v>
      </c>
      <c r="E57" s="116" t="s">
        <v>546</v>
      </c>
      <c r="F57" s="37">
        <v>12.99</v>
      </c>
      <c r="G57">
        <v>1</v>
      </c>
      <c r="H57" s="27">
        <f t="shared" si="6"/>
        <v>12.99</v>
      </c>
      <c r="J57" s="29" t="s">
        <v>32</v>
      </c>
      <c r="K57" s="115" t="s">
        <v>521</v>
      </c>
      <c r="L57" s="29" t="s">
        <v>34</v>
      </c>
      <c r="M57" s="52" t="s">
        <v>139</v>
      </c>
      <c r="N57" s="53"/>
      <c r="O57" s="24"/>
      <c r="R57" s="17"/>
      <c r="S57" s="53"/>
      <c r="T57" s="13" t="s">
        <v>140</v>
      </c>
      <c r="U57" s="54">
        <v>1642.18</v>
      </c>
      <c r="V57" s="19">
        <v>0</v>
      </c>
      <c r="W57" s="20">
        <v>1642.18</v>
      </c>
      <c r="X57" s="53"/>
      <c r="Y57" s="55"/>
      <c r="Z57" s="55"/>
      <c r="AA57" s="55"/>
      <c r="AB57" s="55"/>
      <c r="AC57" s="55"/>
      <c r="AD57" s="55"/>
      <c r="AE57" s="55"/>
    </row>
    <row r="58" spans="1:31" ht="15.75" customHeight="1">
      <c r="A58" s="118" t="s">
        <v>549</v>
      </c>
      <c r="B58" s="118" t="s">
        <v>98</v>
      </c>
      <c r="C58" s="25" t="s">
        <v>127</v>
      </c>
      <c r="E58" s="116" t="s">
        <v>548</v>
      </c>
      <c r="F58" s="37">
        <v>9.99</v>
      </c>
      <c r="G58">
        <v>1</v>
      </c>
      <c r="H58" s="27">
        <f t="shared" si="6"/>
        <v>9.99</v>
      </c>
      <c r="J58" s="29" t="s">
        <v>32</v>
      </c>
      <c r="K58" s="115" t="s">
        <v>521</v>
      </c>
      <c r="L58" s="29" t="s">
        <v>34</v>
      </c>
      <c r="M58" s="52" t="s">
        <v>139</v>
      </c>
      <c r="N58" s="1"/>
      <c r="O58" s="24"/>
      <c r="R58" s="17"/>
      <c r="S58" s="1"/>
      <c r="T58" s="126" t="s">
        <v>144</v>
      </c>
      <c r="U58" s="127"/>
      <c r="V58" s="127"/>
      <c r="W58" s="128"/>
      <c r="X58" s="1"/>
    </row>
    <row r="59" spans="1:31" ht="15.75" customHeight="1">
      <c r="A59" s="118" t="s">
        <v>551</v>
      </c>
      <c r="B59" s="118" t="s">
        <v>98</v>
      </c>
      <c r="C59" s="25" t="s">
        <v>127</v>
      </c>
      <c r="E59" s="116" t="s">
        <v>550</v>
      </c>
      <c r="F59" s="37">
        <v>13.15</v>
      </c>
      <c r="G59">
        <v>1</v>
      </c>
      <c r="H59" s="27">
        <f t="shared" si="6"/>
        <v>13.15</v>
      </c>
      <c r="J59" s="29" t="s">
        <v>32</v>
      </c>
      <c r="K59" s="115" t="s">
        <v>521</v>
      </c>
      <c r="L59" s="29" t="s">
        <v>34</v>
      </c>
      <c r="M59" s="52" t="s">
        <v>139</v>
      </c>
      <c r="N59" s="53"/>
      <c r="O59" s="24"/>
      <c r="R59" s="17"/>
      <c r="S59" s="53"/>
      <c r="T59" s="24"/>
      <c r="U59" s="19"/>
      <c r="W59" s="17"/>
      <c r="X59" s="53"/>
      <c r="Y59" s="55"/>
      <c r="Z59" s="55"/>
      <c r="AA59" s="55"/>
      <c r="AB59" s="55"/>
      <c r="AC59" s="55"/>
      <c r="AD59" s="55"/>
      <c r="AE59" s="55"/>
    </row>
    <row r="60" spans="1:31" ht="15.75" customHeight="1">
      <c r="A60" s="118" t="s">
        <v>552</v>
      </c>
      <c r="B60" s="118" t="s">
        <v>98</v>
      </c>
      <c r="C60" s="25" t="s">
        <v>127</v>
      </c>
      <c r="E60" s="116" t="s">
        <v>553</v>
      </c>
      <c r="F60" s="37">
        <v>6.99</v>
      </c>
      <c r="G60">
        <v>1</v>
      </c>
      <c r="H60" s="27">
        <f t="shared" si="6"/>
        <v>6.99</v>
      </c>
      <c r="J60" s="29" t="s">
        <v>32</v>
      </c>
      <c r="K60" s="115" t="s">
        <v>521</v>
      </c>
      <c r="L60" s="29" t="s">
        <v>34</v>
      </c>
      <c r="M60" s="52" t="s">
        <v>139</v>
      </c>
      <c r="N60" s="53"/>
      <c r="O60" s="24"/>
      <c r="R60" s="17"/>
      <c r="S60" s="53"/>
      <c r="T60" s="24"/>
      <c r="U60" s="19"/>
      <c r="W60" s="17"/>
      <c r="X60" s="53"/>
      <c r="Y60" s="55"/>
      <c r="Z60" s="55"/>
      <c r="AA60" s="55"/>
      <c r="AB60" s="55"/>
      <c r="AC60" s="55"/>
      <c r="AD60" s="55"/>
      <c r="AE60" s="55"/>
    </row>
    <row r="61" spans="1:31" ht="15.75" customHeight="1">
      <c r="A61" s="118" t="s">
        <v>555</v>
      </c>
      <c r="B61" s="118" t="s">
        <v>98</v>
      </c>
      <c r="C61" s="25" t="s">
        <v>127</v>
      </c>
      <c r="E61" s="116" t="s">
        <v>554</v>
      </c>
      <c r="F61" s="37">
        <v>9.99</v>
      </c>
      <c r="G61">
        <v>1</v>
      </c>
      <c r="H61" s="27">
        <f t="shared" si="6"/>
        <v>9.99</v>
      </c>
      <c r="J61" s="29" t="s">
        <v>32</v>
      </c>
      <c r="K61" s="115" t="s">
        <v>521</v>
      </c>
      <c r="L61" s="29" t="s">
        <v>34</v>
      </c>
      <c r="M61" s="52" t="s">
        <v>139</v>
      </c>
      <c r="N61" s="53"/>
      <c r="O61" s="24"/>
      <c r="R61" s="17"/>
      <c r="S61" s="53"/>
      <c r="T61" s="24"/>
      <c r="U61" s="19"/>
      <c r="W61" s="17"/>
      <c r="X61" s="53"/>
      <c r="Y61" s="55"/>
      <c r="Z61" s="55"/>
      <c r="AA61" s="55"/>
      <c r="AB61" s="55"/>
      <c r="AC61" s="55"/>
      <c r="AD61" s="55"/>
      <c r="AE61" s="55"/>
    </row>
    <row r="62" spans="1:31" ht="15.75" customHeight="1">
      <c r="A62" s="118" t="s">
        <v>557</v>
      </c>
      <c r="B62" s="118" t="s">
        <v>98</v>
      </c>
      <c r="C62" s="25" t="s">
        <v>127</v>
      </c>
      <c r="E62" s="116" t="s">
        <v>556</v>
      </c>
      <c r="F62" s="37">
        <v>9.99</v>
      </c>
      <c r="G62">
        <v>1</v>
      </c>
      <c r="H62" s="27">
        <f t="shared" si="6"/>
        <v>9.99</v>
      </c>
      <c r="J62" s="29" t="s">
        <v>32</v>
      </c>
      <c r="K62" s="115" t="s">
        <v>521</v>
      </c>
      <c r="L62" s="29" t="s">
        <v>34</v>
      </c>
      <c r="M62" s="52" t="s">
        <v>139</v>
      </c>
      <c r="N62" s="53"/>
      <c r="O62" s="24"/>
      <c r="R62" s="17"/>
      <c r="S62" s="53"/>
      <c r="T62" s="24"/>
      <c r="U62" s="19"/>
      <c r="W62" s="17"/>
      <c r="X62" s="53"/>
      <c r="Y62" s="55"/>
      <c r="Z62" s="55"/>
      <c r="AA62" s="55"/>
      <c r="AB62" s="55"/>
      <c r="AC62" s="55"/>
      <c r="AD62" s="55"/>
      <c r="AE62" s="55"/>
    </row>
    <row r="63" spans="1:31" ht="15.75" customHeight="1">
      <c r="A63" s="118" t="s">
        <v>560</v>
      </c>
      <c r="B63" s="118" t="s">
        <v>98</v>
      </c>
      <c r="C63" s="25" t="s">
        <v>127</v>
      </c>
      <c r="E63" s="116" t="s">
        <v>561</v>
      </c>
      <c r="F63" s="37">
        <v>7.41</v>
      </c>
      <c r="G63">
        <v>1</v>
      </c>
      <c r="H63" s="27">
        <f t="shared" si="6"/>
        <v>7.41</v>
      </c>
      <c r="J63" s="29" t="s">
        <v>32</v>
      </c>
      <c r="K63" s="115" t="s">
        <v>521</v>
      </c>
      <c r="L63" s="29" t="s">
        <v>34</v>
      </c>
      <c r="M63" s="52" t="s">
        <v>139</v>
      </c>
      <c r="N63" s="53"/>
      <c r="O63" s="24"/>
      <c r="R63" s="17"/>
      <c r="S63" s="53"/>
      <c r="T63" s="24"/>
      <c r="U63" s="19"/>
      <c r="W63" s="17"/>
      <c r="X63" s="53"/>
      <c r="Y63" s="55"/>
      <c r="Z63" s="55"/>
      <c r="AA63" s="55"/>
      <c r="AB63" s="55"/>
      <c r="AC63" s="55"/>
      <c r="AD63" s="55"/>
      <c r="AE63" s="55"/>
    </row>
    <row r="64" spans="1:31" ht="15.75" customHeight="1">
      <c r="A64" s="118" t="s">
        <v>566</v>
      </c>
      <c r="B64" s="118" t="s">
        <v>98</v>
      </c>
      <c r="C64" s="25" t="s">
        <v>127</v>
      </c>
      <c r="D64" s="118" t="s">
        <v>567</v>
      </c>
      <c r="F64" s="37">
        <v>5.09</v>
      </c>
      <c r="G64">
        <v>1</v>
      </c>
      <c r="H64" s="27">
        <f t="shared" si="6"/>
        <v>5.09</v>
      </c>
      <c r="J64" s="29" t="s">
        <v>32</v>
      </c>
      <c r="K64" s="115" t="s">
        <v>521</v>
      </c>
      <c r="L64" s="29" t="s">
        <v>34</v>
      </c>
      <c r="M64" s="52" t="s">
        <v>139</v>
      </c>
      <c r="N64" s="53"/>
      <c r="O64" s="24"/>
      <c r="R64" s="17"/>
      <c r="S64" s="53"/>
      <c r="T64" s="13" t="s">
        <v>163</v>
      </c>
      <c r="U64" s="19">
        <f>SUM(W69:W73)</f>
        <v>675</v>
      </c>
      <c r="W64" s="17"/>
      <c r="X64" s="53"/>
      <c r="Y64" s="55"/>
      <c r="Z64" s="55"/>
      <c r="AA64" s="55"/>
      <c r="AB64" s="55"/>
      <c r="AC64" s="55"/>
      <c r="AD64" s="55"/>
      <c r="AE64" s="55"/>
    </row>
    <row r="65" spans="1:31" ht="15.75" customHeight="1">
      <c r="A65" s="118" t="s">
        <v>568</v>
      </c>
      <c r="B65" s="118" t="s">
        <v>98</v>
      </c>
      <c r="C65" s="25" t="s">
        <v>127</v>
      </c>
      <c r="D65" s="118" t="s">
        <v>567</v>
      </c>
      <c r="F65" s="37">
        <v>5.09</v>
      </c>
      <c r="G65">
        <v>8</v>
      </c>
      <c r="H65" s="27">
        <f t="shared" si="6"/>
        <v>40.72</v>
      </c>
      <c r="J65" s="29" t="s">
        <v>32</v>
      </c>
      <c r="K65" s="115" t="s">
        <v>521</v>
      </c>
      <c r="L65" s="29" t="s">
        <v>34</v>
      </c>
      <c r="M65" s="52" t="s">
        <v>139</v>
      </c>
      <c r="N65" s="53"/>
      <c r="O65" s="24"/>
      <c r="R65" s="17"/>
      <c r="S65" s="53"/>
      <c r="T65" s="24"/>
      <c r="U65" s="19"/>
      <c r="W65" s="17"/>
      <c r="X65" s="53"/>
      <c r="Y65" s="55"/>
      <c r="Z65" s="55"/>
      <c r="AA65" s="55"/>
      <c r="AB65" s="55"/>
      <c r="AC65" s="55"/>
      <c r="AD65" s="55"/>
      <c r="AE65" s="55"/>
    </row>
    <row r="66" spans="1:31" ht="15.75" customHeight="1">
      <c r="A66" s="118" t="s">
        <v>569</v>
      </c>
      <c r="B66" s="118" t="s">
        <v>98</v>
      </c>
      <c r="C66" s="25" t="s">
        <v>127</v>
      </c>
      <c r="D66" s="118" t="s">
        <v>567</v>
      </c>
      <c r="F66" s="37">
        <v>3.39</v>
      </c>
      <c r="G66">
        <v>7</v>
      </c>
      <c r="H66" s="27">
        <f t="shared" si="6"/>
        <v>23.73</v>
      </c>
      <c r="J66" s="29" t="s">
        <v>32</v>
      </c>
      <c r="K66" s="115" t="s">
        <v>521</v>
      </c>
      <c r="L66" s="29" t="s">
        <v>34</v>
      </c>
      <c r="M66" s="52" t="s">
        <v>139</v>
      </c>
      <c r="N66" s="1"/>
      <c r="O66" s="24"/>
      <c r="R66" s="17"/>
      <c r="S66" s="1"/>
      <c r="T66" s="24"/>
      <c r="W66" s="17"/>
      <c r="X66" s="1"/>
    </row>
    <row r="67" spans="1:31" ht="15.75" customHeight="1">
      <c r="A67" s="118" t="s">
        <v>570</v>
      </c>
      <c r="B67" s="118" t="s">
        <v>98</v>
      </c>
      <c r="C67" s="25" t="s">
        <v>127</v>
      </c>
      <c r="D67" s="118" t="s">
        <v>567</v>
      </c>
      <c r="F67" s="37">
        <v>8.49</v>
      </c>
      <c r="G67">
        <v>4</v>
      </c>
      <c r="H67" s="27">
        <f t="shared" si="6"/>
        <v>33.96</v>
      </c>
      <c r="J67" s="29" t="s">
        <v>32</v>
      </c>
      <c r="K67" s="115" t="s">
        <v>521</v>
      </c>
      <c r="L67" s="29" t="s">
        <v>34</v>
      </c>
      <c r="M67" s="52" t="s">
        <v>139</v>
      </c>
      <c r="N67" s="1"/>
      <c r="O67" s="24"/>
      <c r="R67" s="17"/>
      <c r="S67" s="1"/>
      <c r="T67" s="24"/>
      <c r="W67" s="17"/>
      <c r="X67" s="1"/>
    </row>
    <row r="68" spans="1:31" ht="15.75" customHeight="1">
      <c r="A68" s="118" t="s">
        <v>571</v>
      </c>
      <c r="B68" s="118" t="s">
        <v>98</v>
      </c>
      <c r="C68" s="25" t="s">
        <v>127</v>
      </c>
      <c r="D68" s="118" t="s">
        <v>567</v>
      </c>
      <c r="F68" s="37">
        <v>6.79</v>
      </c>
      <c r="G68">
        <v>3</v>
      </c>
      <c r="H68" s="27">
        <f t="shared" si="6"/>
        <v>20.37</v>
      </c>
      <c r="J68" s="29" t="s">
        <v>32</v>
      </c>
      <c r="K68" s="115" t="s">
        <v>521</v>
      </c>
      <c r="L68" s="29" t="s">
        <v>34</v>
      </c>
      <c r="M68" s="52" t="s">
        <v>139</v>
      </c>
      <c r="N68" s="1"/>
      <c r="O68" s="24"/>
      <c r="P68" s="124" t="s">
        <v>526</v>
      </c>
      <c r="Q68" s="125" t="s">
        <v>576</v>
      </c>
      <c r="R68" s="17"/>
      <c r="S68" s="1"/>
      <c r="T68" s="24"/>
      <c r="W68" s="17"/>
      <c r="X68" s="1"/>
    </row>
    <row r="69" spans="1:31" ht="15.75" customHeight="1" thickBot="1">
      <c r="A69" s="118" t="s">
        <v>573</v>
      </c>
      <c r="B69" s="118" t="s">
        <v>98</v>
      </c>
      <c r="C69" s="25" t="s">
        <v>127</v>
      </c>
      <c r="D69" s="118" t="s">
        <v>567</v>
      </c>
      <c r="F69" s="37">
        <v>2.54</v>
      </c>
      <c r="G69">
        <v>2</v>
      </c>
      <c r="H69" s="27">
        <f t="shared" si="6"/>
        <v>5.08</v>
      </c>
      <c r="J69" s="29" t="s">
        <v>32</v>
      </c>
      <c r="K69" s="115" t="s">
        <v>521</v>
      </c>
      <c r="L69" s="29" t="s">
        <v>34</v>
      </c>
      <c r="M69" s="52" t="s">
        <v>139</v>
      </c>
      <c r="N69" s="1"/>
      <c r="O69" s="18" t="s">
        <v>130</v>
      </c>
      <c r="P69" s="59" t="s">
        <v>32</v>
      </c>
      <c r="Q69" s="29" t="s">
        <v>34</v>
      </c>
      <c r="R69" s="32" t="s">
        <v>44</v>
      </c>
      <c r="S69" s="1"/>
      <c r="T69" s="24" t="s">
        <v>180</v>
      </c>
      <c r="U69" s="16" t="s">
        <v>129</v>
      </c>
      <c r="V69" s="60" t="s">
        <v>181</v>
      </c>
      <c r="W69" s="20">
        <v>75</v>
      </c>
      <c r="X69" s="1"/>
    </row>
    <row r="70" spans="1:31" ht="15.75" customHeight="1" thickTop="1" thickBot="1">
      <c r="A70" s="118" t="s">
        <v>572</v>
      </c>
      <c r="B70" s="118" t="s">
        <v>98</v>
      </c>
      <c r="C70" s="25" t="s">
        <v>127</v>
      </c>
      <c r="D70" s="118" t="s">
        <v>567</v>
      </c>
      <c r="F70" s="37">
        <v>3.05</v>
      </c>
      <c r="G70">
        <v>1</v>
      </c>
      <c r="H70" s="27">
        <f t="shared" si="6"/>
        <v>3.05</v>
      </c>
      <c r="J70" s="29" t="s">
        <v>32</v>
      </c>
      <c r="K70" s="115" t="s">
        <v>521</v>
      </c>
      <c r="L70" s="29" t="s">
        <v>34</v>
      </c>
      <c r="M70" s="52" t="s">
        <v>139</v>
      </c>
      <c r="N70" s="1"/>
      <c r="O70" s="12" t="s">
        <v>185</v>
      </c>
      <c r="P70" s="10" t="s">
        <v>16</v>
      </c>
      <c r="Q70" s="9" t="s">
        <v>18</v>
      </c>
      <c r="R70" s="11" t="s">
        <v>19</v>
      </c>
      <c r="S70" s="1"/>
      <c r="T70" s="62" t="s">
        <v>186</v>
      </c>
      <c r="U70" s="10" t="s">
        <v>187</v>
      </c>
      <c r="V70" s="9" t="s">
        <v>188</v>
      </c>
      <c r="W70" s="11" t="s">
        <v>189</v>
      </c>
      <c r="X70" s="1"/>
    </row>
    <row r="71" spans="1:31" ht="15.75" customHeight="1" thickTop="1">
      <c r="A71" s="118" t="s">
        <v>574</v>
      </c>
      <c r="B71" s="118" t="s">
        <v>98</v>
      </c>
      <c r="C71" s="25" t="s">
        <v>127</v>
      </c>
      <c r="D71" s="118" t="s">
        <v>567</v>
      </c>
      <c r="F71" s="37">
        <v>3.39</v>
      </c>
      <c r="G71">
        <v>5</v>
      </c>
      <c r="H71" s="27">
        <f t="shared" si="6"/>
        <v>16.95</v>
      </c>
      <c r="J71" s="29" t="s">
        <v>32</v>
      </c>
      <c r="K71" s="115" t="s">
        <v>521</v>
      </c>
      <c r="L71" s="29" t="s">
        <v>34</v>
      </c>
      <c r="M71" s="52" t="s">
        <v>139</v>
      </c>
      <c r="N71" s="1"/>
      <c r="O71" s="63"/>
      <c r="P71" s="64"/>
      <c r="Q71" s="65"/>
      <c r="R71" s="66"/>
      <c r="S71" s="1"/>
      <c r="T71" s="67"/>
      <c r="U71" s="64"/>
      <c r="V71" s="65"/>
      <c r="W71" s="66"/>
      <c r="X71" s="1"/>
    </row>
    <row r="72" spans="1:31" ht="15.75" customHeight="1">
      <c r="F72" s="37">
        <v>4.92</v>
      </c>
      <c r="G72">
        <v>1</v>
      </c>
      <c r="H72" s="27">
        <f t="shared" si="6"/>
        <v>4.92</v>
      </c>
      <c r="J72" s="29" t="s">
        <v>32</v>
      </c>
      <c r="K72" s="115" t="s">
        <v>521</v>
      </c>
      <c r="L72" s="29" t="s">
        <v>34</v>
      </c>
      <c r="M72" s="52" t="s">
        <v>139</v>
      </c>
      <c r="N72" s="1"/>
      <c r="O72" s="13" t="s">
        <v>136</v>
      </c>
      <c r="P72" s="51" t="s">
        <v>196</v>
      </c>
      <c r="Q72" s="51" t="s">
        <v>139</v>
      </c>
      <c r="R72" s="52" t="s">
        <v>139</v>
      </c>
      <c r="S72" s="1"/>
      <c r="T72" s="24" t="s">
        <v>180</v>
      </c>
      <c r="U72" s="19" t="s">
        <v>28</v>
      </c>
      <c r="V72" s="60">
        <v>43917</v>
      </c>
      <c r="W72" s="20">
        <f>SUM(F8,F144)</f>
        <v>500</v>
      </c>
      <c r="X72" s="1"/>
    </row>
    <row r="73" spans="1:31" ht="15.75" customHeight="1">
      <c r="H73" s="123" t="str">
        <f t="shared" si="6"/>
        <v/>
      </c>
      <c r="M73" s="122"/>
      <c r="N73" s="53"/>
      <c r="O73" s="18" t="s">
        <v>24</v>
      </c>
      <c r="P73" s="68" t="s">
        <v>200</v>
      </c>
      <c r="Q73" s="68" t="s">
        <v>201</v>
      </c>
      <c r="R73" s="30" t="s">
        <v>33</v>
      </c>
      <c r="S73" s="53"/>
      <c r="T73" s="24" t="s">
        <v>180</v>
      </c>
      <c r="U73" s="19" t="s">
        <v>202</v>
      </c>
      <c r="V73" s="28" t="s">
        <v>42</v>
      </c>
      <c r="W73" s="69">
        <v>100</v>
      </c>
      <c r="X73" s="53"/>
      <c r="Y73" s="55"/>
      <c r="Z73" s="55"/>
      <c r="AA73" s="55"/>
      <c r="AB73" s="55"/>
      <c r="AC73" s="55"/>
      <c r="AD73" s="55"/>
      <c r="AE73" s="55"/>
    </row>
    <row r="74" spans="1:31" ht="15.75" customHeight="1">
      <c r="H74" s="123" t="str">
        <f t="shared" si="6"/>
        <v/>
      </c>
      <c r="M74" s="122"/>
      <c r="N74" s="53"/>
      <c r="O74" s="24"/>
      <c r="R74" s="17"/>
      <c r="S74" s="53"/>
      <c r="T74" s="24"/>
      <c r="U74" s="19"/>
      <c r="W74" s="17"/>
      <c r="X74" s="53"/>
      <c r="Y74" s="55"/>
      <c r="Z74" s="55"/>
      <c r="AA74" s="55"/>
      <c r="AB74" s="55"/>
      <c r="AC74" s="55"/>
      <c r="AD74" s="55"/>
      <c r="AE74" s="55"/>
    </row>
    <row r="75" spans="1:31" ht="15.75" customHeight="1">
      <c r="H75" s="123" t="str">
        <f t="shared" si="6"/>
        <v/>
      </c>
      <c r="M75" s="122"/>
      <c r="N75" s="53"/>
      <c r="O75" s="24"/>
      <c r="R75" s="17"/>
      <c r="S75" s="53"/>
      <c r="T75" s="13" t="s">
        <v>208</v>
      </c>
      <c r="U75" s="70">
        <v>1966.79</v>
      </c>
      <c r="V75" s="70">
        <f>U75-W75</f>
        <v>324.6099999999999</v>
      </c>
      <c r="W75" s="20">
        <v>1642.18</v>
      </c>
      <c r="X75" s="53"/>
      <c r="Y75" s="55"/>
      <c r="Z75" s="55"/>
      <c r="AA75" s="55"/>
      <c r="AB75" s="55"/>
      <c r="AC75" s="55"/>
      <c r="AD75" s="55"/>
      <c r="AE75" s="55"/>
    </row>
    <row r="76" spans="1:31" ht="15.75" customHeight="1">
      <c r="H76" s="123" t="str">
        <f t="shared" si="6"/>
        <v/>
      </c>
      <c r="M76" s="122"/>
      <c r="N76" s="1"/>
      <c r="O76" s="24"/>
      <c r="R76" s="17"/>
      <c r="S76" s="1"/>
      <c r="T76" s="24"/>
      <c r="W76" s="17"/>
      <c r="X76" s="1"/>
    </row>
    <row r="77" spans="1:31" ht="15.75" customHeight="1">
      <c r="H77" s="123" t="str">
        <f t="shared" si="6"/>
        <v/>
      </c>
      <c r="M77" s="122"/>
      <c r="N77" s="1"/>
      <c r="O77" s="24"/>
      <c r="R77" s="17"/>
      <c r="S77" s="1"/>
      <c r="T77" s="24"/>
      <c r="W77" s="17"/>
      <c r="X77" s="1"/>
    </row>
    <row r="78" spans="1:31" ht="15.75" customHeight="1">
      <c r="H78" s="123" t="str">
        <f t="shared" si="6"/>
        <v/>
      </c>
      <c r="M78" s="122"/>
      <c r="N78" s="1"/>
      <c r="O78" s="24"/>
      <c r="R78" s="17"/>
      <c r="S78" s="1"/>
      <c r="T78" s="24"/>
      <c r="W78" s="17"/>
      <c r="X78" s="1"/>
    </row>
    <row r="79" spans="1:31" ht="15.75" customHeight="1">
      <c r="H79" s="123" t="str">
        <f t="shared" si="6"/>
        <v/>
      </c>
      <c r="M79" s="122"/>
      <c r="N79" s="1"/>
      <c r="O79" s="24"/>
      <c r="R79" s="17"/>
      <c r="S79" s="1"/>
      <c r="T79" s="24"/>
      <c r="W79" s="17"/>
      <c r="X79" s="1"/>
    </row>
    <row r="80" spans="1:31" ht="15.75" customHeight="1">
      <c r="H80" s="123" t="str">
        <f t="shared" si="6"/>
        <v/>
      </c>
      <c r="M80" s="122"/>
      <c r="N80" s="1"/>
      <c r="O80" s="24"/>
      <c r="R80" s="17"/>
      <c r="S80" s="1"/>
      <c r="T80" s="24"/>
      <c r="W80" s="17"/>
      <c r="X80" s="1"/>
    </row>
    <row r="81" spans="8:24" ht="15.75" customHeight="1">
      <c r="H81" s="123" t="str">
        <f t="shared" si="6"/>
        <v/>
      </c>
      <c r="M81" s="122"/>
      <c r="N81" s="1"/>
      <c r="O81" s="24"/>
      <c r="R81" s="17"/>
      <c r="S81" s="1"/>
      <c r="T81" s="24"/>
      <c r="W81" s="17"/>
      <c r="X81" s="1"/>
    </row>
    <row r="82" spans="8:24" ht="15.75" customHeight="1">
      <c r="H82" s="123" t="str">
        <f t="shared" si="6"/>
        <v/>
      </c>
      <c r="M82" s="122"/>
      <c r="N82" s="1"/>
      <c r="O82" s="24"/>
      <c r="P82" s="19"/>
      <c r="R82" s="17"/>
      <c r="S82" s="1"/>
      <c r="T82" s="24"/>
      <c r="W82" s="17"/>
      <c r="X82" s="1"/>
    </row>
    <row r="83" spans="8:24" ht="15.75" customHeight="1">
      <c r="H83" s="123" t="str">
        <f t="shared" si="6"/>
        <v/>
      </c>
      <c r="M83" s="122"/>
      <c r="N83" s="1"/>
      <c r="O83" s="24"/>
      <c r="R83" s="17"/>
      <c r="S83" s="1"/>
      <c r="T83" s="24"/>
      <c r="W83" s="17"/>
      <c r="X83" s="1"/>
    </row>
    <row r="84" spans="8:24" ht="15.75" customHeight="1">
      <c r="H84" s="123" t="str">
        <f t="shared" si="6"/>
        <v/>
      </c>
      <c r="M84" s="122"/>
      <c r="N84" s="1"/>
      <c r="O84" s="24"/>
      <c r="R84" s="17"/>
      <c r="S84" s="1"/>
      <c r="T84" s="24"/>
      <c r="W84" s="17"/>
      <c r="X84" s="1"/>
    </row>
    <row r="85" spans="8:24" ht="15.75" customHeight="1">
      <c r="H85" s="123" t="str">
        <f t="shared" si="6"/>
        <v/>
      </c>
      <c r="M85" s="122"/>
      <c r="N85" s="1"/>
      <c r="O85" s="24"/>
      <c r="R85" s="17"/>
      <c r="S85" s="1"/>
      <c r="T85" s="24"/>
      <c r="W85" s="17"/>
      <c r="X85" s="1"/>
    </row>
    <row r="86" spans="8:24" ht="15.75" customHeight="1">
      <c r="H86" s="123" t="str">
        <f t="shared" si="6"/>
        <v/>
      </c>
      <c r="M86" s="122"/>
      <c r="N86" s="1"/>
      <c r="O86" s="24"/>
      <c r="R86" s="17"/>
      <c r="S86" s="1"/>
      <c r="T86" s="24"/>
      <c r="W86" s="17"/>
      <c r="X86" s="1"/>
    </row>
    <row r="87" spans="8:24" ht="15.75" customHeight="1">
      <c r="H87" s="123" t="str">
        <f t="shared" ref="H87:H103" si="7">IF(F87="","",(G87*F87))</f>
        <v/>
      </c>
      <c r="M87" s="122"/>
      <c r="N87" s="1"/>
      <c r="O87" s="24"/>
      <c r="R87" s="17"/>
      <c r="S87" s="1"/>
      <c r="T87" s="24"/>
      <c r="W87" s="17"/>
      <c r="X87" s="1"/>
    </row>
    <row r="88" spans="8:24" ht="15.75" customHeight="1">
      <c r="H88" s="123" t="str">
        <f t="shared" si="7"/>
        <v/>
      </c>
      <c r="M88" s="122"/>
      <c r="N88" s="1"/>
      <c r="O88" s="24"/>
      <c r="R88" s="17"/>
      <c r="S88" s="1"/>
      <c r="T88" s="24"/>
      <c r="W88" s="17"/>
      <c r="X88" s="1"/>
    </row>
    <row r="89" spans="8:24" ht="15.75" customHeight="1">
      <c r="H89" s="123" t="str">
        <f t="shared" si="7"/>
        <v/>
      </c>
      <c r="M89" s="122"/>
      <c r="N89" s="1"/>
      <c r="O89" s="24"/>
      <c r="R89" s="17"/>
      <c r="S89" s="1"/>
      <c r="T89" s="24"/>
      <c r="W89" s="17"/>
      <c r="X89" s="1"/>
    </row>
    <row r="90" spans="8:24" ht="15.75" customHeight="1">
      <c r="H90" s="123" t="str">
        <f t="shared" si="7"/>
        <v/>
      </c>
      <c r="M90" s="122"/>
      <c r="N90" s="1"/>
      <c r="O90" s="24"/>
      <c r="R90" s="17"/>
      <c r="S90" s="1"/>
      <c r="T90" s="24"/>
      <c r="W90" s="17"/>
      <c r="X90" s="1"/>
    </row>
    <row r="91" spans="8:24" ht="15.75" customHeight="1">
      <c r="H91" s="123" t="str">
        <f t="shared" si="7"/>
        <v/>
      </c>
      <c r="M91" s="122"/>
      <c r="N91" s="1"/>
      <c r="O91" s="24"/>
      <c r="R91" s="17"/>
      <c r="S91" s="1"/>
      <c r="T91" s="24"/>
      <c r="W91" s="17"/>
      <c r="X91" s="1"/>
    </row>
    <row r="92" spans="8:24" ht="15.75" customHeight="1">
      <c r="H92" s="123" t="str">
        <f t="shared" si="7"/>
        <v/>
      </c>
      <c r="M92" s="122"/>
      <c r="N92" s="1"/>
      <c r="O92" s="24"/>
      <c r="R92" s="17"/>
      <c r="S92" s="1"/>
      <c r="T92" s="24"/>
      <c r="W92" s="17"/>
      <c r="X92" s="1"/>
    </row>
    <row r="93" spans="8:24" ht="15.75" customHeight="1">
      <c r="H93" s="123" t="str">
        <f t="shared" si="7"/>
        <v/>
      </c>
      <c r="M93" s="122"/>
      <c r="N93" s="1"/>
      <c r="O93" s="24"/>
      <c r="R93" s="17"/>
      <c r="S93" s="1"/>
      <c r="T93" s="24"/>
      <c r="W93" s="17"/>
      <c r="X93" s="1"/>
    </row>
    <row r="94" spans="8:24" ht="15.75" customHeight="1">
      <c r="H94" s="123" t="str">
        <f t="shared" si="7"/>
        <v/>
      </c>
      <c r="M94" s="122"/>
      <c r="N94" s="1"/>
      <c r="O94" s="24"/>
      <c r="R94" s="17"/>
      <c r="S94" s="1"/>
      <c r="T94" s="24"/>
      <c r="W94" s="17"/>
      <c r="X94" s="1"/>
    </row>
    <row r="95" spans="8:24" ht="15.75" customHeight="1">
      <c r="H95" s="123" t="str">
        <f t="shared" si="7"/>
        <v/>
      </c>
      <c r="M95" s="122"/>
      <c r="N95" s="1"/>
      <c r="O95" s="24"/>
      <c r="R95" s="17"/>
      <c r="S95" s="1"/>
      <c r="T95" s="24"/>
      <c r="W95" s="17"/>
      <c r="X95" s="1"/>
    </row>
    <row r="96" spans="8:24" ht="15.75" customHeight="1">
      <c r="H96" s="123" t="str">
        <f t="shared" si="7"/>
        <v/>
      </c>
      <c r="M96" s="122"/>
      <c r="N96" s="1"/>
      <c r="O96" s="24"/>
      <c r="R96" s="17"/>
      <c r="S96" s="1"/>
      <c r="T96" s="24"/>
      <c r="W96" s="17"/>
      <c r="X96" s="1"/>
    </row>
    <row r="97" spans="1:24" ht="15.75" customHeight="1">
      <c r="H97" s="123" t="str">
        <f t="shared" si="7"/>
        <v/>
      </c>
      <c r="M97" s="122"/>
      <c r="N97" s="1"/>
      <c r="O97" s="24"/>
      <c r="R97" s="17"/>
      <c r="S97" s="1"/>
      <c r="T97" s="24"/>
      <c r="W97" s="17"/>
      <c r="X97" s="1"/>
    </row>
    <row r="98" spans="1:24" ht="15.75" customHeight="1">
      <c r="H98" s="123" t="str">
        <f t="shared" si="7"/>
        <v/>
      </c>
      <c r="M98" s="122"/>
      <c r="N98" s="1"/>
      <c r="O98" s="24"/>
      <c r="R98" s="17"/>
      <c r="S98" s="1"/>
      <c r="T98" s="24"/>
      <c r="W98" s="17"/>
      <c r="X98" s="1"/>
    </row>
    <row r="99" spans="1:24" ht="15.75" customHeight="1">
      <c r="H99" s="123" t="str">
        <f t="shared" si="7"/>
        <v/>
      </c>
      <c r="M99" s="122"/>
      <c r="N99" s="1"/>
      <c r="O99" s="24"/>
      <c r="R99" s="17"/>
      <c r="S99" s="1"/>
      <c r="T99" s="24"/>
      <c r="W99" s="17"/>
      <c r="X99" s="1"/>
    </row>
    <row r="100" spans="1:24" ht="15.75" customHeight="1">
      <c r="A100" t="s">
        <v>580</v>
      </c>
      <c r="H100" s="123" t="str">
        <f t="shared" si="7"/>
        <v/>
      </c>
      <c r="M100" s="122"/>
      <c r="N100" s="1"/>
      <c r="O100" s="24"/>
      <c r="R100" s="17"/>
      <c r="S100" s="1"/>
      <c r="T100" s="24"/>
      <c r="W100" s="17"/>
      <c r="X100" s="1"/>
    </row>
    <row r="101" spans="1:24" ht="15.75" customHeight="1">
      <c r="A101" t="s">
        <v>581</v>
      </c>
      <c r="E101" s="116" t="s">
        <v>582</v>
      </c>
      <c r="H101" s="123" t="str">
        <f t="shared" si="7"/>
        <v/>
      </c>
      <c r="M101" s="122"/>
      <c r="N101" s="1"/>
      <c r="O101" s="24"/>
      <c r="R101" s="17"/>
      <c r="S101" s="1"/>
      <c r="T101" s="24"/>
      <c r="W101" s="17"/>
      <c r="X101" s="1"/>
    </row>
    <row r="102" spans="1:24" ht="15.75" customHeight="1">
      <c r="H102" s="123" t="str">
        <f t="shared" si="7"/>
        <v/>
      </c>
      <c r="M102" s="122"/>
      <c r="N102" s="1"/>
      <c r="O102" s="24"/>
      <c r="R102" s="17"/>
      <c r="S102" s="1"/>
      <c r="T102" s="24"/>
      <c r="W102" s="17"/>
      <c r="X102" s="1"/>
    </row>
    <row r="103" spans="1:24" ht="15.75" customHeight="1">
      <c r="H103" s="123" t="str">
        <f t="shared" si="7"/>
        <v/>
      </c>
      <c r="M103" s="122"/>
      <c r="N103" s="1"/>
      <c r="O103" s="24"/>
      <c r="R103" s="17"/>
      <c r="S103" s="1"/>
      <c r="T103" s="24"/>
      <c r="W103" s="17"/>
      <c r="X103" s="1"/>
    </row>
    <row r="104" spans="1:24" ht="15.75" customHeight="1">
      <c r="M104" s="122"/>
      <c r="N104" s="1"/>
      <c r="O104" s="24"/>
      <c r="R104" s="17"/>
      <c r="S104" s="1"/>
      <c r="T104" s="24"/>
      <c r="W104" s="17"/>
      <c r="X104" s="1"/>
    </row>
    <row r="105" spans="1:24" ht="15.75" customHeight="1">
      <c r="M105" s="122"/>
      <c r="N105" s="1"/>
      <c r="O105" s="24"/>
      <c r="R105" s="17"/>
      <c r="S105" s="1"/>
      <c r="T105" s="24"/>
      <c r="W105" s="17"/>
      <c r="X105" s="1"/>
    </row>
    <row r="106" spans="1:24" ht="15.75" customHeight="1">
      <c r="M106" s="122"/>
      <c r="N106" s="1"/>
      <c r="O106" s="24"/>
      <c r="R106" s="17"/>
      <c r="S106" s="1"/>
      <c r="T106" s="24"/>
      <c r="W106" s="17"/>
      <c r="X106" s="1"/>
    </row>
    <row r="107" spans="1:24" ht="15.75" customHeight="1">
      <c r="M107" s="122"/>
      <c r="N107" s="1"/>
      <c r="O107" s="24"/>
      <c r="R107" s="17"/>
      <c r="S107" s="1"/>
      <c r="T107" s="24"/>
      <c r="W107" s="17"/>
      <c r="X107" s="1"/>
    </row>
    <row r="108" spans="1:24" ht="15.75" customHeight="1">
      <c r="M108" s="122"/>
      <c r="N108" s="1"/>
      <c r="O108" s="24"/>
      <c r="P108" s="19"/>
      <c r="R108" s="17"/>
      <c r="S108" s="1"/>
      <c r="T108" s="24"/>
      <c r="W108" s="17"/>
      <c r="X108" s="1"/>
    </row>
    <row r="109" spans="1:24" ht="15.75" customHeight="1">
      <c r="M109" s="122"/>
      <c r="N109" s="1"/>
      <c r="O109" s="24"/>
      <c r="P109" s="19"/>
      <c r="R109" s="17"/>
      <c r="S109" s="1"/>
      <c r="T109" s="24"/>
      <c r="W109" s="17"/>
      <c r="X109" s="1"/>
    </row>
    <row r="110" spans="1:24" ht="15.75" customHeight="1">
      <c r="M110" s="122"/>
      <c r="N110" s="1"/>
      <c r="O110" s="24"/>
      <c r="P110" s="19"/>
      <c r="R110" s="17"/>
      <c r="S110" s="1"/>
      <c r="T110" s="24"/>
      <c r="W110" s="17"/>
      <c r="X110" s="1"/>
    </row>
    <row r="111" spans="1:24" ht="15.75" customHeight="1">
      <c r="M111" s="122"/>
      <c r="N111" s="1"/>
      <c r="O111" s="24"/>
      <c r="P111" s="19"/>
      <c r="R111" s="17"/>
      <c r="S111" s="1"/>
      <c r="T111" s="24"/>
      <c r="W111" s="17"/>
      <c r="X111" s="1"/>
    </row>
    <row r="112" spans="1:24" ht="15.75" customHeight="1">
      <c r="M112" s="122"/>
      <c r="N112" s="1"/>
      <c r="O112" s="24"/>
      <c r="P112" s="19"/>
      <c r="R112" s="17"/>
      <c r="S112" s="1"/>
      <c r="T112" s="24"/>
      <c r="W112" s="17"/>
      <c r="X112" s="1"/>
    </row>
    <row r="113" spans="1:24" ht="15.75" customHeight="1">
      <c r="M113" s="122"/>
      <c r="N113" s="1"/>
      <c r="O113" s="24"/>
      <c r="P113" s="19"/>
      <c r="R113" s="17"/>
      <c r="S113" s="1"/>
      <c r="T113" s="24"/>
      <c r="W113" s="17"/>
      <c r="X113" s="1"/>
    </row>
    <row r="114" spans="1:24" ht="15.75" customHeight="1">
      <c r="M114" s="122"/>
      <c r="N114" s="1"/>
      <c r="O114" s="24"/>
      <c r="P114" s="19"/>
      <c r="R114" s="17"/>
      <c r="S114" s="1"/>
      <c r="T114" s="24"/>
      <c r="W114" s="17"/>
      <c r="X114" s="1"/>
    </row>
    <row r="115" spans="1:24" ht="15.75" customHeight="1">
      <c r="M115" s="122"/>
      <c r="N115" s="1"/>
      <c r="O115" s="24"/>
      <c r="P115" s="19"/>
      <c r="R115" s="17"/>
      <c r="S115" s="1"/>
      <c r="T115" s="24"/>
      <c r="W115" s="17"/>
      <c r="X115" s="1"/>
    </row>
    <row r="116" spans="1:24" ht="15.75" customHeight="1">
      <c r="M116" s="122"/>
      <c r="N116" s="1"/>
      <c r="O116" s="24"/>
      <c r="P116" s="19"/>
      <c r="R116" s="17"/>
      <c r="S116" s="1"/>
      <c r="T116" s="24"/>
      <c r="W116" s="17"/>
      <c r="X116" s="1"/>
    </row>
    <row r="117" spans="1:24" ht="15.75" customHeight="1" thickBot="1">
      <c r="M117" s="122"/>
      <c r="N117" s="1"/>
      <c r="O117" s="84"/>
      <c r="P117" s="85"/>
      <c r="Q117" s="86"/>
      <c r="R117" s="87"/>
      <c r="S117" s="1"/>
      <c r="T117" s="84"/>
      <c r="U117" s="86"/>
      <c r="V117" s="86"/>
      <c r="W117" s="87"/>
      <c r="X117" s="1"/>
    </row>
    <row r="118" spans="1:24" ht="15.75" customHeight="1" thickTop="1">
      <c r="M118" s="122"/>
      <c r="P118" s="19"/>
    </row>
    <row r="119" spans="1:24" ht="15.75" customHeight="1">
      <c r="M119" s="122"/>
      <c r="P119" s="19"/>
    </row>
    <row r="120" spans="1:24" ht="15.75" customHeight="1">
      <c r="M120" s="122"/>
      <c r="P120" s="19"/>
    </row>
    <row r="121" spans="1:24" ht="15.75" customHeight="1">
      <c r="M121" s="122"/>
      <c r="P121" s="19"/>
    </row>
    <row r="122" spans="1:24" ht="15.75" customHeight="1">
      <c r="M122" s="122"/>
      <c r="P122" s="19"/>
    </row>
    <row r="123" spans="1:24" ht="15.75" customHeight="1">
      <c r="M123" s="122"/>
      <c r="P123" s="19"/>
    </row>
    <row r="124" spans="1:24" ht="15.75" customHeight="1">
      <c r="M124" s="122"/>
      <c r="P124" s="19"/>
    </row>
    <row r="125" spans="1:24" ht="15.75" customHeight="1">
      <c r="M125" s="122"/>
      <c r="P125" s="19"/>
    </row>
    <row r="126" spans="1:24" ht="15.75" customHeight="1">
      <c r="M126" s="120"/>
      <c r="P126" s="19"/>
    </row>
    <row r="127" spans="1:24" ht="15.75" customHeight="1">
      <c r="M127" s="120"/>
      <c r="P127" s="19"/>
    </row>
    <row r="128" spans="1:24" ht="15.75" customHeight="1">
      <c r="A128" s="24"/>
      <c r="B128" s="16"/>
      <c r="C128" s="45"/>
      <c r="D128" s="16"/>
      <c r="E128" s="16"/>
      <c r="F128" s="19"/>
      <c r="G128" s="16"/>
      <c r="H128" s="19"/>
      <c r="I128" s="16"/>
      <c r="J128" s="16"/>
      <c r="K128" s="16"/>
      <c r="L128" s="16"/>
      <c r="M128" s="17"/>
      <c r="P128" s="19"/>
    </row>
    <row r="129" spans="1:16" ht="15.75" customHeight="1">
      <c r="A129" s="24"/>
      <c r="B129" s="16"/>
      <c r="C129" s="45"/>
      <c r="D129" s="16"/>
      <c r="E129" s="16"/>
      <c r="F129" s="19"/>
      <c r="G129" s="16"/>
      <c r="H129" s="19"/>
      <c r="I129" s="16"/>
      <c r="J129" s="16"/>
      <c r="K129" s="16"/>
      <c r="L129" s="16"/>
      <c r="M129" s="17"/>
      <c r="P129" s="19"/>
    </row>
    <row r="130" spans="1:16" ht="15.75" customHeight="1">
      <c r="A130" s="24"/>
      <c r="B130" s="16"/>
      <c r="C130" s="45"/>
      <c r="D130" s="19"/>
      <c r="E130" s="16"/>
      <c r="F130" s="19"/>
      <c r="G130" s="16"/>
      <c r="H130" s="19"/>
      <c r="I130" s="16"/>
      <c r="J130" s="16"/>
      <c r="K130" s="16"/>
      <c r="L130" s="16"/>
      <c r="M130" s="17"/>
      <c r="P130" s="19"/>
    </row>
    <row r="131" spans="1:16" ht="15.75" customHeight="1">
      <c r="A131" s="24"/>
      <c r="B131" s="16"/>
      <c r="C131" s="45"/>
      <c r="D131" s="16"/>
      <c r="E131" s="16"/>
      <c r="F131" s="19"/>
      <c r="G131" s="16"/>
      <c r="H131" s="19"/>
      <c r="I131" s="16"/>
      <c r="J131" s="16"/>
      <c r="K131" s="16"/>
      <c r="L131" s="16"/>
      <c r="M131" s="17"/>
      <c r="P131" s="19"/>
    </row>
    <row r="132" spans="1:16" ht="15.75" customHeight="1">
      <c r="A132" s="13"/>
      <c r="B132" s="14"/>
      <c r="C132" s="14"/>
      <c r="D132" s="45"/>
      <c r="E132" s="45"/>
      <c r="F132" s="19"/>
      <c r="G132" s="45"/>
      <c r="H132" s="19"/>
      <c r="I132" s="45"/>
      <c r="J132" s="45"/>
      <c r="K132" s="45"/>
      <c r="L132" s="45"/>
      <c r="M132" s="17"/>
      <c r="P132" s="19"/>
    </row>
    <row r="133" spans="1:16" ht="15.75" customHeight="1">
      <c r="A133" s="24"/>
      <c r="B133" s="16"/>
      <c r="C133" s="45"/>
      <c r="D133" s="16"/>
      <c r="E133" s="39"/>
      <c r="F133" s="19"/>
      <c r="G133" s="16"/>
      <c r="H133" s="19"/>
      <c r="I133" s="16"/>
      <c r="J133" s="16"/>
      <c r="K133" s="16"/>
      <c r="L133" s="16"/>
      <c r="M133" s="17"/>
      <c r="P133" s="19"/>
    </row>
    <row r="134" spans="1:16" ht="15.75" customHeight="1">
      <c r="A134" s="24"/>
      <c r="B134" s="16"/>
      <c r="C134" s="16"/>
      <c r="D134" s="16"/>
      <c r="E134" s="39"/>
      <c r="F134" s="19"/>
      <c r="G134" s="16"/>
      <c r="H134" s="19"/>
      <c r="I134" s="16"/>
      <c r="J134" s="16"/>
      <c r="K134" s="16"/>
      <c r="L134" s="16"/>
      <c r="M134" s="17"/>
      <c r="P134" s="19"/>
    </row>
    <row r="135" spans="1:16" ht="15.75" customHeight="1">
      <c r="A135" s="24"/>
      <c r="B135" s="16"/>
      <c r="C135" s="16"/>
      <c r="D135" s="16"/>
      <c r="E135" s="16"/>
      <c r="F135" s="19"/>
      <c r="G135" s="16"/>
      <c r="H135" s="19"/>
      <c r="I135" s="16"/>
      <c r="J135" s="16"/>
      <c r="K135" s="16"/>
      <c r="L135" s="16"/>
      <c r="M135" s="17"/>
      <c r="P135" s="19"/>
    </row>
    <row r="136" spans="1:16" ht="15.75" customHeight="1">
      <c r="A136" s="24"/>
      <c r="B136" s="16"/>
      <c r="C136" s="16"/>
      <c r="D136" s="16"/>
      <c r="E136" s="16"/>
      <c r="F136" s="19"/>
      <c r="G136" s="16"/>
      <c r="H136" s="19"/>
      <c r="I136" s="16"/>
      <c r="J136" s="16"/>
      <c r="K136" s="16"/>
      <c r="L136" s="16"/>
      <c r="M136" s="17"/>
      <c r="P136" s="19"/>
    </row>
    <row r="137" spans="1:16" ht="15.75" customHeight="1">
      <c r="A137" s="24"/>
      <c r="B137" s="16"/>
      <c r="C137" s="16"/>
      <c r="D137" s="16"/>
      <c r="E137" s="16"/>
      <c r="F137" s="19"/>
      <c r="G137" s="16"/>
      <c r="H137" s="19"/>
      <c r="I137" s="16"/>
      <c r="J137" s="16"/>
      <c r="K137" s="16"/>
      <c r="L137" s="16"/>
      <c r="M137" s="17"/>
      <c r="P137" s="19"/>
    </row>
    <row r="138" spans="1:16" ht="15.75" customHeight="1">
      <c r="A138" s="24"/>
      <c r="B138" s="16"/>
      <c r="C138" s="16"/>
      <c r="D138" s="16"/>
      <c r="E138" s="16"/>
      <c r="F138" s="19"/>
      <c r="G138" s="16"/>
      <c r="H138" s="19"/>
      <c r="I138" s="16"/>
      <c r="J138" s="16"/>
      <c r="K138" s="16"/>
      <c r="L138" s="16"/>
      <c r="M138" s="17"/>
      <c r="P138" s="19"/>
    </row>
    <row r="139" spans="1:16" ht="15.75" customHeight="1">
      <c r="A139" s="24"/>
      <c r="B139" s="16"/>
      <c r="C139" s="16"/>
      <c r="D139" s="16"/>
      <c r="E139" s="16"/>
      <c r="F139" s="19"/>
      <c r="G139" s="16"/>
      <c r="H139" s="19"/>
      <c r="I139" s="16"/>
      <c r="J139" s="16"/>
      <c r="K139" s="16"/>
      <c r="L139" s="16"/>
      <c r="M139" s="17"/>
      <c r="P139" s="19"/>
    </row>
    <row r="140" spans="1:16" ht="15.75" customHeight="1">
      <c r="A140" s="24"/>
      <c r="B140" s="16"/>
      <c r="C140" s="16"/>
      <c r="D140" s="16"/>
      <c r="E140" s="16"/>
      <c r="F140" s="19"/>
      <c r="G140" s="16"/>
      <c r="H140" s="19"/>
      <c r="I140" s="16"/>
      <c r="J140" s="16"/>
      <c r="K140" s="16"/>
      <c r="L140" s="16"/>
      <c r="M140" s="17"/>
      <c r="P140" s="19"/>
    </row>
    <row r="141" spans="1:16" ht="15.75" customHeight="1">
      <c r="A141" s="24"/>
      <c r="B141" s="16"/>
      <c r="C141" s="16"/>
      <c r="D141" s="16"/>
      <c r="E141" s="16"/>
      <c r="F141" s="19"/>
      <c r="G141" s="16"/>
      <c r="H141" s="19"/>
      <c r="I141" s="16"/>
      <c r="J141" s="16"/>
      <c r="K141" s="16"/>
      <c r="L141" s="16"/>
      <c r="M141" s="17"/>
      <c r="P141" s="19"/>
    </row>
    <row r="142" spans="1:16" ht="15.75" customHeight="1">
      <c r="A142" s="24"/>
      <c r="B142" s="16"/>
      <c r="C142" s="16"/>
      <c r="D142" s="16"/>
      <c r="E142" s="16"/>
      <c r="F142" s="19"/>
      <c r="G142" s="16"/>
      <c r="H142" s="19"/>
      <c r="I142" s="16"/>
      <c r="J142" s="16"/>
      <c r="K142" s="16"/>
      <c r="L142" s="16"/>
      <c r="M142" s="17"/>
      <c r="P142" s="19"/>
    </row>
    <row r="143" spans="1:16" ht="15.75" customHeight="1">
      <c r="A143" s="13"/>
      <c r="B143" s="88"/>
      <c r="C143" s="15"/>
      <c r="D143" s="16"/>
      <c r="E143" s="16"/>
      <c r="F143" s="19"/>
      <c r="G143" s="16"/>
      <c r="H143" s="19"/>
      <c r="I143" s="16"/>
      <c r="J143" s="16"/>
      <c r="K143" s="16"/>
      <c r="L143" s="16"/>
      <c r="M143" s="17"/>
      <c r="P143" s="19"/>
    </row>
    <row r="144" spans="1:16" ht="15.75" customHeight="1">
      <c r="A144" s="89"/>
      <c r="B144" s="90"/>
      <c r="C144" s="25"/>
      <c r="D144" s="90"/>
      <c r="E144" s="91"/>
      <c r="F144" s="92"/>
      <c r="G144" s="93"/>
      <c r="H144" s="92"/>
      <c r="I144" s="90"/>
      <c r="M144" s="120"/>
      <c r="P144" s="19"/>
    </row>
    <row r="145" spans="1:16" ht="15.75" customHeight="1">
      <c r="A145" s="96"/>
      <c r="B145" s="90"/>
      <c r="C145" s="25"/>
      <c r="D145" s="90"/>
      <c r="E145" s="97"/>
      <c r="F145" s="98"/>
      <c r="G145" s="90"/>
      <c r="H145" s="98"/>
      <c r="I145" s="99"/>
      <c r="M145" s="120"/>
      <c r="P145" s="19"/>
    </row>
    <row r="146" spans="1:16" ht="15.75" customHeight="1">
      <c r="A146" s="96"/>
      <c r="B146" s="90"/>
      <c r="C146" s="25"/>
      <c r="D146" s="90"/>
      <c r="E146" s="91"/>
      <c r="F146" s="92"/>
      <c r="G146" s="93"/>
      <c r="H146" s="92"/>
      <c r="I146" s="90"/>
      <c r="M146" s="120"/>
      <c r="P146" s="19"/>
    </row>
    <row r="147" spans="1:16" ht="15.75" customHeight="1">
      <c r="A147" s="42"/>
      <c r="B147" s="101"/>
      <c r="C147" s="25"/>
      <c r="D147" s="16"/>
      <c r="E147" s="102"/>
      <c r="F147" s="37"/>
      <c r="G147" s="16"/>
      <c r="H147" s="27"/>
      <c r="I147" s="16"/>
      <c r="M147" s="120"/>
      <c r="P147" s="19"/>
    </row>
    <row r="148" spans="1:16" ht="15.75" customHeight="1">
      <c r="A148" s="24"/>
      <c r="B148" s="16"/>
      <c r="C148" s="16"/>
      <c r="D148" s="16"/>
      <c r="E148" s="16"/>
      <c r="F148" s="19"/>
      <c r="G148" s="16"/>
      <c r="H148" s="92"/>
      <c r="I148" s="16"/>
      <c r="J148" s="16"/>
      <c r="K148" s="16"/>
      <c r="L148" s="16"/>
      <c r="M148" s="17"/>
      <c r="P148" s="19"/>
    </row>
    <row r="149" spans="1:16" ht="15.75" customHeight="1">
      <c r="A149" s="24"/>
      <c r="B149" s="16"/>
      <c r="C149" s="16"/>
      <c r="D149" s="16"/>
      <c r="E149" s="16"/>
      <c r="F149" s="19"/>
      <c r="G149" s="16"/>
      <c r="H149" s="92"/>
      <c r="I149" s="16"/>
      <c r="J149" s="16"/>
      <c r="K149" s="16"/>
      <c r="L149" s="16"/>
      <c r="M149" s="17"/>
      <c r="P149" s="19"/>
    </row>
    <row r="150" spans="1:16" ht="15.75" customHeight="1">
      <c r="A150" s="24"/>
      <c r="B150" s="16"/>
      <c r="C150" s="16"/>
      <c r="D150" s="16"/>
      <c r="E150" s="16"/>
      <c r="F150" s="19"/>
      <c r="G150" s="16"/>
      <c r="H150" s="92"/>
      <c r="I150" s="16"/>
      <c r="J150" s="16"/>
      <c r="K150" s="16"/>
      <c r="L150" s="16"/>
      <c r="M150" s="17"/>
      <c r="P150" s="19"/>
    </row>
    <row r="151" spans="1:16" ht="15.75" customHeight="1">
      <c r="A151" s="24"/>
      <c r="B151" s="16"/>
      <c r="C151" s="16"/>
      <c r="D151" s="16"/>
      <c r="E151" s="16"/>
      <c r="F151" s="19"/>
      <c r="G151" s="16"/>
      <c r="H151" s="92"/>
      <c r="I151" s="16"/>
      <c r="J151" s="16"/>
      <c r="K151" s="16"/>
      <c r="L151" s="16"/>
      <c r="M151" s="17"/>
      <c r="P151" s="19"/>
    </row>
    <row r="152" spans="1:16" ht="15.75" customHeight="1">
      <c r="A152" s="24"/>
      <c r="B152" s="16"/>
      <c r="C152" s="16"/>
      <c r="D152" s="16"/>
      <c r="E152" s="16"/>
      <c r="F152" s="19"/>
      <c r="G152" s="16"/>
      <c r="H152" s="92"/>
      <c r="I152" s="16"/>
      <c r="J152" s="16"/>
      <c r="K152" s="16"/>
      <c r="L152" s="16"/>
      <c r="M152" s="17"/>
      <c r="P152" s="19"/>
    </row>
    <row r="153" spans="1:16" ht="15.75" customHeight="1">
      <c r="A153" s="24"/>
      <c r="B153" s="16"/>
      <c r="C153" s="16"/>
      <c r="D153" s="16"/>
      <c r="E153" s="16"/>
      <c r="F153" s="19"/>
      <c r="G153" s="16"/>
      <c r="H153" s="92"/>
      <c r="I153" s="16"/>
      <c r="J153" s="16"/>
      <c r="K153" s="16"/>
      <c r="L153" s="16"/>
      <c r="M153" s="17"/>
      <c r="P153" s="19"/>
    </row>
    <row r="154" spans="1:16" ht="15.75" customHeight="1">
      <c r="A154" s="24"/>
      <c r="B154" s="16"/>
      <c r="C154" s="16"/>
      <c r="D154" s="16"/>
      <c r="E154" s="16"/>
      <c r="F154" s="19"/>
      <c r="G154" s="16"/>
      <c r="H154" s="92"/>
      <c r="I154" s="16"/>
      <c r="J154" s="16"/>
      <c r="K154" s="16"/>
      <c r="L154" s="16"/>
      <c r="M154" s="17"/>
      <c r="P154" s="19"/>
    </row>
    <row r="155" spans="1:16" ht="15.75" customHeight="1">
      <c r="A155" s="24"/>
      <c r="B155" s="16"/>
      <c r="C155" s="16"/>
      <c r="D155" s="16"/>
      <c r="E155" s="16"/>
      <c r="F155" s="19"/>
      <c r="G155" s="16"/>
      <c r="H155" s="92"/>
      <c r="I155" s="16"/>
      <c r="J155" s="16"/>
      <c r="K155" s="16"/>
      <c r="L155" s="16"/>
      <c r="M155" s="17"/>
      <c r="P155" s="19"/>
    </row>
    <row r="156" spans="1:16" ht="15.75" customHeight="1">
      <c r="A156" s="24"/>
      <c r="B156" s="16"/>
      <c r="C156" s="16"/>
      <c r="D156" s="16"/>
      <c r="E156" s="16"/>
      <c r="F156" s="19"/>
      <c r="G156" s="16"/>
      <c r="H156" s="92"/>
      <c r="I156" s="16"/>
      <c r="J156" s="16"/>
      <c r="K156" s="16"/>
      <c r="L156" s="16"/>
      <c r="M156" s="17"/>
      <c r="P156" s="19"/>
    </row>
    <row r="157" spans="1:16" ht="15.75" customHeight="1">
      <c r="A157" s="24"/>
      <c r="B157" s="16"/>
      <c r="C157" s="16"/>
      <c r="D157" s="16"/>
      <c r="E157" s="16"/>
      <c r="F157" s="19"/>
      <c r="G157" s="16"/>
      <c r="H157" s="92"/>
      <c r="I157" s="16"/>
      <c r="J157" s="16"/>
      <c r="K157" s="16"/>
      <c r="L157" s="16"/>
      <c r="M157" s="17"/>
      <c r="P157" s="19"/>
    </row>
    <row r="158" spans="1:16" ht="15.75" customHeight="1">
      <c r="A158" s="24"/>
      <c r="B158" s="16"/>
      <c r="C158" s="16"/>
      <c r="D158" s="16"/>
      <c r="E158" s="16"/>
      <c r="F158" s="19"/>
      <c r="G158" s="16"/>
      <c r="H158" s="92"/>
      <c r="I158" s="16"/>
      <c r="J158" s="16"/>
      <c r="K158" s="16"/>
      <c r="L158" s="16"/>
      <c r="M158" s="17"/>
      <c r="P158" s="19"/>
    </row>
    <row r="159" spans="1:16" ht="15.75" customHeight="1">
      <c r="A159" s="24"/>
      <c r="B159" s="16"/>
      <c r="C159" s="16"/>
      <c r="D159" s="16"/>
      <c r="E159" s="16"/>
      <c r="F159" s="19"/>
      <c r="G159" s="16"/>
      <c r="H159" s="92"/>
      <c r="I159" s="16"/>
      <c r="J159" s="16"/>
      <c r="K159" s="16"/>
      <c r="L159" s="16"/>
      <c r="M159" s="17"/>
      <c r="P159" s="19"/>
    </row>
    <row r="160" spans="1:16" ht="15.75" customHeight="1">
      <c r="A160" s="24"/>
      <c r="B160" s="16"/>
      <c r="C160" s="16"/>
      <c r="D160" s="16"/>
      <c r="E160" s="16"/>
      <c r="F160" s="19"/>
      <c r="G160" s="16"/>
      <c r="H160" s="92"/>
      <c r="I160" s="16"/>
      <c r="J160" s="16"/>
      <c r="K160" s="16"/>
      <c r="L160" s="16"/>
      <c r="M160" s="17"/>
      <c r="P160" s="19"/>
    </row>
    <row r="161" spans="1:16" ht="15.75" customHeight="1">
      <c r="A161" s="24"/>
      <c r="B161" s="16"/>
      <c r="C161" s="16"/>
      <c r="D161" s="16"/>
      <c r="E161" s="16"/>
      <c r="F161" s="19"/>
      <c r="G161" s="16"/>
      <c r="H161" s="92"/>
      <c r="I161" s="16"/>
      <c r="J161" s="16"/>
      <c r="K161" s="16"/>
      <c r="L161" s="16"/>
      <c r="M161" s="17"/>
      <c r="P161" s="19"/>
    </row>
    <row r="162" spans="1:16" ht="15.75" customHeight="1">
      <c r="A162" s="24"/>
      <c r="B162" s="16"/>
      <c r="C162" s="16"/>
      <c r="D162" s="16"/>
      <c r="E162" s="16"/>
      <c r="F162" s="19"/>
      <c r="G162" s="16"/>
      <c r="H162" s="92"/>
      <c r="I162" s="16"/>
      <c r="J162" s="16"/>
      <c r="K162" s="16"/>
      <c r="L162" s="16"/>
      <c r="M162" s="17"/>
      <c r="P162" s="19"/>
    </row>
    <row r="163" spans="1:16" ht="15.75" customHeight="1">
      <c r="A163" s="24"/>
      <c r="B163" s="16"/>
      <c r="C163" s="16"/>
      <c r="D163" s="16"/>
      <c r="E163" s="16"/>
      <c r="F163" s="19"/>
      <c r="G163" s="16"/>
      <c r="H163" s="92"/>
      <c r="I163" s="16"/>
      <c r="J163" s="16"/>
      <c r="K163" s="16"/>
      <c r="L163" s="16"/>
      <c r="M163" s="17"/>
      <c r="P163" s="19"/>
    </row>
    <row r="164" spans="1:16" ht="15.75" customHeight="1">
      <c r="A164" s="24"/>
      <c r="B164" s="16"/>
      <c r="C164" s="16"/>
      <c r="D164" s="16"/>
      <c r="E164" s="16"/>
      <c r="F164" s="19"/>
      <c r="G164" s="16"/>
      <c r="H164" s="92"/>
      <c r="I164" s="16"/>
      <c r="J164" s="16"/>
      <c r="K164" s="16"/>
      <c r="L164" s="16"/>
      <c r="M164" s="17"/>
      <c r="P164" s="19"/>
    </row>
    <row r="165" spans="1:16" ht="15.75" customHeight="1">
      <c r="A165" s="24"/>
      <c r="B165" s="16"/>
      <c r="C165" s="16"/>
      <c r="D165" s="16"/>
      <c r="E165" s="16"/>
      <c r="F165" s="19"/>
      <c r="G165" s="16"/>
      <c r="H165" s="92"/>
      <c r="I165" s="16"/>
      <c r="J165" s="16"/>
      <c r="K165" s="16"/>
      <c r="L165" s="16"/>
      <c r="M165" s="17"/>
      <c r="P165" s="19"/>
    </row>
    <row r="166" spans="1:16" ht="15.75" customHeight="1">
      <c r="A166" s="24"/>
      <c r="B166" s="16"/>
      <c r="C166" s="16"/>
      <c r="D166" s="16"/>
      <c r="E166" s="16"/>
      <c r="F166" s="19"/>
      <c r="G166" s="16"/>
      <c r="H166" s="92"/>
      <c r="I166" s="16"/>
      <c r="J166" s="16"/>
      <c r="K166" s="16"/>
      <c r="L166" s="16"/>
      <c r="M166" s="17"/>
      <c r="P166" s="19"/>
    </row>
    <row r="167" spans="1:16" ht="15.75" customHeight="1">
      <c r="A167" s="24"/>
      <c r="B167" s="16"/>
      <c r="C167" s="16"/>
      <c r="D167" s="16"/>
      <c r="E167" s="16"/>
      <c r="F167" s="19"/>
      <c r="G167" s="16"/>
      <c r="H167" s="92"/>
      <c r="I167" s="16"/>
      <c r="J167" s="16"/>
      <c r="K167" s="16"/>
      <c r="L167" s="16"/>
      <c r="M167" s="17"/>
      <c r="P167" s="19"/>
    </row>
    <row r="168" spans="1:16" ht="15.75" customHeight="1">
      <c r="A168" s="24"/>
      <c r="B168" s="16"/>
      <c r="C168" s="16"/>
      <c r="D168" s="16"/>
      <c r="E168" s="16"/>
      <c r="F168" s="19"/>
      <c r="G168" s="16"/>
      <c r="H168" s="92"/>
      <c r="I168" s="16"/>
      <c r="J168" s="16"/>
      <c r="K168" s="16"/>
      <c r="L168" s="16"/>
      <c r="M168" s="17"/>
      <c r="P168" s="19"/>
    </row>
    <row r="169" spans="1:16" ht="15.75" customHeight="1">
      <c r="A169" s="24"/>
      <c r="B169" s="16"/>
      <c r="C169" s="16"/>
      <c r="D169" s="16"/>
      <c r="E169" s="16"/>
      <c r="F169" s="19"/>
      <c r="G169" s="16"/>
      <c r="H169" s="92"/>
      <c r="I169" s="16"/>
      <c r="J169" s="16"/>
      <c r="K169" s="16"/>
      <c r="L169" s="16"/>
      <c r="M169" s="17"/>
      <c r="P169" s="19"/>
    </row>
    <row r="170" spans="1:16" ht="15.75" customHeight="1">
      <c r="A170" s="24"/>
      <c r="B170" s="16"/>
      <c r="C170" s="16"/>
      <c r="D170" s="16"/>
      <c r="E170" s="16"/>
      <c r="F170" s="19"/>
      <c r="G170" s="16"/>
      <c r="H170" s="92"/>
      <c r="I170" s="16"/>
      <c r="J170" s="16"/>
      <c r="K170" s="16"/>
      <c r="L170" s="16"/>
      <c r="M170" s="17"/>
      <c r="P170" s="19"/>
    </row>
    <row r="171" spans="1:16" ht="15.75" customHeight="1">
      <c r="A171" s="84"/>
      <c r="B171" s="86"/>
      <c r="C171" s="86"/>
      <c r="D171" s="86"/>
      <c r="E171" s="86"/>
      <c r="F171" s="85"/>
      <c r="G171" s="86"/>
      <c r="H171" s="103"/>
      <c r="I171" s="86"/>
      <c r="J171" s="86"/>
      <c r="K171" s="86"/>
      <c r="L171" s="86"/>
      <c r="M171" s="87"/>
      <c r="P171" s="19"/>
    </row>
    <row r="172" spans="1:16" ht="15.75" customHeight="1">
      <c r="A172" s="16"/>
      <c r="D172" s="16"/>
      <c r="E172" s="16"/>
      <c r="F172" s="19"/>
      <c r="H172" s="19"/>
      <c r="I172" s="16"/>
      <c r="P172" s="19"/>
    </row>
    <row r="173" spans="1:16" ht="15.75" customHeight="1">
      <c r="A173" s="16"/>
      <c r="D173" s="16"/>
      <c r="E173" s="16"/>
      <c r="F173" s="19"/>
      <c r="H173" s="19"/>
      <c r="I173" s="16"/>
      <c r="P173" s="19"/>
    </row>
    <row r="174" spans="1:16" ht="15.75" customHeight="1">
      <c r="A174" s="16"/>
      <c r="D174" s="16"/>
      <c r="E174" s="16"/>
      <c r="F174" s="19"/>
      <c r="H174" s="19"/>
      <c r="I174" s="16"/>
      <c r="P174" s="19"/>
    </row>
    <row r="175" spans="1:16" ht="15.75" customHeight="1">
      <c r="A175" s="16"/>
      <c r="D175" s="16"/>
      <c r="E175" s="16"/>
      <c r="F175" s="19"/>
      <c r="H175" s="19"/>
      <c r="I175" s="16"/>
      <c r="P175" s="19"/>
    </row>
    <row r="176" spans="1:16" ht="15.75" customHeight="1">
      <c r="A176" s="14"/>
      <c r="B176" s="14"/>
      <c r="C176" s="14"/>
      <c r="D176" s="14"/>
      <c r="E176" s="14"/>
      <c r="F176" s="19"/>
      <c r="H176" s="19"/>
      <c r="I176" s="16"/>
      <c r="P176" s="19"/>
    </row>
    <row r="177" spans="1:16" ht="15.75" customHeight="1">
      <c r="A177" s="14"/>
      <c r="D177" s="16"/>
      <c r="E177" s="16"/>
      <c r="F177" s="19"/>
      <c r="H177" s="19"/>
      <c r="I177" s="16"/>
      <c r="P177" s="19"/>
    </row>
    <row r="178" spans="1:16" ht="15.75" customHeight="1">
      <c r="A178" s="16"/>
      <c r="B178" s="16"/>
      <c r="C178" s="16"/>
      <c r="D178" s="104"/>
      <c r="E178" s="16"/>
      <c r="F178" s="19"/>
      <c r="H178" s="19"/>
      <c r="I178" s="16"/>
      <c r="P178" s="19"/>
    </row>
    <row r="179" spans="1:16" ht="15.75" customHeight="1">
      <c r="A179" s="16"/>
      <c r="B179" s="16"/>
      <c r="C179" s="16"/>
      <c r="D179" s="104"/>
      <c r="E179" s="16"/>
      <c r="F179" s="19"/>
      <c r="H179" s="19"/>
      <c r="I179" s="16"/>
      <c r="P179" s="19"/>
    </row>
    <row r="180" spans="1:16" ht="15.75" customHeight="1">
      <c r="A180" s="16"/>
      <c r="B180" s="16"/>
      <c r="C180" s="16"/>
      <c r="D180" s="104"/>
      <c r="E180" s="16"/>
      <c r="F180" s="19"/>
      <c r="H180" s="19"/>
      <c r="I180" s="16"/>
      <c r="P180" s="19"/>
    </row>
    <row r="181" spans="1:16" ht="15.75" customHeight="1">
      <c r="A181" s="16"/>
      <c r="B181" s="16"/>
      <c r="C181" s="16"/>
      <c r="D181" s="104"/>
      <c r="E181" s="16"/>
      <c r="F181" s="19"/>
      <c r="H181" s="19"/>
      <c r="I181" s="16"/>
      <c r="P181" s="19"/>
    </row>
    <row r="182" spans="1:16" ht="15.75" customHeight="1">
      <c r="A182" s="16"/>
      <c r="B182" s="16"/>
      <c r="C182" s="16"/>
      <c r="D182" s="104"/>
      <c r="E182" s="16"/>
      <c r="F182" s="19"/>
      <c r="H182" s="19"/>
      <c r="I182" s="16"/>
      <c r="P182" s="19"/>
    </row>
    <row r="183" spans="1:16" ht="15.75" customHeight="1">
      <c r="A183" s="16"/>
      <c r="B183" s="16"/>
      <c r="C183" s="16"/>
      <c r="D183" s="104"/>
      <c r="E183" s="16"/>
      <c r="F183" s="19"/>
      <c r="H183" s="19"/>
      <c r="I183" s="16"/>
      <c r="P183" s="19"/>
    </row>
    <row r="184" spans="1:16" ht="15.75" customHeight="1">
      <c r="A184" s="16"/>
      <c r="B184" s="16"/>
      <c r="C184" s="16"/>
      <c r="D184" s="104"/>
    </row>
    <row r="185" spans="1:16" ht="15.75" customHeight="1">
      <c r="A185" s="16"/>
      <c r="D185" s="16"/>
      <c r="E185" s="16"/>
      <c r="F185" s="19"/>
      <c r="H185" s="19"/>
      <c r="I185" s="16"/>
      <c r="P185" s="19"/>
    </row>
    <row r="186" spans="1:16" ht="15.75" customHeight="1">
      <c r="A186" s="16"/>
      <c r="D186" s="16"/>
      <c r="E186" s="16"/>
      <c r="F186" s="19"/>
      <c r="H186" s="19"/>
      <c r="I186" s="16"/>
      <c r="P186" s="19"/>
    </row>
    <row r="187" spans="1:16" ht="15.75" customHeight="1">
      <c r="A187" s="16"/>
      <c r="C187" s="16"/>
      <c r="D187" s="104"/>
      <c r="E187" s="16"/>
      <c r="F187" s="19"/>
      <c r="H187" s="19"/>
      <c r="I187" s="16"/>
      <c r="P187" s="19"/>
    </row>
    <row r="188" spans="1:16" ht="15.75" customHeight="1">
      <c r="A188" s="16"/>
      <c r="C188" s="16"/>
      <c r="D188" s="104"/>
      <c r="E188" s="16"/>
      <c r="F188" s="19"/>
      <c r="H188" s="19"/>
      <c r="I188" s="16"/>
      <c r="P188" s="19"/>
    </row>
    <row r="189" spans="1:16" ht="15.75" customHeight="1">
      <c r="A189" s="16"/>
      <c r="D189" s="16"/>
      <c r="E189" s="16"/>
      <c r="F189" s="19"/>
      <c r="H189" s="19"/>
      <c r="I189" s="16"/>
      <c r="P189" s="19"/>
    </row>
    <row r="190" spans="1:16" ht="15.75" customHeight="1">
      <c r="A190" s="16"/>
      <c r="B190" s="16"/>
      <c r="C190" s="16"/>
      <c r="D190" s="104"/>
      <c r="E190" s="16"/>
      <c r="F190" s="19"/>
      <c r="H190" s="19"/>
      <c r="I190" s="16"/>
      <c r="P190" s="19"/>
    </row>
    <row r="191" spans="1:16" ht="15.75" customHeight="1">
      <c r="A191" s="16"/>
      <c r="B191" s="16"/>
      <c r="C191" s="16"/>
      <c r="D191" s="104"/>
      <c r="E191" s="16"/>
      <c r="F191" s="19"/>
      <c r="H191" s="19"/>
      <c r="I191" s="16"/>
      <c r="P191" s="19"/>
    </row>
    <row r="192" spans="1:16" ht="15.75" customHeight="1">
      <c r="A192" s="16"/>
      <c r="B192" s="16"/>
      <c r="C192" s="16"/>
      <c r="D192" s="104"/>
      <c r="E192" s="16"/>
      <c r="F192" s="19"/>
      <c r="H192" s="19"/>
      <c r="I192" s="16"/>
      <c r="P192" s="19"/>
    </row>
    <row r="193" spans="1:16" ht="15.75" customHeight="1">
      <c r="A193" s="16"/>
      <c r="B193" s="16"/>
      <c r="C193" s="16"/>
      <c r="D193" s="104"/>
      <c r="E193" s="16"/>
      <c r="F193" s="19"/>
      <c r="H193" s="19"/>
      <c r="I193" s="16"/>
      <c r="P193" s="19"/>
    </row>
    <row r="194" spans="1:16" ht="15.75" customHeight="1">
      <c r="A194" s="16"/>
      <c r="B194" s="16"/>
      <c r="C194" s="16"/>
      <c r="D194" s="104"/>
      <c r="E194" s="16"/>
      <c r="F194" s="19"/>
      <c r="H194" s="19"/>
      <c r="I194" s="16"/>
      <c r="P194" s="19"/>
    </row>
    <row r="195" spans="1:16" ht="15.75" customHeight="1">
      <c r="A195" s="16"/>
      <c r="B195" s="16"/>
      <c r="C195" s="16"/>
      <c r="D195" s="104"/>
      <c r="E195" s="16"/>
      <c r="F195" s="19"/>
      <c r="H195" s="19"/>
      <c r="I195" s="16"/>
      <c r="P195" s="19"/>
    </row>
    <row r="196" spans="1:16" ht="15.75" customHeight="1">
      <c r="A196" s="16"/>
      <c r="B196" s="16"/>
      <c r="C196" s="16"/>
      <c r="D196" s="104"/>
      <c r="E196" s="16"/>
      <c r="F196" s="19"/>
      <c r="H196" s="19"/>
      <c r="I196" s="16"/>
      <c r="P196" s="19"/>
    </row>
    <row r="197" spans="1:16" ht="15.75" customHeight="1">
      <c r="A197" s="16"/>
      <c r="B197" s="16"/>
      <c r="C197" s="16"/>
      <c r="D197" s="104"/>
      <c r="E197" s="16"/>
      <c r="F197" s="19"/>
      <c r="H197" s="19"/>
      <c r="I197" s="16"/>
      <c r="P197" s="19"/>
    </row>
    <row r="198" spans="1:16" ht="15.75" customHeight="1">
      <c r="A198" s="16"/>
      <c r="B198" s="16"/>
      <c r="C198" s="16"/>
      <c r="D198" s="104"/>
      <c r="E198" s="16"/>
      <c r="F198" s="19"/>
      <c r="H198" s="19"/>
      <c r="I198" s="16"/>
      <c r="P198" s="19"/>
    </row>
    <row r="199" spans="1:16" ht="15.75" customHeight="1">
      <c r="A199" s="16"/>
      <c r="B199" s="16"/>
      <c r="C199" s="16"/>
      <c r="D199" s="104"/>
      <c r="E199" s="16"/>
      <c r="F199" s="19"/>
      <c r="H199" s="19"/>
      <c r="I199" s="16"/>
      <c r="P199" s="19"/>
    </row>
    <row r="200" spans="1:16" ht="15.75" customHeight="1">
      <c r="A200" s="16"/>
      <c r="D200" s="16"/>
      <c r="E200" s="16"/>
      <c r="F200" s="19"/>
      <c r="H200" s="19"/>
      <c r="I200" s="16"/>
      <c r="P200" s="19"/>
    </row>
    <row r="201" spans="1:16" ht="15.75" customHeight="1">
      <c r="A201" s="16"/>
      <c r="D201" s="16"/>
      <c r="E201" s="16"/>
      <c r="F201" s="19"/>
      <c r="H201" s="19"/>
      <c r="I201" s="16"/>
      <c r="P201" s="19"/>
    </row>
    <row r="202" spans="1:16" ht="15.75" customHeight="1">
      <c r="A202" s="16"/>
      <c r="B202" s="16"/>
      <c r="C202" s="16"/>
      <c r="D202" s="28"/>
      <c r="E202" s="16"/>
      <c r="F202" s="19"/>
      <c r="H202" s="19"/>
      <c r="I202" s="16"/>
      <c r="P202" s="19"/>
    </row>
    <row r="203" spans="1:16" ht="15.75" customHeight="1">
      <c r="A203" s="16"/>
      <c r="B203" s="16"/>
      <c r="C203" s="16"/>
      <c r="D203" s="28"/>
      <c r="E203" s="16"/>
      <c r="F203" s="19"/>
      <c r="H203" s="19"/>
      <c r="I203" s="16"/>
      <c r="P203" s="19"/>
    </row>
    <row r="204" spans="1:16" ht="15.75" customHeight="1">
      <c r="A204" s="16"/>
      <c r="D204" s="16"/>
      <c r="E204" s="16"/>
      <c r="F204" s="19"/>
      <c r="H204" s="19"/>
      <c r="I204" s="16"/>
      <c r="P204" s="19"/>
    </row>
    <row r="205" spans="1:16" ht="15.75" customHeight="1">
      <c r="A205" s="16"/>
      <c r="D205" s="16"/>
      <c r="E205" s="16"/>
      <c r="F205" s="19"/>
      <c r="H205" s="19"/>
      <c r="I205" s="16"/>
      <c r="P205" s="19"/>
    </row>
    <row r="206" spans="1:16" ht="15.75" customHeight="1">
      <c r="A206" s="16"/>
      <c r="B206" s="16"/>
      <c r="C206" s="16"/>
      <c r="D206" s="16"/>
      <c r="E206" s="16"/>
      <c r="F206" s="19"/>
      <c r="H206" s="19"/>
      <c r="I206" s="16"/>
      <c r="P206" s="19"/>
    </row>
    <row r="207" spans="1:16" ht="15.75" customHeight="1">
      <c r="A207" s="16"/>
      <c r="B207" s="16"/>
      <c r="C207" s="16"/>
      <c r="D207" s="16"/>
      <c r="E207" s="16"/>
      <c r="F207" s="19"/>
      <c r="H207" s="19"/>
      <c r="I207" s="16"/>
      <c r="P207" s="19"/>
    </row>
    <row r="208" spans="1:16" ht="15.75" customHeight="1">
      <c r="A208" s="16"/>
      <c r="B208" s="16"/>
      <c r="C208" s="16"/>
      <c r="D208" s="16"/>
      <c r="E208" s="16"/>
      <c r="F208" s="19"/>
      <c r="H208" s="19"/>
      <c r="I208" s="16"/>
      <c r="P208" s="19"/>
    </row>
    <row r="209" spans="1:16" ht="15.75" customHeight="1">
      <c r="A209" s="16"/>
      <c r="D209" s="16"/>
      <c r="E209" s="16"/>
      <c r="F209" s="19"/>
      <c r="H209" s="19"/>
      <c r="I209" s="16"/>
      <c r="P209" s="19"/>
    </row>
    <row r="210" spans="1:16" ht="15.75" customHeight="1">
      <c r="A210" s="16"/>
      <c r="D210" s="16"/>
      <c r="E210" s="16"/>
      <c r="F210" s="19"/>
      <c r="H210" s="19"/>
      <c r="I210" s="16"/>
      <c r="P210" s="19"/>
    </row>
    <row r="211" spans="1:16" ht="15.75" customHeight="1">
      <c r="A211" s="16"/>
      <c r="D211" s="16"/>
      <c r="E211" s="16"/>
      <c r="F211" s="19"/>
      <c r="H211" s="19"/>
      <c r="I211" s="16"/>
      <c r="P211" s="19"/>
    </row>
    <row r="212" spans="1:16" ht="15.75" customHeight="1">
      <c r="A212" s="16"/>
      <c r="D212" s="16"/>
      <c r="E212" s="16"/>
      <c r="F212" s="19"/>
      <c r="H212" s="19"/>
      <c r="I212" s="16"/>
      <c r="P212" s="19"/>
    </row>
    <row r="213" spans="1:16" ht="15.75" customHeight="1">
      <c r="A213" s="16"/>
      <c r="D213" s="16"/>
      <c r="E213" s="16"/>
      <c r="F213" s="19"/>
      <c r="H213" s="19"/>
      <c r="I213" s="16"/>
      <c r="P213" s="19"/>
    </row>
    <row r="214" spans="1:16" ht="15.75" customHeight="1">
      <c r="A214" s="16"/>
      <c r="D214" s="16"/>
      <c r="E214" s="16"/>
      <c r="F214" s="19"/>
      <c r="H214" s="19"/>
      <c r="I214" s="16"/>
      <c r="P214" s="19"/>
    </row>
    <row r="215" spans="1:16" ht="15.75" customHeight="1">
      <c r="A215" s="16"/>
      <c r="D215" s="16"/>
      <c r="E215" s="16"/>
      <c r="F215" s="19"/>
      <c r="H215" s="19"/>
      <c r="I215" s="16"/>
      <c r="P215" s="19"/>
    </row>
    <row r="216" spans="1:16" ht="15.75" customHeight="1">
      <c r="A216" s="16"/>
      <c r="D216" s="16"/>
      <c r="E216" s="16"/>
      <c r="F216" s="19"/>
      <c r="H216" s="19"/>
      <c r="I216" s="16"/>
      <c r="P216" s="19"/>
    </row>
    <row r="217" spans="1:16" ht="15.75" customHeight="1">
      <c r="A217" s="16"/>
      <c r="D217" s="16"/>
      <c r="E217" s="16"/>
      <c r="F217" s="19"/>
      <c r="H217" s="19"/>
      <c r="I217" s="16"/>
      <c r="P217" s="19"/>
    </row>
    <row r="218" spans="1:16" ht="15.75" customHeight="1">
      <c r="A218" s="16"/>
      <c r="D218" s="16"/>
      <c r="E218" s="16"/>
      <c r="F218" s="19"/>
      <c r="H218" s="19"/>
      <c r="I218" s="16"/>
      <c r="P218" s="19"/>
    </row>
    <row r="219" spans="1:16" ht="15.75" customHeight="1">
      <c r="A219" s="16"/>
      <c r="D219" s="16"/>
      <c r="E219" s="16"/>
      <c r="F219" s="19"/>
      <c r="H219" s="19"/>
      <c r="I219" s="16"/>
      <c r="P219" s="19"/>
    </row>
    <row r="220" spans="1:16" ht="15.75" customHeight="1">
      <c r="A220" s="16"/>
      <c r="D220" s="16"/>
      <c r="E220" s="16"/>
      <c r="F220" s="19"/>
      <c r="H220" s="19"/>
      <c r="I220" s="16"/>
      <c r="P220" s="19"/>
    </row>
    <row r="221" spans="1:16" ht="15.75" customHeight="1">
      <c r="A221" s="16"/>
      <c r="D221" s="16"/>
      <c r="E221" s="16"/>
      <c r="F221" s="19"/>
      <c r="H221" s="19"/>
      <c r="I221" s="16"/>
      <c r="P221" s="19"/>
    </row>
    <row r="222" spans="1:16" ht="15.75" customHeight="1">
      <c r="A222" s="16"/>
      <c r="D222" s="16"/>
      <c r="E222" s="16"/>
      <c r="F222" s="19"/>
      <c r="H222" s="19"/>
      <c r="I222" s="16"/>
      <c r="P222" s="19"/>
    </row>
    <row r="223" spans="1:16" ht="15.75" customHeight="1">
      <c r="A223" s="16"/>
      <c r="D223" s="16"/>
      <c r="E223" s="16"/>
      <c r="F223" s="19"/>
      <c r="H223" s="19"/>
      <c r="I223" s="16"/>
      <c r="P223" s="19"/>
    </row>
    <row r="224" spans="1:16" ht="15.75" customHeight="1">
      <c r="A224" s="16"/>
      <c r="D224" s="16"/>
      <c r="E224" s="16"/>
      <c r="F224" s="19"/>
      <c r="H224" s="19"/>
      <c r="I224" s="16"/>
      <c r="P224" s="19"/>
    </row>
    <row r="225" spans="1:16" ht="15.75" customHeight="1">
      <c r="A225" s="16"/>
      <c r="D225" s="16"/>
      <c r="E225" s="16"/>
      <c r="F225" s="19"/>
      <c r="H225" s="19"/>
      <c r="I225" s="16"/>
      <c r="P225" s="19"/>
    </row>
    <row r="226" spans="1:16" ht="15.75" customHeight="1">
      <c r="A226" s="16"/>
      <c r="D226" s="16"/>
      <c r="E226" s="16"/>
      <c r="F226" s="19"/>
      <c r="H226" s="19"/>
      <c r="I226" s="16"/>
      <c r="P226" s="19"/>
    </row>
    <row r="227" spans="1:16" ht="15.75" customHeight="1">
      <c r="A227" s="16"/>
      <c r="D227" s="16"/>
      <c r="E227" s="16"/>
      <c r="F227" s="19"/>
      <c r="H227" s="19"/>
      <c r="I227" s="16"/>
      <c r="P227" s="19"/>
    </row>
    <row r="228" spans="1:16" ht="15.75" customHeight="1">
      <c r="A228" s="16"/>
      <c r="D228" s="16"/>
      <c r="E228" s="16"/>
      <c r="F228" s="19"/>
      <c r="H228" s="19"/>
      <c r="I228" s="16"/>
      <c r="P228" s="19"/>
    </row>
    <row r="229" spans="1:16" ht="15.75" customHeight="1">
      <c r="A229" s="16"/>
      <c r="D229" s="16"/>
      <c r="E229" s="16"/>
      <c r="F229" s="19"/>
      <c r="H229" s="19"/>
      <c r="I229" s="16"/>
      <c r="P229" s="19"/>
    </row>
    <row r="230" spans="1:16" ht="15.75" customHeight="1">
      <c r="A230" s="16"/>
      <c r="D230" s="16"/>
      <c r="E230" s="16"/>
      <c r="F230" s="19"/>
      <c r="H230" s="19"/>
      <c r="I230" s="16"/>
      <c r="P230" s="19"/>
    </row>
    <row r="231" spans="1:16" ht="15.75" customHeight="1">
      <c r="A231" s="16"/>
      <c r="D231" s="16"/>
      <c r="E231" s="16"/>
      <c r="F231" s="19"/>
      <c r="H231" s="19"/>
      <c r="I231" s="16"/>
      <c r="P231" s="19"/>
    </row>
    <row r="232" spans="1:16" ht="15.75" customHeight="1">
      <c r="A232" s="16"/>
      <c r="D232" s="16"/>
      <c r="E232" s="16"/>
      <c r="F232" s="19"/>
      <c r="H232" s="19"/>
      <c r="I232" s="16"/>
      <c r="P232" s="19"/>
    </row>
    <row r="233" spans="1:16" ht="15.75" customHeight="1">
      <c r="A233" s="16"/>
      <c r="D233" s="16"/>
      <c r="E233" s="16"/>
      <c r="F233" s="19"/>
      <c r="H233" s="19"/>
      <c r="I233" s="16"/>
      <c r="P233" s="19"/>
    </row>
    <row r="234" spans="1:16" ht="15.75" customHeight="1">
      <c r="A234" s="16"/>
      <c r="D234" s="16"/>
      <c r="E234" s="16"/>
      <c r="F234" s="19"/>
      <c r="H234" s="19"/>
      <c r="I234" s="16"/>
      <c r="P234" s="19"/>
    </row>
    <row r="235" spans="1:16" ht="15.75" customHeight="1">
      <c r="A235" s="16"/>
      <c r="D235" s="16"/>
      <c r="E235" s="16"/>
      <c r="F235" s="19"/>
      <c r="H235" s="19"/>
      <c r="I235" s="16"/>
      <c r="P235" s="19"/>
    </row>
    <row r="236" spans="1:16" ht="15.75" customHeight="1">
      <c r="A236" s="16"/>
      <c r="D236" s="16"/>
      <c r="E236" s="16"/>
      <c r="F236" s="19"/>
      <c r="H236" s="19"/>
      <c r="I236" s="16"/>
      <c r="P236" s="19"/>
    </row>
    <row r="237" spans="1:16" ht="15.75" customHeight="1">
      <c r="A237" s="16"/>
      <c r="D237" s="16"/>
      <c r="E237" s="16"/>
      <c r="F237" s="19"/>
      <c r="H237" s="19"/>
      <c r="I237" s="16"/>
      <c r="P237" s="19"/>
    </row>
    <row r="238" spans="1:16" ht="15.75" customHeight="1">
      <c r="A238" s="16"/>
      <c r="D238" s="16"/>
      <c r="E238" s="16"/>
      <c r="F238" s="19"/>
      <c r="H238" s="19"/>
      <c r="I238" s="16"/>
      <c r="P238" s="19"/>
    </row>
    <row r="239" spans="1:16" ht="15.75" customHeight="1">
      <c r="A239" s="16"/>
      <c r="D239" s="16"/>
      <c r="E239" s="16"/>
      <c r="F239" s="19"/>
      <c r="H239" s="19"/>
      <c r="I239" s="16"/>
      <c r="P239" s="19"/>
    </row>
    <row r="240" spans="1:16" ht="15.75" customHeight="1">
      <c r="A240" s="16"/>
      <c r="D240" s="16"/>
      <c r="E240" s="16"/>
      <c r="F240" s="19"/>
      <c r="H240" s="19"/>
      <c r="I240" s="16"/>
      <c r="P240" s="19"/>
    </row>
    <row r="241" spans="1:16" ht="15.75" customHeight="1">
      <c r="A241" s="16"/>
      <c r="D241" s="16"/>
      <c r="E241" s="16"/>
      <c r="F241" s="19"/>
      <c r="H241" s="19"/>
      <c r="I241" s="16"/>
      <c r="P241" s="19"/>
    </row>
    <row r="242" spans="1:16" ht="15.75" customHeight="1">
      <c r="A242" s="16"/>
      <c r="D242" s="16"/>
      <c r="E242" s="16"/>
      <c r="F242" s="19"/>
      <c r="H242" s="19"/>
      <c r="I242" s="16"/>
      <c r="P242" s="19"/>
    </row>
    <row r="243" spans="1:16" ht="15.75" customHeight="1">
      <c r="A243" s="16"/>
      <c r="D243" s="16"/>
      <c r="E243" s="16"/>
      <c r="F243" s="19"/>
      <c r="H243" s="19"/>
      <c r="I243" s="16"/>
      <c r="P243" s="19"/>
    </row>
    <row r="244" spans="1:16" ht="15.75" customHeight="1">
      <c r="A244" s="16"/>
      <c r="D244" s="16"/>
      <c r="E244" s="16"/>
      <c r="F244" s="19"/>
      <c r="H244" s="19"/>
      <c r="I244" s="16"/>
      <c r="P244" s="19"/>
    </row>
    <row r="245" spans="1:16" ht="15.75" customHeight="1">
      <c r="A245" s="16"/>
      <c r="D245" s="16"/>
      <c r="E245" s="16"/>
      <c r="F245" s="19"/>
      <c r="H245" s="19"/>
      <c r="I245" s="16"/>
      <c r="P245" s="19"/>
    </row>
    <row r="246" spans="1:16" ht="15.75" customHeight="1">
      <c r="A246" s="16"/>
      <c r="D246" s="16"/>
      <c r="E246" s="16"/>
      <c r="F246" s="19"/>
      <c r="H246" s="19"/>
      <c r="I246" s="16"/>
      <c r="P246" s="19"/>
    </row>
    <row r="247" spans="1:16" ht="15.75" customHeight="1">
      <c r="A247" s="16"/>
      <c r="D247" s="16"/>
      <c r="E247" s="16"/>
      <c r="F247" s="19"/>
      <c r="H247" s="19"/>
      <c r="I247" s="16"/>
      <c r="P247" s="19"/>
    </row>
    <row r="248" spans="1:16" ht="15.75" customHeight="1">
      <c r="A248" s="16"/>
      <c r="D248" s="16"/>
      <c r="E248" s="16"/>
      <c r="F248" s="19"/>
      <c r="H248" s="19"/>
      <c r="I248" s="16"/>
      <c r="P248" s="19"/>
    </row>
    <row r="249" spans="1:16" ht="15.75" customHeight="1">
      <c r="A249" s="16"/>
      <c r="D249" s="16"/>
      <c r="E249" s="16"/>
      <c r="F249" s="19"/>
      <c r="H249" s="19"/>
      <c r="I249" s="16"/>
      <c r="P249" s="19"/>
    </row>
    <row r="250" spans="1:16" ht="15.75" customHeight="1">
      <c r="A250" s="16"/>
      <c r="D250" s="16"/>
      <c r="E250" s="16"/>
      <c r="F250" s="19"/>
      <c r="H250" s="19"/>
      <c r="I250" s="16"/>
      <c r="P250" s="19"/>
    </row>
    <row r="251" spans="1:16" ht="15.75" customHeight="1">
      <c r="A251" s="16"/>
      <c r="D251" s="16"/>
      <c r="E251" s="16"/>
      <c r="F251" s="19"/>
      <c r="H251" s="19"/>
      <c r="I251" s="16"/>
      <c r="P251" s="19"/>
    </row>
    <row r="252" spans="1:16" ht="15.75" customHeight="1">
      <c r="A252" s="16"/>
      <c r="D252" s="16"/>
      <c r="E252" s="16"/>
      <c r="F252" s="19"/>
      <c r="H252" s="19"/>
      <c r="I252" s="16"/>
      <c r="P252" s="19"/>
    </row>
    <row r="253" spans="1:16" ht="15.75" customHeight="1">
      <c r="A253" s="16"/>
      <c r="D253" s="16"/>
      <c r="E253" s="16"/>
      <c r="F253" s="19"/>
      <c r="H253" s="19"/>
      <c r="I253" s="16"/>
      <c r="P253" s="19"/>
    </row>
    <row r="254" spans="1:16" ht="15.75" customHeight="1">
      <c r="A254" s="16"/>
      <c r="D254" s="16"/>
      <c r="E254" s="16"/>
      <c r="F254" s="19"/>
      <c r="H254" s="19"/>
      <c r="I254" s="16"/>
      <c r="P254" s="19"/>
    </row>
    <row r="255" spans="1:16" ht="15.75" customHeight="1">
      <c r="A255" s="16"/>
      <c r="D255" s="16"/>
      <c r="E255" s="16"/>
      <c r="F255" s="19"/>
      <c r="H255" s="19"/>
      <c r="I255" s="16"/>
      <c r="P255" s="19"/>
    </row>
    <row r="256" spans="1:16" ht="15.75" customHeight="1">
      <c r="A256" s="16"/>
      <c r="D256" s="16"/>
      <c r="E256" s="16"/>
      <c r="F256" s="19"/>
      <c r="H256" s="19"/>
      <c r="I256" s="16"/>
      <c r="P256" s="19"/>
    </row>
    <row r="257" spans="1:16" ht="15.75" customHeight="1">
      <c r="A257" s="16"/>
      <c r="D257" s="16"/>
      <c r="E257" s="16"/>
      <c r="F257" s="19"/>
      <c r="H257" s="19"/>
      <c r="I257" s="16"/>
      <c r="P257" s="19"/>
    </row>
    <row r="258" spans="1:16" ht="15.75" customHeight="1">
      <c r="A258" s="16"/>
      <c r="D258" s="16"/>
      <c r="E258" s="16"/>
      <c r="F258" s="19"/>
      <c r="H258" s="19"/>
      <c r="I258" s="16"/>
      <c r="P258" s="19"/>
    </row>
    <row r="259" spans="1:16" ht="15.75" customHeight="1">
      <c r="A259" s="16"/>
      <c r="D259" s="16"/>
      <c r="E259" s="16"/>
      <c r="F259" s="19"/>
      <c r="H259" s="19"/>
      <c r="I259" s="16"/>
      <c r="P259" s="19"/>
    </row>
    <row r="260" spans="1:16" ht="15.75" customHeight="1">
      <c r="A260" s="16"/>
      <c r="D260" s="16"/>
      <c r="E260" s="16"/>
      <c r="F260" s="19"/>
      <c r="H260" s="19"/>
      <c r="I260" s="16"/>
      <c r="P260" s="19"/>
    </row>
    <row r="261" spans="1:16" ht="15.75" customHeight="1">
      <c r="A261" s="16"/>
      <c r="D261" s="16"/>
      <c r="E261" s="16"/>
      <c r="F261" s="19"/>
      <c r="H261" s="19"/>
      <c r="I261" s="16"/>
      <c r="P261" s="19"/>
    </row>
    <row r="262" spans="1:16" ht="15.75" customHeight="1">
      <c r="A262" s="16"/>
      <c r="D262" s="16"/>
      <c r="E262" s="16"/>
      <c r="F262" s="19"/>
      <c r="H262" s="19"/>
      <c r="I262" s="16"/>
      <c r="P262" s="19"/>
    </row>
    <row r="263" spans="1:16" ht="15.75" customHeight="1">
      <c r="A263" s="16"/>
      <c r="D263" s="16"/>
      <c r="E263" s="16"/>
      <c r="F263" s="19"/>
      <c r="H263" s="19"/>
      <c r="I263" s="16"/>
      <c r="P263" s="19"/>
    </row>
    <row r="264" spans="1:16" ht="15.75" customHeight="1">
      <c r="A264" s="16"/>
      <c r="D264" s="16"/>
      <c r="E264" s="16"/>
      <c r="F264" s="19"/>
      <c r="H264" s="19"/>
      <c r="I264" s="16"/>
      <c r="P264" s="19"/>
    </row>
    <row r="265" spans="1:16" ht="15.75" customHeight="1">
      <c r="A265" s="16"/>
      <c r="D265" s="16"/>
      <c r="E265" s="16"/>
      <c r="F265" s="19"/>
      <c r="H265" s="19"/>
      <c r="I265" s="16"/>
      <c r="P265" s="19"/>
    </row>
    <row r="266" spans="1:16" ht="15.75" customHeight="1">
      <c r="A266" s="16"/>
      <c r="D266" s="16"/>
      <c r="E266" s="16"/>
      <c r="F266" s="19"/>
      <c r="H266" s="19"/>
      <c r="I266" s="16"/>
      <c r="P266" s="19"/>
    </row>
    <row r="267" spans="1:16" ht="15.75" customHeight="1">
      <c r="A267" s="16"/>
      <c r="D267" s="16"/>
      <c r="E267" s="16"/>
      <c r="F267" s="19"/>
      <c r="H267" s="19"/>
      <c r="I267" s="16"/>
      <c r="P267" s="19"/>
    </row>
    <row r="268" spans="1:16" ht="15.75" customHeight="1">
      <c r="A268" s="16"/>
      <c r="D268" s="16"/>
      <c r="E268" s="16"/>
      <c r="F268" s="19"/>
      <c r="H268" s="19"/>
      <c r="I268" s="16"/>
      <c r="P268" s="19"/>
    </row>
    <row r="269" spans="1:16" ht="15.75" customHeight="1">
      <c r="A269" s="16"/>
      <c r="D269" s="16"/>
      <c r="E269" s="16"/>
      <c r="F269" s="19"/>
      <c r="H269" s="19"/>
      <c r="I269" s="16"/>
      <c r="P269" s="19"/>
    </row>
    <row r="270" spans="1:16" ht="15.75" customHeight="1">
      <c r="A270" s="16"/>
      <c r="D270" s="16"/>
      <c r="E270" s="16"/>
      <c r="F270" s="19"/>
      <c r="H270" s="19"/>
      <c r="I270" s="16"/>
      <c r="P270" s="19"/>
    </row>
    <row r="271" spans="1:16" ht="15.75" customHeight="1">
      <c r="A271" s="16"/>
      <c r="D271" s="16"/>
      <c r="E271" s="16"/>
      <c r="F271" s="19"/>
      <c r="H271" s="19"/>
      <c r="I271" s="16"/>
      <c r="P271" s="19"/>
    </row>
    <row r="272" spans="1:16" ht="15.75" customHeight="1">
      <c r="A272" s="16"/>
      <c r="D272" s="16"/>
      <c r="E272" s="16"/>
      <c r="F272" s="19"/>
      <c r="H272" s="19"/>
      <c r="I272" s="16"/>
      <c r="P272" s="19"/>
    </row>
    <row r="273" spans="1:16" ht="15.75" customHeight="1">
      <c r="A273" s="16"/>
      <c r="D273" s="16"/>
      <c r="E273" s="16"/>
      <c r="F273" s="19"/>
      <c r="H273" s="19"/>
      <c r="I273" s="16"/>
      <c r="P273" s="19"/>
    </row>
    <row r="274" spans="1:16" ht="15.75" customHeight="1">
      <c r="A274" s="16"/>
      <c r="D274" s="16"/>
      <c r="E274" s="16"/>
      <c r="F274" s="19"/>
      <c r="H274" s="19"/>
      <c r="I274" s="16"/>
      <c r="P274" s="19"/>
    </row>
    <row r="275" spans="1:16" ht="15.75" customHeight="1">
      <c r="A275" s="16"/>
      <c r="D275" s="16"/>
      <c r="E275" s="16"/>
      <c r="F275" s="19"/>
      <c r="H275" s="19"/>
      <c r="I275" s="16"/>
      <c r="P275" s="19"/>
    </row>
    <row r="276" spans="1:16" ht="15.75" customHeight="1">
      <c r="A276" s="16"/>
      <c r="D276" s="16"/>
      <c r="E276" s="16"/>
      <c r="F276" s="19"/>
      <c r="H276" s="19"/>
      <c r="I276" s="16"/>
      <c r="P276" s="19"/>
    </row>
    <row r="277" spans="1:16" ht="15.75" customHeight="1">
      <c r="A277" s="16"/>
      <c r="D277" s="16"/>
      <c r="E277" s="16"/>
      <c r="F277" s="19"/>
      <c r="H277" s="19"/>
      <c r="I277" s="16"/>
      <c r="P277" s="19"/>
    </row>
    <row r="278" spans="1:16" ht="15.75" customHeight="1">
      <c r="A278" s="16"/>
      <c r="D278" s="16"/>
      <c r="E278" s="16"/>
      <c r="F278" s="19"/>
      <c r="H278" s="19"/>
      <c r="I278" s="16"/>
      <c r="P278" s="19"/>
    </row>
    <row r="279" spans="1:16" ht="15.75" customHeight="1">
      <c r="A279" s="16"/>
      <c r="D279" s="16"/>
      <c r="E279" s="16"/>
      <c r="F279" s="19"/>
      <c r="H279" s="19"/>
      <c r="I279" s="16"/>
      <c r="P279" s="19"/>
    </row>
    <row r="280" spans="1:16" ht="15.75" customHeight="1">
      <c r="A280" s="16"/>
      <c r="D280" s="16"/>
      <c r="E280" s="16"/>
      <c r="F280" s="19"/>
      <c r="H280" s="19"/>
      <c r="I280" s="16"/>
      <c r="P280" s="19"/>
    </row>
    <row r="281" spans="1:16" ht="15.75" customHeight="1">
      <c r="A281" s="16"/>
      <c r="D281" s="16"/>
      <c r="E281" s="16"/>
      <c r="F281" s="19"/>
      <c r="H281" s="19"/>
      <c r="I281" s="16"/>
      <c r="P281" s="19"/>
    </row>
    <row r="282" spans="1:16" ht="15.75" customHeight="1">
      <c r="A282" s="16"/>
      <c r="D282" s="16"/>
      <c r="E282" s="16"/>
      <c r="F282" s="19"/>
      <c r="H282" s="19"/>
      <c r="I282" s="16"/>
      <c r="P282" s="19"/>
    </row>
    <row r="283" spans="1:16" ht="15.75" customHeight="1">
      <c r="A283" s="16"/>
      <c r="D283" s="16"/>
      <c r="E283" s="16"/>
      <c r="F283" s="19"/>
      <c r="H283" s="19"/>
      <c r="I283" s="16"/>
      <c r="P283" s="19"/>
    </row>
    <row r="284" spans="1:16" ht="15.75" customHeight="1">
      <c r="A284" s="16"/>
      <c r="D284" s="16"/>
      <c r="E284" s="16"/>
      <c r="F284" s="19"/>
      <c r="H284" s="19"/>
      <c r="I284" s="16"/>
      <c r="P284" s="19"/>
    </row>
    <row r="285" spans="1:16" ht="15.75" customHeight="1">
      <c r="A285" s="16"/>
      <c r="D285" s="16"/>
      <c r="E285" s="16"/>
      <c r="F285" s="19"/>
      <c r="H285" s="19"/>
      <c r="I285" s="16"/>
      <c r="P285" s="19"/>
    </row>
    <row r="286" spans="1:16" ht="15.75" customHeight="1">
      <c r="A286" s="16"/>
      <c r="D286" s="16"/>
      <c r="E286" s="16"/>
      <c r="F286" s="19"/>
      <c r="H286" s="19"/>
      <c r="I286" s="16"/>
      <c r="P286" s="19"/>
    </row>
    <row r="287" spans="1:16" ht="15.75" customHeight="1">
      <c r="A287" s="16"/>
      <c r="D287" s="16"/>
      <c r="E287" s="16"/>
      <c r="F287" s="19"/>
      <c r="H287" s="19"/>
      <c r="I287" s="16"/>
      <c r="P287" s="19"/>
    </row>
    <row r="288" spans="1:16" ht="15.75" customHeight="1">
      <c r="A288" s="16"/>
      <c r="D288" s="16"/>
      <c r="E288" s="16"/>
      <c r="F288" s="19"/>
      <c r="H288" s="19"/>
      <c r="I288" s="16"/>
      <c r="P288" s="19"/>
    </row>
    <row r="289" spans="1:16" ht="15.75" customHeight="1">
      <c r="A289" s="16"/>
      <c r="D289" s="16"/>
      <c r="E289" s="16"/>
      <c r="F289" s="19"/>
      <c r="H289" s="19"/>
      <c r="I289" s="16"/>
      <c r="P289" s="19"/>
    </row>
    <row r="290" spans="1:16" ht="15.75" customHeight="1">
      <c r="A290" s="16"/>
      <c r="D290" s="16"/>
      <c r="E290" s="16"/>
      <c r="F290" s="19"/>
      <c r="H290" s="19"/>
      <c r="I290" s="16"/>
      <c r="P290" s="19"/>
    </row>
    <row r="291" spans="1:16" ht="15.75" customHeight="1">
      <c r="A291" s="16"/>
      <c r="D291" s="16"/>
      <c r="E291" s="16"/>
      <c r="F291" s="19"/>
      <c r="H291" s="19"/>
      <c r="I291" s="16"/>
      <c r="P291" s="19"/>
    </row>
    <row r="292" spans="1:16" ht="15.75" customHeight="1">
      <c r="A292" s="16"/>
      <c r="D292" s="16"/>
      <c r="E292" s="16"/>
      <c r="F292" s="19"/>
      <c r="H292" s="19"/>
      <c r="I292" s="16"/>
      <c r="P292" s="19"/>
    </row>
    <row r="293" spans="1:16" ht="15.75" customHeight="1">
      <c r="A293" s="16"/>
      <c r="D293" s="16"/>
      <c r="E293" s="16"/>
      <c r="F293" s="19"/>
      <c r="H293" s="19"/>
      <c r="I293" s="16"/>
      <c r="P293" s="19"/>
    </row>
    <row r="294" spans="1:16" ht="15.75" customHeight="1">
      <c r="A294" s="16"/>
      <c r="D294" s="16"/>
      <c r="E294" s="16"/>
      <c r="F294" s="19"/>
      <c r="H294" s="19"/>
      <c r="I294" s="16"/>
      <c r="P294" s="19"/>
    </row>
    <row r="295" spans="1:16" ht="15.75" customHeight="1">
      <c r="A295" s="16"/>
      <c r="D295" s="16"/>
      <c r="E295" s="16"/>
      <c r="F295" s="19"/>
      <c r="H295" s="19"/>
      <c r="I295" s="16"/>
      <c r="P295" s="19"/>
    </row>
    <row r="296" spans="1:16" ht="15.75" customHeight="1">
      <c r="A296" s="16"/>
      <c r="D296" s="16"/>
      <c r="E296" s="16"/>
      <c r="F296" s="19"/>
      <c r="H296" s="19"/>
      <c r="I296" s="16"/>
      <c r="P296" s="19"/>
    </row>
    <row r="297" spans="1:16" ht="15.75" customHeight="1">
      <c r="A297" s="16"/>
      <c r="D297" s="16"/>
      <c r="E297" s="16"/>
      <c r="F297" s="19"/>
      <c r="H297" s="19"/>
      <c r="I297" s="16"/>
      <c r="P297" s="19"/>
    </row>
    <row r="298" spans="1:16" ht="15.75" customHeight="1">
      <c r="A298" s="16"/>
      <c r="D298" s="16"/>
      <c r="E298" s="16"/>
      <c r="F298" s="19"/>
      <c r="H298" s="19"/>
      <c r="I298" s="16"/>
      <c r="P298" s="19"/>
    </row>
    <row r="299" spans="1:16" ht="15.75" customHeight="1">
      <c r="A299" s="16"/>
      <c r="D299" s="16"/>
      <c r="E299" s="16"/>
      <c r="F299" s="19"/>
      <c r="H299" s="19"/>
      <c r="I299" s="16"/>
      <c r="P299" s="19"/>
    </row>
    <row r="300" spans="1:16" ht="15.75" customHeight="1">
      <c r="A300" s="16"/>
      <c r="D300" s="16"/>
      <c r="E300" s="16"/>
      <c r="F300" s="19"/>
      <c r="H300" s="19"/>
      <c r="I300" s="16"/>
      <c r="P300" s="19"/>
    </row>
    <row r="301" spans="1:16" ht="15.75" customHeight="1">
      <c r="A301" s="16"/>
      <c r="D301" s="16"/>
      <c r="E301" s="16"/>
      <c r="F301" s="19"/>
      <c r="H301" s="19"/>
      <c r="I301" s="16"/>
      <c r="P301" s="19"/>
    </row>
    <row r="302" spans="1:16" ht="15.75" customHeight="1">
      <c r="A302" s="16"/>
      <c r="D302" s="16"/>
      <c r="E302" s="16"/>
      <c r="F302" s="19"/>
      <c r="H302" s="19"/>
      <c r="I302" s="16"/>
      <c r="P302" s="19"/>
    </row>
    <row r="303" spans="1:16" ht="15.75" customHeight="1">
      <c r="A303" s="16"/>
      <c r="D303" s="16"/>
      <c r="E303" s="16"/>
      <c r="F303" s="19"/>
      <c r="H303" s="19"/>
      <c r="I303" s="16"/>
      <c r="P303" s="19"/>
    </row>
    <row r="304" spans="1:16" ht="15.75" customHeight="1">
      <c r="A304" s="16"/>
      <c r="D304" s="16"/>
      <c r="E304" s="16"/>
      <c r="F304" s="19"/>
      <c r="H304" s="19"/>
      <c r="I304" s="16"/>
      <c r="P304" s="19"/>
    </row>
    <row r="305" spans="1:16" ht="15.75" customHeight="1">
      <c r="A305" s="16"/>
      <c r="D305" s="16"/>
      <c r="E305" s="16"/>
      <c r="F305" s="19"/>
      <c r="H305" s="19"/>
      <c r="I305" s="16"/>
      <c r="P305" s="19"/>
    </row>
    <row r="306" spans="1:16" ht="15.75" customHeight="1">
      <c r="A306" s="16"/>
      <c r="D306" s="16"/>
      <c r="E306" s="16"/>
      <c r="F306" s="19"/>
      <c r="H306" s="19"/>
      <c r="I306" s="16"/>
      <c r="P306" s="19"/>
    </row>
    <row r="307" spans="1:16" ht="15.75" customHeight="1">
      <c r="A307" s="16"/>
      <c r="D307" s="16"/>
      <c r="E307" s="16"/>
      <c r="F307" s="19"/>
      <c r="H307" s="19"/>
      <c r="I307" s="16"/>
      <c r="P307" s="19"/>
    </row>
    <row r="308" spans="1:16" ht="15.75" customHeight="1">
      <c r="A308" s="16"/>
      <c r="D308" s="16"/>
      <c r="E308" s="16"/>
      <c r="F308" s="19"/>
      <c r="H308" s="19"/>
      <c r="I308" s="16"/>
      <c r="P308" s="19"/>
    </row>
    <row r="309" spans="1:16" ht="15.75" customHeight="1">
      <c r="A309" s="16"/>
      <c r="D309" s="16"/>
      <c r="E309" s="16"/>
      <c r="F309" s="19"/>
      <c r="H309" s="19"/>
      <c r="I309" s="16"/>
      <c r="P309" s="19"/>
    </row>
    <row r="310" spans="1:16" ht="15.75" customHeight="1">
      <c r="A310" s="16"/>
      <c r="D310" s="16"/>
      <c r="E310" s="16"/>
      <c r="F310" s="19"/>
      <c r="H310" s="19"/>
      <c r="I310" s="16"/>
      <c r="P310" s="19"/>
    </row>
    <row r="311" spans="1:16" ht="15.75" customHeight="1">
      <c r="A311" s="16"/>
      <c r="D311" s="16"/>
      <c r="E311" s="16"/>
      <c r="F311" s="19"/>
      <c r="H311" s="19"/>
      <c r="I311" s="16"/>
      <c r="P311" s="19"/>
    </row>
    <row r="312" spans="1:16" ht="15.75" customHeight="1">
      <c r="A312" s="16"/>
      <c r="D312" s="16"/>
      <c r="E312" s="16"/>
      <c r="F312" s="19"/>
      <c r="H312" s="19"/>
      <c r="I312" s="16"/>
      <c r="P312" s="19"/>
    </row>
    <row r="313" spans="1:16" ht="15.75" customHeight="1">
      <c r="A313" s="16"/>
      <c r="D313" s="16"/>
      <c r="E313" s="16"/>
      <c r="F313" s="19"/>
      <c r="H313" s="19"/>
      <c r="I313" s="16"/>
      <c r="P313" s="19"/>
    </row>
    <row r="314" spans="1:16" ht="15.75" customHeight="1">
      <c r="A314" s="16"/>
      <c r="D314" s="16"/>
      <c r="E314" s="16"/>
      <c r="F314" s="19"/>
      <c r="H314" s="19"/>
      <c r="I314" s="16"/>
      <c r="P314" s="19"/>
    </row>
    <row r="315" spans="1:16" ht="15.75" customHeight="1">
      <c r="A315" s="16"/>
      <c r="D315" s="16"/>
      <c r="E315" s="16"/>
      <c r="F315" s="19"/>
      <c r="H315" s="19"/>
      <c r="I315" s="16"/>
      <c r="P315" s="19"/>
    </row>
    <row r="316" spans="1:16" ht="15.75" customHeight="1">
      <c r="A316" s="16"/>
      <c r="D316" s="16"/>
      <c r="E316" s="16"/>
      <c r="F316" s="19"/>
      <c r="H316" s="19"/>
      <c r="I316" s="16"/>
      <c r="P316" s="19"/>
    </row>
    <row r="317" spans="1:16" ht="15.75" customHeight="1">
      <c r="A317" s="16"/>
      <c r="D317" s="16"/>
      <c r="E317" s="16"/>
      <c r="F317" s="19"/>
      <c r="H317" s="19"/>
      <c r="I317" s="16"/>
      <c r="P317" s="19"/>
    </row>
    <row r="318" spans="1:16" ht="15.75" customHeight="1">
      <c r="A318" s="16"/>
      <c r="D318" s="16"/>
      <c r="E318" s="16"/>
      <c r="F318" s="19"/>
      <c r="H318" s="19"/>
      <c r="I318" s="16"/>
      <c r="P318" s="19"/>
    </row>
    <row r="319" spans="1:16" ht="15.75" customHeight="1">
      <c r="A319" s="16"/>
      <c r="D319" s="16"/>
      <c r="E319" s="16"/>
      <c r="F319" s="19"/>
      <c r="H319" s="19"/>
      <c r="I319" s="16"/>
      <c r="P319" s="19"/>
    </row>
    <row r="320" spans="1:16" ht="15.75" customHeight="1">
      <c r="A320" s="16"/>
      <c r="D320" s="16"/>
      <c r="E320" s="16"/>
      <c r="F320" s="19"/>
      <c r="H320" s="19"/>
      <c r="I320" s="16"/>
      <c r="P320" s="19"/>
    </row>
    <row r="321" spans="1:16" ht="15.75" customHeight="1">
      <c r="A321" s="16"/>
      <c r="D321" s="16"/>
      <c r="E321" s="16"/>
      <c r="F321" s="19"/>
      <c r="H321" s="19"/>
      <c r="I321" s="16"/>
      <c r="P321" s="19"/>
    </row>
    <row r="322" spans="1:16" ht="15.75" customHeight="1">
      <c r="A322" s="16"/>
      <c r="D322" s="16"/>
      <c r="E322" s="16"/>
      <c r="F322" s="19"/>
      <c r="H322" s="19"/>
      <c r="I322" s="16"/>
      <c r="P322" s="19"/>
    </row>
    <row r="323" spans="1:16" ht="15.75" customHeight="1">
      <c r="A323" s="16"/>
      <c r="D323" s="16"/>
      <c r="E323" s="16"/>
      <c r="F323" s="19"/>
      <c r="H323" s="19"/>
      <c r="I323" s="16"/>
      <c r="P323" s="19"/>
    </row>
    <row r="324" spans="1:16" ht="15.75" customHeight="1">
      <c r="A324" s="16"/>
      <c r="D324" s="16"/>
      <c r="E324" s="16"/>
      <c r="F324" s="19"/>
      <c r="H324" s="19"/>
      <c r="I324" s="16"/>
      <c r="P324" s="19"/>
    </row>
    <row r="325" spans="1:16" ht="15.75" customHeight="1">
      <c r="A325" s="16"/>
      <c r="D325" s="16"/>
      <c r="E325" s="16"/>
      <c r="F325" s="19"/>
      <c r="H325" s="19"/>
      <c r="I325" s="16"/>
      <c r="P325" s="19"/>
    </row>
    <row r="326" spans="1:16" ht="15.75" customHeight="1">
      <c r="A326" s="16"/>
      <c r="D326" s="16"/>
      <c r="E326" s="16"/>
      <c r="F326" s="19"/>
      <c r="H326" s="19"/>
      <c r="I326" s="16"/>
      <c r="P326" s="19"/>
    </row>
    <row r="327" spans="1:16" ht="15.75" customHeight="1">
      <c r="A327" s="16"/>
      <c r="D327" s="16"/>
      <c r="E327" s="16"/>
      <c r="F327" s="19"/>
      <c r="H327" s="19"/>
      <c r="I327" s="16"/>
      <c r="P327" s="19"/>
    </row>
    <row r="328" spans="1:16" ht="15.75" customHeight="1">
      <c r="A328" s="16"/>
      <c r="D328" s="16"/>
      <c r="E328" s="16"/>
      <c r="F328" s="19"/>
      <c r="H328" s="19"/>
      <c r="I328" s="16"/>
      <c r="P328" s="19"/>
    </row>
    <row r="329" spans="1:16" ht="15.75" customHeight="1">
      <c r="A329" s="16"/>
      <c r="D329" s="16"/>
      <c r="E329" s="16"/>
      <c r="F329" s="19"/>
      <c r="H329" s="19"/>
      <c r="I329" s="16"/>
      <c r="P329" s="19"/>
    </row>
    <row r="330" spans="1:16" ht="15.75" customHeight="1">
      <c r="A330" s="16"/>
      <c r="D330" s="16"/>
      <c r="E330" s="16"/>
      <c r="F330" s="19"/>
      <c r="H330" s="19"/>
      <c r="I330" s="16"/>
      <c r="P330" s="19"/>
    </row>
    <row r="331" spans="1:16" ht="15.75" customHeight="1">
      <c r="A331" s="16"/>
      <c r="D331" s="16"/>
      <c r="E331" s="16"/>
      <c r="F331" s="19"/>
      <c r="H331" s="19"/>
      <c r="I331" s="16"/>
      <c r="P331" s="19"/>
    </row>
    <row r="332" spans="1:16" ht="15.75" customHeight="1">
      <c r="A332" s="16"/>
      <c r="D332" s="16"/>
      <c r="E332" s="16"/>
      <c r="F332" s="19"/>
      <c r="H332" s="19"/>
      <c r="I332" s="16"/>
      <c r="P332" s="19"/>
    </row>
    <row r="333" spans="1:16" ht="15.75" customHeight="1">
      <c r="A333" s="16"/>
      <c r="D333" s="16"/>
      <c r="E333" s="16"/>
      <c r="F333" s="19"/>
      <c r="H333" s="19"/>
      <c r="I333" s="16"/>
      <c r="P333" s="19"/>
    </row>
    <row r="334" spans="1:16" ht="15.75" customHeight="1">
      <c r="A334" s="16"/>
      <c r="D334" s="16"/>
      <c r="E334" s="16"/>
      <c r="F334" s="19"/>
      <c r="H334" s="19"/>
      <c r="I334" s="16"/>
      <c r="P334" s="19"/>
    </row>
    <row r="335" spans="1:16" ht="15.75" customHeight="1">
      <c r="A335" s="16"/>
      <c r="D335" s="16"/>
      <c r="E335" s="16"/>
      <c r="F335" s="19"/>
      <c r="H335" s="19"/>
      <c r="I335" s="16"/>
      <c r="P335" s="19"/>
    </row>
    <row r="336" spans="1:16" ht="15.75" customHeight="1">
      <c r="A336" s="16"/>
      <c r="D336" s="16"/>
      <c r="E336" s="16"/>
      <c r="F336" s="19"/>
      <c r="H336" s="19"/>
      <c r="I336" s="16"/>
      <c r="P336" s="19"/>
    </row>
    <row r="337" spans="1:16" ht="15.75" customHeight="1">
      <c r="A337" s="16"/>
      <c r="D337" s="16"/>
      <c r="E337" s="16"/>
      <c r="F337" s="19"/>
      <c r="H337" s="19"/>
      <c r="I337" s="16"/>
      <c r="P337" s="19"/>
    </row>
    <row r="338" spans="1:16" ht="15.75" customHeight="1">
      <c r="A338" s="16"/>
      <c r="D338" s="16"/>
      <c r="E338" s="16"/>
      <c r="F338" s="19"/>
      <c r="H338" s="19"/>
      <c r="I338" s="16"/>
      <c r="P338" s="19"/>
    </row>
    <row r="339" spans="1:16" ht="15.75" customHeight="1">
      <c r="A339" s="16"/>
      <c r="D339" s="16"/>
      <c r="E339" s="16"/>
      <c r="F339" s="19"/>
      <c r="H339" s="19"/>
      <c r="I339" s="16"/>
      <c r="P339" s="19"/>
    </row>
    <row r="340" spans="1:16" ht="15.75" customHeight="1">
      <c r="A340" s="16"/>
      <c r="D340" s="16"/>
      <c r="E340" s="16"/>
      <c r="F340" s="19"/>
      <c r="H340" s="19"/>
      <c r="I340" s="16"/>
      <c r="P340" s="19"/>
    </row>
    <row r="341" spans="1:16" ht="15.75" customHeight="1">
      <c r="A341" s="16"/>
      <c r="D341" s="16"/>
      <c r="E341" s="16"/>
      <c r="F341" s="19"/>
      <c r="H341" s="19"/>
      <c r="I341" s="16"/>
      <c r="P341" s="19"/>
    </row>
    <row r="342" spans="1:16" ht="15.75" customHeight="1">
      <c r="A342" s="16"/>
      <c r="D342" s="16"/>
      <c r="E342" s="16"/>
      <c r="F342" s="19"/>
      <c r="H342" s="19"/>
      <c r="I342" s="16"/>
      <c r="P342" s="19"/>
    </row>
    <row r="343" spans="1:16" ht="15.75" customHeight="1">
      <c r="A343" s="16"/>
      <c r="D343" s="16"/>
      <c r="E343" s="16"/>
      <c r="F343" s="19"/>
      <c r="H343" s="19"/>
      <c r="I343" s="16"/>
      <c r="P343" s="19"/>
    </row>
    <row r="344" spans="1:16" ht="15.75" customHeight="1">
      <c r="A344" s="16"/>
      <c r="D344" s="16"/>
      <c r="E344" s="16"/>
      <c r="F344" s="19"/>
      <c r="H344" s="19"/>
      <c r="I344" s="16"/>
      <c r="P344" s="19"/>
    </row>
    <row r="345" spans="1:16" ht="15.75" customHeight="1">
      <c r="A345" s="16"/>
      <c r="D345" s="16"/>
      <c r="E345" s="16"/>
      <c r="F345" s="19"/>
      <c r="H345" s="19"/>
      <c r="I345" s="16"/>
      <c r="P345" s="19"/>
    </row>
    <row r="346" spans="1:16" ht="15.75" customHeight="1">
      <c r="A346" s="16"/>
      <c r="D346" s="16"/>
      <c r="E346" s="16"/>
      <c r="F346" s="19"/>
      <c r="H346" s="19"/>
      <c r="I346" s="16"/>
      <c r="P346" s="19"/>
    </row>
    <row r="347" spans="1:16" ht="15.75" customHeight="1">
      <c r="A347" s="16"/>
      <c r="D347" s="16"/>
      <c r="E347" s="16"/>
      <c r="F347" s="19"/>
      <c r="H347" s="19"/>
      <c r="I347" s="16"/>
      <c r="P347" s="19"/>
    </row>
    <row r="348" spans="1:16" ht="15.75" customHeight="1">
      <c r="A348" s="16"/>
      <c r="D348" s="16"/>
      <c r="E348" s="16"/>
      <c r="F348" s="19"/>
      <c r="H348" s="19"/>
      <c r="I348" s="16"/>
      <c r="P348" s="19"/>
    </row>
    <row r="349" spans="1:16" ht="15.75" customHeight="1">
      <c r="A349" s="16"/>
      <c r="D349" s="16"/>
      <c r="E349" s="16"/>
      <c r="F349" s="19"/>
      <c r="H349" s="19"/>
      <c r="I349" s="16"/>
      <c r="P349" s="19"/>
    </row>
    <row r="350" spans="1:16" ht="15.75" customHeight="1">
      <c r="A350" s="16"/>
      <c r="D350" s="16"/>
      <c r="E350" s="16"/>
      <c r="F350" s="19"/>
      <c r="H350" s="19"/>
      <c r="I350" s="16"/>
      <c r="P350" s="19"/>
    </row>
    <row r="351" spans="1:16" ht="15.75" customHeight="1">
      <c r="A351" s="16"/>
      <c r="D351" s="16"/>
      <c r="E351" s="16"/>
      <c r="F351" s="19"/>
      <c r="H351" s="19"/>
      <c r="I351" s="16"/>
      <c r="P351" s="19"/>
    </row>
    <row r="352" spans="1:16" ht="15.75" customHeight="1">
      <c r="A352" s="16"/>
      <c r="D352" s="16"/>
      <c r="E352" s="16"/>
      <c r="F352" s="19"/>
      <c r="H352" s="19"/>
      <c r="I352" s="16"/>
      <c r="P352" s="19"/>
    </row>
    <row r="353" spans="1:16" ht="15.75" customHeight="1">
      <c r="A353" s="16"/>
      <c r="D353" s="16"/>
      <c r="E353" s="16"/>
      <c r="F353" s="19"/>
      <c r="H353" s="19"/>
      <c r="I353" s="16"/>
      <c r="P353" s="19"/>
    </row>
    <row r="354" spans="1:16" ht="15.75" customHeight="1">
      <c r="A354" s="16"/>
      <c r="D354" s="16"/>
      <c r="E354" s="16"/>
      <c r="F354" s="19"/>
      <c r="H354" s="19"/>
      <c r="I354" s="16"/>
      <c r="P354" s="19"/>
    </row>
    <row r="355" spans="1:16" ht="15.75" customHeight="1">
      <c r="A355" s="16"/>
      <c r="D355" s="16"/>
      <c r="E355" s="16"/>
      <c r="F355" s="19"/>
      <c r="H355" s="19"/>
      <c r="I355" s="16"/>
      <c r="P355" s="19"/>
    </row>
    <row r="356" spans="1:16" ht="15.75" customHeight="1">
      <c r="A356" s="16"/>
      <c r="D356" s="16"/>
      <c r="E356" s="16"/>
      <c r="F356" s="19"/>
      <c r="H356" s="19"/>
      <c r="I356" s="16"/>
      <c r="P356" s="19"/>
    </row>
    <row r="357" spans="1:16" ht="15.75" customHeight="1">
      <c r="A357" s="16"/>
      <c r="D357" s="16"/>
      <c r="E357" s="16"/>
      <c r="F357" s="19"/>
      <c r="H357" s="19"/>
      <c r="I357" s="16"/>
      <c r="P357" s="19"/>
    </row>
    <row r="358" spans="1:16" ht="15.75" customHeight="1">
      <c r="A358" s="16"/>
      <c r="D358" s="16"/>
      <c r="E358" s="16"/>
      <c r="F358" s="19"/>
      <c r="H358" s="19"/>
      <c r="I358" s="16"/>
      <c r="P358" s="19"/>
    </row>
    <row r="359" spans="1:16" ht="15.75" customHeight="1">
      <c r="A359" s="16"/>
      <c r="D359" s="16"/>
      <c r="E359" s="16"/>
      <c r="F359" s="19"/>
      <c r="H359" s="19"/>
      <c r="I359" s="16"/>
      <c r="P359" s="19"/>
    </row>
    <row r="360" spans="1:16" ht="15.75" customHeight="1">
      <c r="A360" s="16"/>
      <c r="D360" s="16"/>
      <c r="E360" s="16"/>
      <c r="F360" s="19"/>
      <c r="H360" s="19"/>
      <c r="I360" s="16"/>
      <c r="P360" s="19"/>
    </row>
    <row r="361" spans="1:16" ht="15.75" customHeight="1">
      <c r="A361" s="16"/>
      <c r="D361" s="16"/>
      <c r="E361" s="16"/>
      <c r="F361" s="19"/>
      <c r="H361" s="19"/>
      <c r="I361" s="16"/>
      <c r="P361" s="19"/>
    </row>
    <row r="362" spans="1:16" ht="15.75" customHeight="1">
      <c r="A362" s="16"/>
      <c r="D362" s="16"/>
      <c r="E362" s="16"/>
      <c r="F362" s="19"/>
      <c r="H362" s="19"/>
      <c r="I362" s="16"/>
      <c r="P362" s="19"/>
    </row>
    <row r="363" spans="1:16" ht="15.75" customHeight="1">
      <c r="A363" s="16"/>
      <c r="D363" s="16"/>
      <c r="E363" s="16"/>
      <c r="F363" s="19"/>
      <c r="H363" s="19"/>
      <c r="I363" s="16"/>
      <c r="P363" s="19"/>
    </row>
    <row r="364" spans="1:16" ht="15.75" customHeight="1">
      <c r="A364" s="16"/>
      <c r="D364" s="16"/>
      <c r="E364" s="16"/>
      <c r="F364" s="19"/>
      <c r="H364" s="19"/>
      <c r="I364" s="16"/>
      <c r="P364" s="19"/>
    </row>
    <row r="365" spans="1:16" ht="15.75" customHeight="1">
      <c r="A365" s="16"/>
      <c r="D365" s="16"/>
      <c r="E365" s="16"/>
      <c r="F365" s="19"/>
      <c r="H365" s="19"/>
      <c r="I365" s="16"/>
      <c r="P365" s="19"/>
    </row>
    <row r="366" spans="1:16" ht="15.75" customHeight="1">
      <c r="A366" s="16"/>
      <c r="D366" s="16"/>
      <c r="E366" s="16"/>
      <c r="F366" s="19"/>
      <c r="H366" s="19"/>
      <c r="I366" s="16"/>
      <c r="P366" s="19"/>
    </row>
    <row r="367" spans="1:16" ht="15.75" customHeight="1">
      <c r="A367" s="16"/>
      <c r="D367" s="16"/>
      <c r="E367" s="16"/>
      <c r="F367" s="19"/>
      <c r="H367" s="19"/>
      <c r="I367" s="16"/>
      <c r="P367" s="19"/>
    </row>
    <row r="368" spans="1:16" ht="15.75" customHeight="1">
      <c r="A368" s="16"/>
      <c r="D368" s="16"/>
      <c r="E368" s="16"/>
      <c r="F368" s="19"/>
      <c r="H368" s="19"/>
      <c r="I368" s="16"/>
      <c r="P368" s="19"/>
    </row>
    <row r="369" spans="1:16" ht="15.75" customHeight="1">
      <c r="A369" s="16"/>
      <c r="D369" s="16"/>
      <c r="E369" s="16"/>
      <c r="F369" s="19"/>
      <c r="H369" s="19"/>
      <c r="I369" s="16"/>
      <c r="P369" s="19"/>
    </row>
    <row r="370" spans="1:16" ht="15.75" customHeight="1">
      <c r="A370" s="16"/>
      <c r="D370" s="16"/>
      <c r="E370" s="16"/>
      <c r="F370" s="19"/>
      <c r="H370" s="19"/>
      <c r="I370" s="16"/>
      <c r="P370" s="19"/>
    </row>
    <row r="371" spans="1:16" ht="15.75" customHeight="1">
      <c r="A371" s="16"/>
      <c r="D371" s="16"/>
      <c r="E371" s="16"/>
      <c r="F371" s="19"/>
      <c r="H371" s="19"/>
      <c r="I371" s="16"/>
      <c r="P371" s="19"/>
    </row>
    <row r="372" spans="1:16" ht="15.75" customHeight="1">
      <c r="A372" s="16"/>
      <c r="D372" s="16"/>
      <c r="E372" s="16"/>
      <c r="F372" s="19"/>
      <c r="H372" s="19"/>
      <c r="I372" s="16"/>
      <c r="P372" s="19"/>
    </row>
    <row r="373" spans="1:16" ht="15.75" customHeight="1">
      <c r="A373" s="16"/>
      <c r="D373" s="16"/>
      <c r="E373" s="16"/>
      <c r="F373" s="19"/>
      <c r="H373" s="19"/>
      <c r="I373" s="16"/>
      <c r="P373" s="19"/>
    </row>
    <row r="374" spans="1:16" ht="15.75" customHeight="1">
      <c r="A374" s="16"/>
      <c r="D374" s="16"/>
      <c r="E374" s="16"/>
      <c r="F374" s="19"/>
      <c r="H374" s="19"/>
      <c r="I374" s="16"/>
      <c r="P374" s="19"/>
    </row>
    <row r="375" spans="1:16" ht="15.75" customHeight="1">
      <c r="A375" s="16"/>
      <c r="D375" s="16"/>
      <c r="E375" s="16"/>
      <c r="F375" s="19"/>
      <c r="H375" s="19"/>
      <c r="I375" s="16"/>
      <c r="P375" s="19"/>
    </row>
    <row r="376" spans="1:16" ht="15.75" customHeight="1">
      <c r="A376" s="16"/>
      <c r="D376" s="16"/>
      <c r="E376" s="16"/>
      <c r="F376" s="19"/>
      <c r="H376" s="19"/>
      <c r="I376" s="16"/>
      <c r="P376" s="19"/>
    </row>
    <row r="377" spans="1:16" ht="15.75" customHeight="1">
      <c r="A377" s="16"/>
      <c r="D377" s="16"/>
      <c r="E377" s="16"/>
      <c r="F377" s="19"/>
      <c r="H377" s="19"/>
      <c r="I377" s="16"/>
      <c r="P377" s="19"/>
    </row>
    <row r="378" spans="1:16" ht="15.75" customHeight="1">
      <c r="A378" s="16"/>
      <c r="D378" s="16"/>
      <c r="E378" s="16"/>
      <c r="F378" s="19"/>
      <c r="H378" s="19"/>
      <c r="I378" s="16"/>
      <c r="P378" s="19"/>
    </row>
    <row r="379" spans="1:16" ht="15.75" customHeight="1">
      <c r="A379" s="16"/>
      <c r="D379" s="16"/>
      <c r="E379" s="16"/>
      <c r="F379" s="19"/>
      <c r="H379" s="19"/>
      <c r="I379" s="16"/>
      <c r="P379" s="19"/>
    </row>
    <row r="380" spans="1:16" ht="15.75" customHeight="1">
      <c r="A380" s="16"/>
      <c r="D380" s="16"/>
      <c r="E380" s="16"/>
      <c r="F380" s="19"/>
      <c r="H380" s="19"/>
      <c r="I380" s="16"/>
      <c r="P380" s="19"/>
    </row>
    <row r="381" spans="1:16" ht="15.75" customHeight="1">
      <c r="A381" s="16"/>
      <c r="D381" s="16"/>
      <c r="E381" s="16"/>
      <c r="F381" s="19"/>
      <c r="H381" s="19"/>
      <c r="I381" s="16"/>
      <c r="P381" s="19"/>
    </row>
    <row r="382" spans="1:16" ht="15.75" customHeight="1">
      <c r="A382" s="16"/>
      <c r="D382" s="16"/>
      <c r="E382" s="16"/>
      <c r="F382" s="19"/>
      <c r="H382" s="19"/>
      <c r="I382" s="16"/>
      <c r="P382" s="19"/>
    </row>
    <row r="383" spans="1:16" ht="15.75" customHeight="1">
      <c r="A383" s="16"/>
      <c r="D383" s="16"/>
      <c r="E383" s="16"/>
      <c r="F383" s="19"/>
      <c r="H383" s="19"/>
      <c r="I383" s="16"/>
      <c r="P383" s="19"/>
    </row>
    <row r="384" spans="1:16" ht="15.75" customHeight="1">
      <c r="A384" s="16"/>
      <c r="D384" s="16"/>
      <c r="E384" s="16"/>
      <c r="F384" s="19"/>
      <c r="H384" s="19"/>
      <c r="I384" s="16"/>
      <c r="P384" s="19"/>
    </row>
    <row r="385" spans="1:16" ht="15.75" customHeight="1">
      <c r="A385" s="16"/>
      <c r="D385" s="16"/>
      <c r="E385" s="16"/>
      <c r="F385" s="19"/>
      <c r="H385" s="19"/>
      <c r="I385" s="16"/>
      <c r="P385" s="19"/>
    </row>
    <row r="386" spans="1:16" ht="15.75" customHeight="1">
      <c r="A386" s="16"/>
      <c r="D386" s="16"/>
      <c r="E386" s="16"/>
      <c r="F386" s="19"/>
      <c r="H386" s="19"/>
      <c r="I386" s="16"/>
      <c r="P386" s="19"/>
    </row>
    <row r="387" spans="1:16" ht="15.75" customHeight="1">
      <c r="A387" s="16"/>
      <c r="D387" s="16"/>
      <c r="E387" s="16"/>
      <c r="F387" s="19"/>
      <c r="H387" s="19"/>
      <c r="I387" s="16"/>
      <c r="P387" s="19"/>
    </row>
    <row r="388" spans="1:16" ht="15.75" customHeight="1">
      <c r="A388" s="16"/>
      <c r="D388" s="16"/>
      <c r="E388" s="16"/>
      <c r="F388" s="19"/>
      <c r="H388" s="19"/>
      <c r="I388" s="16"/>
      <c r="P388" s="19"/>
    </row>
    <row r="389" spans="1:16" ht="15.75" customHeight="1">
      <c r="A389" s="16"/>
      <c r="D389" s="16"/>
      <c r="E389" s="16"/>
      <c r="F389" s="19"/>
      <c r="H389" s="19"/>
      <c r="I389" s="16"/>
      <c r="P389" s="19"/>
    </row>
    <row r="390" spans="1:16" ht="15.75" customHeight="1">
      <c r="A390" s="16"/>
      <c r="D390" s="16"/>
      <c r="E390" s="16"/>
      <c r="F390" s="19"/>
      <c r="H390" s="19"/>
      <c r="I390" s="16"/>
      <c r="P390" s="19"/>
    </row>
    <row r="391" spans="1:16" ht="15.75" customHeight="1">
      <c r="A391" s="16"/>
      <c r="D391" s="16"/>
      <c r="E391" s="16"/>
      <c r="F391" s="19"/>
      <c r="H391" s="19"/>
      <c r="I391" s="16"/>
      <c r="P391" s="19"/>
    </row>
    <row r="392" spans="1:16" ht="15.75" customHeight="1">
      <c r="A392" s="16"/>
      <c r="D392" s="16"/>
      <c r="E392" s="16"/>
      <c r="F392" s="19"/>
      <c r="H392" s="19"/>
      <c r="I392" s="16"/>
      <c r="P392" s="19"/>
    </row>
    <row r="393" spans="1:16" ht="15.75" customHeight="1">
      <c r="A393" s="16"/>
      <c r="D393" s="16"/>
      <c r="E393" s="16"/>
      <c r="F393" s="19"/>
      <c r="H393" s="19"/>
      <c r="I393" s="16"/>
      <c r="P393" s="19"/>
    </row>
    <row r="394" spans="1:16" ht="15.75" customHeight="1">
      <c r="A394" s="16"/>
      <c r="D394" s="16"/>
      <c r="E394" s="16"/>
      <c r="F394" s="19"/>
      <c r="H394" s="19"/>
      <c r="I394" s="16"/>
      <c r="P394" s="19"/>
    </row>
    <row r="395" spans="1:16" ht="15.75" customHeight="1">
      <c r="A395" s="16"/>
      <c r="D395" s="16"/>
      <c r="E395" s="16"/>
      <c r="F395" s="19"/>
      <c r="H395" s="19"/>
      <c r="I395" s="16"/>
      <c r="P395" s="19"/>
    </row>
    <row r="396" spans="1:16" ht="15.75" customHeight="1">
      <c r="A396" s="16"/>
      <c r="D396" s="16"/>
      <c r="E396" s="16"/>
      <c r="F396" s="19"/>
      <c r="H396" s="19"/>
      <c r="I396" s="16"/>
      <c r="P396" s="19"/>
    </row>
    <row r="397" spans="1:16" ht="15.75" customHeight="1">
      <c r="A397" s="16"/>
      <c r="D397" s="16"/>
      <c r="E397" s="16"/>
      <c r="F397" s="19"/>
      <c r="H397" s="19"/>
      <c r="I397" s="16"/>
      <c r="P397" s="19"/>
    </row>
    <row r="398" spans="1:16" ht="15.75" customHeight="1">
      <c r="A398" s="16"/>
      <c r="D398" s="16"/>
      <c r="E398" s="16"/>
      <c r="F398" s="19"/>
      <c r="H398" s="19"/>
      <c r="I398" s="16"/>
      <c r="P398" s="19"/>
    </row>
    <row r="399" spans="1:16" ht="15.75" customHeight="1">
      <c r="A399" s="16"/>
      <c r="D399" s="16"/>
      <c r="E399" s="16"/>
      <c r="F399" s="19"/>
      <c r="H399" s="19"/>
      <c r="I399" s="16"/>
      <c r="P399" s="19"/>
    </row>
    <row r="400" spans="1:16" ht="15.75" customHeight="1">
      <c r="A400" s="16"/>
      <c r="D400" s="16"/>
      <c r="E400" s="16"/>
      <c r="F400" s="19"/>
      <c r="H400" s="19"/>
      <c r="I400" s="16"/>
      <c r="P400" s="19"/>
    </row>
    <row r="401" spans="1:16" ht="15.75" customHeight="1">
      <c r="A401" s="16"/>
      <c r="D401" s="16"/>
      <c r="E401" s="16"/>
      <c r="F401" s="19"/>
      <c r="H401" s="19"/>
      <c r="I401" s="16"/>
      <c r="P401" s="19"/>
    </row>
    <row r="402" spans="1:16" ht="15.75" customHeight="1">
      <c r="A402" s="16"/>
      <c r="D402" s="16"/>
      <c r="E402" s="16"/>
      <c r="F402" s="19"/>
      <c r="H402" s="19"/>
      <c r="I402" s="16"/>
      <c r="P402" s="19"/>
    </row>
    <row r="403" spans="1:16" ht="15.75" customHeight="1">
      <c r="A403" s="16"/>
      <c r="D403" s="16"/>
      <c r="E403" s="16"/>
      <c r="F403" s="19"/>
      <c r="H403" s="19"/>
      <c r="I403" s="16"/>
      <c r="P403" s="19"/>
    </row>
    <row r="404" spans="1:16" ht="15.75" customHeight="1">
      <c r="A404" s="16"/>
      <c r="D404" s="16"/>
      <c r="E404" s="16"/>
      <c r="F404" s="19"/>
      <c r="H404" s="19"/>
      <c r="I404" s="16"/>
      <c r="P404" s="19"/>
    </row>
    <row r="405" spans="1:16" ht="15.75" customHeight="1">
      <c r="A405" s="16"/>
      <c r="D405" s="16"/>
      <c r="E405" s="16"/>
      <c r="F405" s="19"/>
      <c r="H405" s="19"/>
      <c r="I405" s="16"/>
      <c r="P405" s="19"/>
    </row>
    <row r="406" spans="1:16" ht="15.75" customHeight="1">
      <c r="A406" s="16"/>
      <c r="D406" s="16"/>
      <c r="E406" s="16"/>
      <c r="F406" s="19"/>
      <c r="H406" s="19"/>
      <c r="I406" s="16"/>
      <c r="P406" s="19"/>
    </row>
    <row r="407" spans="1:16" ht="15.75" customHeight="1">
      <c r="A407" s="16"/>
      <c r="D407" s="16"/>
      <c r="E407" s="16"/>
      <c r="F407" s="19"/>
      <c r="H407" s="19"/>
      <c r="I407" s="16"/>
      <c r="P407" s="19"/>
    </row>
    <row r="408" spans="1:16" ht="15.75" customHeight="1">
      <c r="A408" s="16"/>
      <c r="D408" s="16"/>
      <c r="E408" s="16"/>
      <c r="F408" s="19"/>
      <c r="H408" s="19"/>
      <c r="I408" s="16"/>
      <c r="P408" s="19"/>
    </row>
    <row r="409" spans="1:16" ht="15.75" customHeight="1"/>
    <row r="410" spans="1:16" ht="15.75" customHeight="1"/>
    <row r="411" spans="1:16" ht="15.75" customHeight="1"/>
    <row r="412" spans="1:16" ht="15.75" customHeight="1"/>
    <row r="413" spans="1:16" ht="15.75" customHeight="1"/>
    <row r="414" spans="1:16" ht="15.75" customHeight="1"/>
    <row r="415" spans="1:16" ht="15.75" customHeight="1"/>
    <row r="416" spans="1:16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mergeCells count="7">
    <mergeCell ref="T58:W58"/>
    <mergeCell ref="A1:C5"/>
    <mergeCell ref="D1:F1"/>
    <mergeCell ref="O3:R5"/>
    <mergeCell ref="T3:W5"/>
    <mergeCell ref="O6:P6"/>
    <mergeCell ref="T6:U6"/>
  </mergeCells>
  <conditionalFormatting sqref="D55:M55">
    <cfRule type="notContainsBlanks" dxfId="5" priority="1">
      <formula>LEN(TRIM(D55))&gt;0</formula>
    </cfRule>
  </conditionalFormatting>
  <conditionalFormatting sqref="N57:N65 S57:S65 X57:AE65 N72:N117 S72:S117 X72:AE117 T76:W117 O108:R117">
    <cfRule type="notContainsBlanks" dxfId="4" priority="2">
      <formula>LEN(TRIM(N57))&gt;0</formula>
    </cfRule>
  </conditionalFormatting>
  <hyperlinks>
    <hyperlink ref="E10" r:id="rId1" xr:uid="{307D84A4-1683-45C5-9B90-A8AB27FD4A4F}"/>
    <hyperlink ref="E12" r:id="rId2" display="https://www.airbnb.com/rooms/28617569?adults=10&amp;check_in=2025-06-20&amp;check_out=2025-06-29&amp;search_mode=regular_search&amp;source_impression_id=p3_1740547465_P3Upm7mXYEfRd2cw&amp;previous_page_section_name=1000&amp;federated_search_id=8e4d2b5e-b93a-4f2d-a854-e8383675cb0d" xr:uid="{D6F37B76-CCE8-41B4-A166-7D0A9B623B73}"/>
    <hyperlink ref="E35" r:id="rId3" display="https://www.shapirosupply.com/aluminum-6061-t6-sheet-w-pvc-1-side-br-125-x-1-x-2.html" xr:uid="{48EFBE6F-2A0C-42AD-BA65-C48AFFB0F1F9}"/>
    <hyperlink ref="E15" r:id="rId4" display="https://www.amazon.com/dp/B0BC1VH4XB?ref_=ppx_hzsearch_conn_dt_b_fed_asin_title_1&amp;th=1" xr:uid="{4BA6E8AB-C223-462D-90D6-E13AE7132D74}"/>
    <hyperlink ref="E14" r:id="rId5" xr:uid="{D21C9772-00BC-4CCB-B910-80A273DFD728}"/>
    <hyperlink ref="E16" r:id="rId6" display="https://www.amazon.com/dp/B07CYMR11Y?ref_=ppx_hzsearch_conn_dt_b_fed_asin_title_1" xr:uid="{111A95B7-6809-4CF8-93A5-CE7953FF64BB}"/>
    <hyperlink ref="E56" r:id="rId7" display="https://www.amazon.com/dp/B07FPLZXTF?ref_=ppx_hzsearch_conn_dt_b_fed_asin_title_1" xr:uid="{440E17E5-32DE-46EE-973F-691BDD1BA40F}"/>
    <hyperlink ref="E57" r:id="rId8" display="https://www.amazon.com/dp/B017S0R0BQ?ref_=ppx_hzsearch_conn_dt_b_fed_asin_title_1&amp;th=1" xr:uid="{A4D22B91-FE06-4C77-9E97-DFD09247A579}"/>
    <hyperlink ref="E58" r:id="rId9" xr:uid="{9FF469DD-A977-45F6-8593-E238E834DA26}"/>
    <hyperlink ref="E59" r:id="rId10" display="https://www.amazon.com/dp/B01BU7038A?ref_=ppx_hzsearch_conn_dt_b_fed_asin_title_1" xr:uid="{131A0885-CC55-4FFE-A8FC-D78EA993BE7B}"/>
    <hyperlink ref="E60" r:id="rId11" display="https://www.amazon.com/dp/B09PF5WCZL?ref_=ppx_hzsearch_conn_dt_b_fed_asin_title_1&amp;th=1" xr:uid="{486CE4B8-096C-4C39-8B32-70FD63DA75B1}"/>
    <hyperlink ref="E61" r:id="rId12" display="https://www.amazon.com/dp/B0CPJF21KP?ref_=ppx_hzsearch_conn_dt_b_fed_asin_title_1" xr:uid="{0F31386A-A957-44F3-95ED-9D614F2DAF78}"/>
    <hyperlink ref="E62" r:id="rId13" xr:uid="{827F35A2-1ED4-4BE8-85F7-6943440C4FD7}"/>
    <hyperlink ref="E17" r:id="rId14" xr:uid="{6026428C-AE37-4515-9C46-78B140E37E67}"/>
    <hyperlink ref="E63" r:id="rId15" xr:uid="{AF93BD39-38FF-4FF7-9AA9-F9FB0245B9FF}"/>
    <hyperlink ref="E18" r:id="rId16" display="https://www.amazon.com/dp/B0C6XLS3CT?ref_=ppx_hzsearch_conn_dt_b_fed_asin_title_1" xr:uid="{1722CC90-C648-4234-8233-358B532E3D54}"/>
    <hyperlink ref="E19" r:id="rId17" display="https://www.amazon.com/dp/B08TVLYB3Q?ref_=ppx_hzsearch_conn_dt_b_fed_asin_title_1&amp;th=1" xr:uid="{A4E46ED3-3487-4D3E-A5DA-BCA72136E987}"/>
    <hyperlink ref="E36" r:id="rId18" display="https://www.amazon.com/dp/B08PQPJYHX?ref=ppx_yo2ov_dt_b_fed_asin_title" xr:uid="{C57A72A9-40AF-4547-9693-AC015D139A5D}"/>
    <hyperlink ref="E101" r:id="rId19" display="https://www.amazon.com/gp/product/B0B1V8D36H?smid=A3FZJTJP2FUJVA&amp;psc=1" xr:uid="{B928DAC3-AD15-48CD-9DB3-A8FADFC3338D}"/>
  </hyperlinks>
  <pageMargins left="0.7" right="0.7" top="0.75" bottom="0.75" header="0.3" footer="0.3"/>
  <drawing r:id="rId20"/>
  <tableParts count="5"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0CD7-0964-4AA6-B9F0-E885F19B2580}">
  <dimension ref="A1:AE1000"/>
  <sheetViews>
    <sheetView workbookViewId="0">
      <selection activeCell="A21" sqref="A21"/>
    </sheetView>
  </sheetViews>
  <sheetFormatPr defaultColWidth="12.5703125" defaultRowHeight="15" customHeight="1"/>
  <cols>
    <col min="1" max="1" width="37.140625" customWidth="1"/>
    <col min="2" max="2" width="23.28515625" customWidth="1"/>
    <col min="3" max="3" width="23" customWidth="1"/>
    <col min="4" max="4" width="27.5703125" customWidth="1"/>
    <col min="5" max="5" width="32.85546875" customWidth="1"/>
    <col min="6" max="6" width="10.85546875" customWidth="1"/>
    <col min="7" max="7" width="6" customWidth="1"/>
    <col min="9" max="9" width="19.140625" customWidth="1"/>
    <col min="10" max="10" width="16" customWidth="1"/>
    <col min="11" max="11" width="19.28515625" customWidth="1"/>
    <col min="12" max="12" width="18.5703125" customWidth="1"/>
    <col min="13" max="13" width="24.5703125" customWidth="1"/>
    <col min="14" max="14" width="14.42578125" customWidth="1"/>
    <col min="15" max="16" width="15.28515625" customWidth="1"/>
    <col min="17" max="17" width="17" customWidth="1"/>
    <col min="18" max="18" width="23.28515625" customWidth="1"/>
    <col min="19" max="19" width="14.42578125" customWidth="1"/>
    <col min="20" max="20" width="20" customWidth="1"/>
    <col min="21" max="22" width="14.42578125" customWidth="1"/>
    <col min="23" max="23" width="22.5703125" customWidth="1"/>
    <col min="24" max="25" width="14.42578125" customWidth="1"/>
    <col min="26" max="26" width="29.140625" customWidth="1"/>
    <col min="27" max="27" width="17.85546875" customWidth="1"/>
    <col min="28" max="31" width="14.42578125" customWidth="1"/>
  </cols>
  <sheetData>
    <row r="1" spans="1:30" ht="45.75">
      <c r="A1" s="129"/>
      <c r="B1" s="127"/>
      <c r="C1" s="127"/>
      <c r="D1" s="130" t="s">
        <v>0</v>
      </c>
      <c r="E1" s="127"/>
      <c r="F1" s="127"/>
      <c r="G1" s="2"/>
      <c r="H1" s="2"/>
      <c r="I1" s="2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3"/>
      <c r="V1" s="1"/>
      <c r="W1" s="1"/>
      <c r="X1" s="1"/>
    </row>
    <row r="2" spans="1:30" ht="45.75">
      <c r="A2" s="127"/>
      <c r="B2" s="127"/>
      <c r="C2" s="127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3"/>
      <c r="Q2" s="1"/>
      <c r="R2" s="1"/>
      <c r="S2" s="4"/>
      <c r="T2" s="1"/>
      <c r="U2" s="3"/>
      <c r="V2" s="1"/>
      <c r="W2" s="1"/>
      <c r="X2" s="1"/>
    </row>
    <row r="3" spans="1:30" ht="45.75">
      <c r="A3" s="127"/>
      <c r="B3" s="127"/>
      <c r="C3" s="127"/>
      <c r="D3" s="2"/>
      <c r="E3" s="2"/>
      <c r="F3" s="2"/>
      <c r="G3" s="2"/>
      <c r="H3" s="5" t="s">
        <v>1</v>
      </c>
      <c r="I3" s="5" t="s">
        <v>2</v>
      </c>
      <c r="J3" s="2"/>
      <c r="K3" s="1"/>
      <c r="L3" s="1"/>
      <c r="M3" s="1"/>
      <c r="N3" s="1"/>
      <c r="O3" s="131" t="s">
        <v>3</v>
      </c>
      <c r="P3" s="127"/>
      <c r="Q3" s="127"/>
      <c r="R3" s="127"/>
      <c r="S3" s="4"/>
      <c r="T3" s="131" t="s">
        <v>4</v>
      </c>
      <c r="U3" s="127"/>
      <c r="V3" s="127"/>
      <c r="W3" s="127"/>
      <c r="X3" s="1"/>
    </row>
    <row r="4" spans="1:30" ht="45.75">
      <c r="A4" s="127"/>
      <c r="B4" s="127"/>
      <c r="C4" s="127"/>
      <c r="D4" s="5" t="s">
        <v>5</v>
      </c>
      <c r="E4" s="5">
        <v>2021</v>
      </c>
      <c r="F4" s="6"/>
      <c r="G4" s="2"/>
      <c r="H4" s="6"/>
      <c r="I4" s="5" t="s">
        <v>6</v>
      </c>
      <c r="J4" s="2"/>
      <c r="K4" s="1"/>
      <c r="L4" s="1"/>
      <c r="M4" s="1"/>
      <c r="N4" s="1"/>
      <c r="O4" s="127"/>
      <c r="P4" s="127"/>
      <c r="Q4" s="127"/>
      <c r="R4" s="127"/>
      <c r="S4" s="4"/>
      <c r="T4" s="127"/>
      <c r="U4" s="127"/>
      <c r="V4" s="127"/>
      <c r="W4" s="127"/>
      <c r="X4" s="1"/>
    </row>
    <row r="5" spans="1:30" ht="46.5" thickBot="1">
      <c r="A5" s="127"/>
      <c r="B5" s="127"/>
      <c r="C5" s="127"/>
      <c r="D5" s="2"/>
      <c r="E5" s="2"/>
      <c r="F5" s="6"/>
      <c r="G5" s="2"/>
      <c r="H5" s="6"/>
      <c r="I5" s="2"/>
      <c r="J5" s="2"/>
      <c r="K5" s="1"/>
      <c r="L5" s="1"/>
      <c r="M5" s="1"/>
      <c r="N5" s="1"/>
      <c r="O5" s="127"/>
      <c r="P5" s="127"/>
      <c r="Q5" s="127"/>
      <c r="R5" s="127"/>
      <c r="S5" s="1"/>
      <c r="T5" s="127"/>
      <c r="U5" s="127"/>
      <c r="V5" s="127"/>
      <c r="W5" s="127"/>
      <c r="X5" s="1"/>
    </row>
    <row r="6" spans="1:30" ht="15.75" customHeight="1" thickTop="1" thickBot="1">
      <c r="A6" s="7" t="s">
        <v>7</v>
      </c>
      <c r="B6" s="8" t="s">
        <v>8</v>
      </c>
      <c r="C6" s="8" t="s">
        <v>9</v>
      </c>
      <c r="D6" s="9" t="s">
        <v>10</v>
      </c>
      <c r="E6" s="9" t="s">
        <v>11</v>
      </c>
      <c r="F6" s="10" t="s">
        <v>12</v>
      </c>
      <c r="G6" s="9" t="s">
        <v>13</v>
      </c>
      <c r="H6" s="10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11" t="s">
        <v>19</v>
      </c>
      <c r="N6" s="1"/>
      <c r="O6" s="132" t="s">
        <v>20</v>
      </c>
      <c r="P6" s="133"/>
      <c r="Q6" s="9" t="s">
        <v>21</v>
      </c>
      <c r="R6" s="11" t="s">
        <v>22</v>
      </c>
      <c r="S6" s="1"/>
      <c r="T6" s="132" t="s">
        <v>23</v>
      </c>
      <c r="U6" s="133"/>
      <c r="V6" s="9" t="s">
        <v>21</v>
      </c>
      <c r="W6" s="11" t="s">
        <v>22</v>
      </c>
      <c r="X6" s="1"/>
    </row>
    <row r="7" spans="1:30" ht="15.75" customHeight="1" thickTop="1">
      <c r="A7" s="13" t="s">
        <v>24</v>
      </c>
      <c r="B7" s="14" t="s">
        <v>25</v>
      </c>
      <c r="C7" s="15">
        <f>SUM(H8:H23)</f>
        <v>1181.4100000000001</v>
      </c>
      <c r="D7" s="16"/>
      <c r="E7" s="16"/>
      <c r="F7" s="16"/>
      <c r="G7" s="16"/>
      <c r="H7" s="16"/>
      <c r="I7" s="16"/>
      <c r="J7" s="16"/>
      <c r="K7" s="16"/>
      <c r="L7" s="16"/>
      <c r="M7" s="17"/>
      <c r="N7" s="1"/>
      <c r="O7" s="18" t="s">
        <v>24</v>
      </c>
      <c r="P7" s="19">
        <v>0</v>
      </c>
      <c r="Q7" s="19">
        <f>C7</f>
        <v>1181.4100000000001</v>
      </c>
      <c r="R7" s="20">
        <f t="shared" ref="R7:R14" si="0">P7-Q7</f>
        <v>-1181.4100000000001</v>
      </c>
      <c r="S7" s="1"/>
      <c r="T7" s="21" t="s">
        <v>24</v>
      </c>
      <c r="U7" s="22">
        <v>300</v>
      </c>
      <c r="V7" s="22">
        <f>C7</f>
        <v>1181.4100000000001</v>
      </c>
      <c r="W7" s="23">
        <f t="shared" ref="W7:W14" si="1">U7-V7</f>
        <v>-881.41000000000008</v>
      </c>
      <c r="X7" s="1"/>
      <c r="Z7" s="16" t="s">
        <v>26</v>
      </c>
    </row>
    <row r="8" spans="1:30" ht="15.75" customHeight="1">
      <c r="A8" s="24" t="s">
        <v>27</v>
      </c>
      <c r="B8" s="16" t="s">
        <v>28</v>
      </c>
      <c r="C8" s="25" t="s">
        <v>24</v>
      </c>
      <c r="D8" s="16" t="s">
        <v>29</v>
      </c>
      <c r="E8" s="26" t="s">
        <v>30</v>
      </c>
      <c r="F8" s="27">
        <v>26.99</v>
      </c>
      <c r="G8" s="28">
        <v>1</v>
      </c>
      <c r="H8" s="27">
        <f t="shared" ref="H8:H30" si="2">G8*F8</f>
        <v>26.99</v>
      </c>
      <c r="I8" s="16" t="s">
        <v>31</v>
      </c>
      <c r="J8" s="29" t="s">
        <v>32</v>
      </c>
      <c r="K8" s="30" t="s">
        <v>33</v>
      </c>
      <c r="L8" s="29" t="s">
        <v>34</v>
      </c>
      <c r="M8" s="30" t="s">
        <v>33</v>
      </c>
      <c r="N8" s="1"/>
      <c r="O8" s="13" t="s">
        <v>35</v>
      </c>
      <c r="P8" s="19">
        <v>400</v>
      </c>
      <c r="Q8" s="19">
        <f>C31</f>
        <v>0</v>
      </c>
      <c r="R8" s="20">
        <f t="shared" si="0"/>
        <v>400</v>
      </c>
      <c r="S8" s="1"/>
      <c r="T8" s="13" t="s">
        <v>36</v>
      </c>
      <c r="U8" s="19">
        <v>1500</v>
      </c>
      <c r="V8" s="19">
        <f>C31</f>
        <v>0</v>
      </c>
      <c r="W8" s="20">
        <f t="shared" si="1"/>
        <v>1500</v>
      </c>
      <c r="X8" s="1"/>
      <c r="Z8" s="16" t="s">
        <v>37</v>
      </c>
    </row>
    <row r="9" spans="1:30" ht="15.75" customHeight="1">
      <c r="A9" s="24" t="s">
        <v>38</v>
      </c>
      <c r="B9" s="16" t="s">
        <v>39</v>
      </c>
      <c r="C9" s="25" t="s">
        <v>24</v>
      </c>
      <c r="D9" s="16" t="s">
        <v>40</v>
      </c>
      <c r="E9" s="31" t="s">
        <v>41</v>
      </c>
      <c r="F9" s="19">
        <f>194.9/2</f>
        <v>97.45</v>
      </c>
      <c r="G9" s="16">
        <v>2</v>
      </c>
      <c r="H9" s="27">
        <f t="shared" si="2"/>
        <v>194.9</v>
      </c>
      <c r="I9" s="16" t="s">
        <v>42</v>
      </c>
      <c r="J9" s="29" t="s">
        <v>32</v>
      </c>
      <c r="K9" s="29" t="s">
        <v>43</v>
      </c>
      <c r="L9" s="29" t="s">
        <v>34</v>
      </c>
      <c r="M9" s="32" t="s">
        <v>44</v>
      </c>
      <c r="N9" s="1"/>
      <c r="O9" s="13" t="s">
        <v>45</v>
      </c>
      <c r="P9" s="19">
        <v>400</v>
      </c>
      <c r="Q9" s="19">
        <f>C55</f>
        <v>449.70000000000016</v>
      </c>
      <c r="R9" s="20">
        <f t="shared" si="0"/>
        <v>-49.700000000000159</v>
      </c>
      <c r="S9" s="1"/>
      <c r="T9" s="13" t="s">
        <v>45</v>
      </c>
      <c r="U9" s="19">
        <v>800</v>
      </c>
      <c r="V9" s="19">
        <f>C55</f>
        <v>449.70000000000016</v>
      </c>
      <c r="W9" s="20">
        <f t="shared" si="1"/>
        <v>350.29999999999984</v>
      </c>
      <c r="X9" s="1"/>
    </row>
    <row r="10" spans="1:30" ht="15.75" customHeight="1">
      <c r="A10" s="24" t="s">
        <v>46</v>
      </c>
      <c r="B10" s="16" t="s">
        <v>28</v>
      </c>
      <c r="C10" s="25" t="s">
        <v>24</v>
      </c>
      <c r="D10" s="16" t="s">
        <v>47</v>
      </c>
      <c r="E10" s="33" t="s">
        <v>48</v>
      </c>
      <c r="F10" s="19">
        <v>96</v>
      </c>
      <c r="G10" s="16">
        <v>2</v>
      </c>
      <c r="H10" s="27">
        <f t="shared" si="2"/>
        <v>192</v>
      </c>
      <c r="I10" s="16" t="s">
        <v>42</v>
      </c>
      <c r="J10" s="29" t="s">
        <v>32</v>
      </c>
      <c r="K10" s="29" t="s">
        <v>43</v>
      </c>
      <c r="L10" s="29" t="s">
        <v>34</v>
      </c>
      <c r="M10" s="32" t="s">
        <v>44</v>
      </c>
      <c r="N10" s="1"/>
      <c r="O10" s="13" t="s">
        <v>49</v>
      </c>
      <c r="P10" s="19">
        <v>800</v>
      </c>
      <c r="Q10" s="19">
        <f>C104</f>
        <v>468.20000000000005</v>
      </c>
      <c r="R10" s="20">
        <f t="shared" si="0"/>
        <v>331.79999999999995</v>
      </c>
      <c r="S10" s="1"/>
      <c r="T10" s="13" t="s">
        <v>49</v>
      </c>
      <c r="U10" s="19">
        <v>1200</v>
      </c>
      <c r="V10" s="19">
        <f>C104</f>
        <v>468.20000000000005</v>
      </c>
      <c r="W10" s="20">
        <f t="shared" si="1"/>
        <v>731.8</v>
      </c>
      <c r="X10" s="1"/>
      <c r="Z10" s="34" t="s">
        <v>50</v>
      </c>
      <c r="AA10" s="34"/>
      <c r="AB10" s="34"/>
      <c r="AC10" s="34"/>
      <c r="AD10" s="34"/>
    </row>
    <row r="11" spans="1:30" ht="15.75" customHeight="1">
      <c r="A11" s="24" t="s">
        <v>51</v>
      </c>
      <c r="B11" s="16" t="s">
        <v>28</v>
      </c>
      <c r="C11" s="25" t="s">
        <v>24</v>
      </c>
      <c r="D11" s="16" t="s">
        <v>52</v>
      </c>
      <c r="E11" s="33" t="s">
        <v>53</v>
      </c>
      <c r="F11" s="19">
        <v>12</v>
      </c>
      <c r="G11" s="16">
        <v>4</v>
      </c>
      <c r="H11" s="27">
        <f t="shared" si="2"/>
        <v>48</v>
      </c>
      <c r="I11" s="16"/>
      <c r="J11" s="16"/>
      <c r="K11" s="16"/>
      <c r="L11" s="16"/>
      <c r="M11" s="17"/>
      <c r="N11" s="1"/>
      <c r="O11" s="13" t="s">
        <v>54</v>
      </c>
      <c r="P11" s="19">
        <v>100</v>
      </c>
      <c r="Q11" s="19">
        <f>0</f>
        <v>0</v>
      </c>
      <c r="R11" s="20">
        <f t="shared" si="0"/>
        <v>100</v>
      </c>
      <c r="S11" s="1"/>
      <c r="T11" s="13" t="s">
        <v>54</v>
      </c>
      <c r="U11" s="19">
        <v>300</v>
      </c>
      <c r="V11" s="19">
        <f>0</f>
        <v>0</v>
      </c>
      <c r="W11" s="20">
        <f t="shared" si="1"/>
        <v>300</v>
      </c>
      <c r="X11" s="1"/>
      <c r="Z11" s="34"/>
      <c r="AA11" s="34"/>
      <c r="AB11" s="34"/>
      <c r="AC11" s="34"/>
      <c r="AD11" s="34"/>
    </row>
    <row r="12" spans="1:30" ht="15.75" customHeight="1">
      <c r="A12" s="24" t="s">
        <v>55</v>
      </c>
      <c r="B12" s="16" t="s">
        <v>56</v>
      </c>
      <c r="C12" s="25" t="s">
        <v>24</v>
      </c>
      <c r="D12" s="16" t="s">
        <v>57</v>
      </c>
      <c r="E12" s="33" t="s">
        <v>58</v>
      </c>
      <c r="F12" s="19">
        <v>8.68</v>
      </c>
      <c r="G12" s="16">
        <v>19</v>
      </c>
      <c r="H12" s="27">
        <f t="shared" si="2"/>
        <v>164.92</v>
      </c>
      <c r="I12" s="16" t="s">
        <v>59</v>
      </c>
      <c r="J12" s="29" t="s">
        <v>32</v>
      </c>
      <c r="K12" s="29" t="s">
        <v>43</v>
      </c>
      <c r="L12" s="29" t="s">
        <v>34</v>
      </c>
      <c r="M12" s="32" t="s">
        <v>44</v>
      </c>
      <c r="N12" s="1"/>
      <c r="O12" s="13" t="s">
        <v>60</v>
      </c>
      <c r="P12" s="27">
        <v>200</v>
      </c>
      <c r="Q12" s="19">
        <f>C143</f>
        <v>285.67</v>
      </c>
      <c r="R12" s="20">
        <f t="shared" si="0"/>
        <v>-85.670000000000016</v>
      </c>
      <c r="S12" s="1"/>
      <c r="T12" s="13" t="s">
        <v>61</v>
      </c>
      <c r="U12" s="19">
        <v>400</v>
      </c>
      <c r="V12" s="19">
        <v>0</v>
      </c>
      <c r="W12" s="20">
        <f t="shared" si="1"/>
        <v>400</v>
      </c>
      <c r="X12" s="1"/>
      <c r="Z12" s="34" t="s">
        <v>62</v>
      </c>
      <c r="AA12" s="34"/>
      <c r="AB12" s="34"/>
      <c r="AC12" s="34"/>
      <c r="AD12" s="34"/>
    </row>
    <row r="13" spans="1:30" ht="15.75" customHeight="1">
      <c r="A13" s="24" t="s">
        <v>63</v>
      </c>
      <c r="B13" s="16" t="s">
        <v>28</v>
      </c>
      <c r="C13" s="25" t="s">
        <v>24</v>
      </c>
      <c r="D13" s="16" t="s">
        <v>64</v>
      </c>
      <c r="E13" s="16"/>
      <c r="F13" s="19">
        <v>186</v>
      </c>
      <c r="G13" s="16">
        <v>1</v>
      </c>
      <c r="H13" s="27">
        <f t="shared" si="2"/>
        <v>186</v>
      </c>
      <c r="I13" s="16" t="s">
        <v>59</v>
      </c>
      <c r="J13" s="29" t="s">
        <v>32</v>
      </c>
      <c r="K13" s="29" t="s">
        <v>43</v>
      </c>
      <c r="L13" s="29" t="s">
        <v>34</v>
      </c>
      <c r="M13" s="32" t="s">
        <v>44</v>
      </c>
      <c r="N13" s="1"/>
      <c r="O13" s="13" t="s">
        <v>65</v>
      </c>
      <c r="P13" s="19">
        <f t="shared" ref="P13:Q13" si="3">SUM(P7:P12)</f>
        <v>1900</v>
      </c>
      <c r="Q13" s="19">
        <f t="shared" si="3"/>
        <v>2384.9800000000005</v>
      </c>
      <c r="R13" s="20">
        <f t="shared" si="0"/>
        <v>-484.98000000000047</v>
      </c>
      <c r="S13" s="1"/>
      <c r="T13" s="13" t="s">
        <v>60</v>
      </c>
      <c r="U13" s="27">
        <v>2500</v>
      </c>
      <c r="V13" s="19">
        <f>C143</f>
        <v>285.67</v>
      </c>
      <c r="W13" s="20">
        <f t="shared" si="1"/>
        <v>2214.33</v>
      </c>
      <c r="X13" s="1"/>
      <c r="Z13" s="34" t="s">
        <v>66</v>
      </c>
      <c r="AA13" s="34"/>
      <c r="AB13" s="34"/>
      <c r="AC13" s="34"/>
      <c r="AD13" s="34"/>
    </row>
    <row r="14" spans="1:30" ht="15.75" customHeight="1">
      <c r="A14" s="35" t="s">
        <v>67</v>
      </c>
      <c r="B14" s="16" t="s">
        <v>68</v>
      </c>
      <c r="C14" s="25" t="s">
        <v>24</v>
      </c>
      <c r="D14" s="16" t="s">
        <v>64</v>
      </c>
      <c r="E14" s="36" t="s">
        <v>69</v>
      </c>
      <c r="F14" s="37">
        <v>32.99</v>
      </c>
      <c r="G14" s="16">
        <v>1</v>
      </c>
      <c r="H14" s="27">
        <f t="shared" si="2"/>
        <v>32.99</v>
      </c>
      <c r="I14" s="16" t="s">
        <v>70</v>
      </c>
      <c r="J14" s="29" t="s">
        <v>32</v>
      </c>
      <c r="K14" s="29" t="s">
        <v>43</v>
      </c>
      <c r="L14" s="29" t="s">
        <v>34</v>
      </c>
      <c r="M14" s="32" t="s">
        <v>44</v>
      </c>
      <c r="N14" s="1"/>
      <c r="O14" s="13" t="s">
        <v>71</v>
      </c>
      <c r="P14" s="19">
        <f>P13+1561.32</f>
        <v>3461.3199999999997</v>
      </c>
      <c r="Q14" s="19">
        <f>Q13-W69-W72</f>
        <v>2276.0000000000005</v>
      </c>
      <c r="R14" s="20">
        <f t="shared" si="0"/>
        <v>1185.3199999999993</v>
      </c>
      <c r="S14" s="1"/>
      <c r="T14" s="13" t="s">
        <v>65</v>
      </c>
      <c r="U14" s="19">
        <f>SUM(U7:U13)</f>
        <v>7000</v>
      </c>
      <c r="V14" s="19">
        <f>SUM(Q7:Q12)</f>
        <v>2384.9800000000005</v>
      </c>
      <c r="W14" s="20">
        <f t="shared" si="1"/>
        <v>4615.0199999999995</v>
      </c>
      <c r="X14" s="1"/>
      <c r="Z14" s="34" t="s">
        <v>72</v>
      </c>
      <c r="AA14" s="34"/>
      <c r="AB14" s="34"/>
      <c r="AC14" s="34"/>
      <c r="AD14" s="34"/>
    </row>
    <row r="15" spans="1:30" ht="15.75" customHeight="1">
      <c r="A15" s="38" t="s">
        <v>73</v>
      </c>
      <c r="B15" s="16" t="s">
        <v>68</v>
      </c>
      <c r="C15" s="25" t="s">
        <v>24</v>
      </c>
      <c r="D15" s="16" t="s">
        <v>64</v>
      </c>
      <c r="E15" s="36" t="s">
        <v>74</v>
      </c>
      <c r="F15" s="37">
        <v>39.49</v>
      </c>
      <c r="G15" s="16">
        <v>1</v>
      </c>
      <c r="H15" s="27">
        <f t="shared" si="2"/>
        <v>39.49</v>
      </c>
      <c r="I15" s="16" t="s">
        <v>70</v>
      </c>
      <c r="J15" s="29" t="s">
        <v>32</v>
      </c>
      <c r="K15" s="29" t="s">
        <v>43</v>
      </c>
      <c r="L15" s="29" t="s">
        <v>34</v>
      </c>
      <c r="M15" s="32" t="s">
        <v>44</v>
      </c>
      <c r="N15" s="1"/>
      <c r="O15" s="24"/>
      <c r="P15" s="19"/>
      <c r="R15" s="17"/>
      <c r="S15" s="1"/>
      <c r="T15" s="24"/>
      <c r="W15" s="17"/>
      <c r="X15" s="1"/>
      <c r="Z15" s="34" t="s">
        <v>75</v>
      </c>
      <c r="AA15" s="34"/>
      <c r="AB15" s="34"/>
      <c r="AC15" s="34"/>
      <c r="AD15" s="34"/>
    </row>
    <row r="16" spans="1:30" ht="15.75" customHeight="1">
      <c r="A16" s="35" t="s">
        <v>76</v>
      </c>
      <c r="B16" s="16" t="s">
        <v>68</v>
      </c>
      <c r="C16" s="25" t="s">
        <v>24</v>
      </c>
      <c r="D16" s="16" t="s">
        <v>64</v>
      </c>
      <c r="E16" s="36" t="s">
        <v>77</v>
      </c>
      <c r="F16" s="37">
        <v>17.190000000000001</v>
      </c>
      <c r="G16" s="16">
        <v>1</v>
      </c>
      <c r="H16" s="27">
        <f t="shared" si="2"/>
        <v>17.190000000000001</v>
      </c>
      <c r="I16" s="16" t="s">
        <v>70</v>
      </c>
      <c r="J16" s="29" t="s">
        <v>32</v>
      </c>
      <c r="K16" s="29" t="s">
        <v>43</v>
      </c>
      <c r="L16" s="29" t="s">
        <v>34</v>
      </c>
      <c r="M16" s="32" t="s">
        <v>44</v>
      </c>
      <c r="N16" s="1"/>
      <c r="O16" s="24"/>
      <c r="R16" s="17"/>
      <c r="S16" s="1"/>
      <c r="T16" s="24"/>
      <c r="W16" s="17"/>
      <c r="X16" s="1"/>
      <c r="Z16" s="34" t="s">
        <v>78</v>
      </c>
      <c r="AA16" s="34"/>
      <c r="AB16" s="34"/>
      <c r="AC16" s="34"/>
      <c r="AD16" s="34"/>
    </row>
    <row r="17" spans="1:30" ht="15.75" customHeight="1">
      <c r="A17" s="35" t="s">
        <v>79</v>
      </c>
      <c r="B17" s="16" t="s">
        <v>68</v>
      </c>
      <c r="C17" s="25" t="s">
        <v>24</v>
      </c>
      <c r="D17" s="16" t="s">
        <v>64</v>
      </c>
      <c r="E17" s="39" t="s">
        <v>80</v>
      </c>
      <c r="F17" s="37">
        <v>80.400000000000006</v>
      </c>
      <c r="G17" s="16">
        <v>1</v>
      </c>
      <c r="H17" s="27">
        <f t="shared" si="2"/>
        <v>80.400000000000006</v>
      </c>
      <c r="I17" s="16" t="s">
        <v>59</v>
      </c>
      <c r="J17" s="29" t="s">
        <v>32</v>
      </c>
      <c r="K17" s="29" t="s">
        <v>43</v>
      </c>
      <c r="L17" s="29" t="s">
        <v>34</v>
      </c>
      <c r="M17" s="32" t="s">
        <v>44</v>
      </c>
      <c r="N17" s="1"/>
      <c r="O17" s="24"/>
      <c r="R17" s="17"/>
      <c r="S17" s="1"/>
      <c r="T17" s="24"/>
      <c r="W17" s="17"/>
      <c r="X17" s="1"/>
      <c r="Z17" s="34" t="s">
        <v>81</v>
      </c>
      <c r="AA17" s="34"/>
      <c r="AB17" s="34"/>
      <c r="AC17" s="34"/>
      <c r="AD17" s="34"/>
    </row>
    <row r="18" spans="1:30" ht="15.75" customHeight="1">
      <c r="A18" s="35" t="s">
        <v>82</v>
      </c>
      <c r="B18" s="16" t="s">
        <v>68</v>
      </c>
      <c r="C18" s="25" t="s">
        <v>24</v>
      </c>
      <c r="D18" s="16" t="s">
        <v>64</v>
      </c>
      <c r="E18" s="36" t="s">
        <v>83</v>
      </c>
      <c r="F18" s="37">
        <v>9.39</v>
      </c>
      <c r="G18" s="16">
        <v>1</v>
      </c>
      <c r="H18" s="27">
        <f t="shared" si="2"/>
        <v>9.39</v>
      </c>
      <c r="I18" s="16" t="s">
        <v>70</v>
      </c>
      <c r="J18" s="29" t="s">
        <v>32</v>
      </c>
      <c r="K18" s="29" t="s">
        <v>43</v>
      </c>
      <c r="L18" s="29" t="s">
        <v>34</v>
      </c>
      <c r="M18" s="32" t="s">
        <v>44</v>
      </c>
      <c r="N18" s="1"/>
      <c r="O18" s="24"/>
      <c r="R18" s="17"/>
      <c r="S18" s="1"/>
      <c r="T18" s="24"/>
      <c r="W18" s="17"/>
      <c r="X18" s="1"/>
      <c r="Z18" s="34"/>
      <c r="AA18" s="34"/>
      <c r="AB18" s="34"/>
      <c r="AC18" s="34"/>
      <c r="AD18" s="34"/>
    </row>
    <row r="19" spans="1:30" ht="15.75" customHeight="1">
      <c r="A19" s="40" t="s">
        <v>84</v>
      </c>
      <c r="B19" s="16" t="s">
        <v>68</v>
      </c>
      <c r="C19" s="25" t="s">
        <v>24</v>
      </c>
      <c r="D19" s="16" t="s">
        <v>64</v>
      </c>
      <c r="E19" s="36" t="s">
        <v>85</v>
      </c>
      <c r="F19" s="37">
        <v>8.99</v>
      </c>
      <c r="G19" s="16">
        <v>1</v>
      </c>
      <c r="H19" s="27">
        <f t="shared" si="2"/>
        <v>8.99</v>
      </c>
      <c r="I19" s="16" t="s">
        <v>70</v>
      </c>
      <c r="J19" s="29" t="s">
        <v>32</v>
      </c>
      <c r="K19" s="29" t="s">
        <v>43</v>
      </c>
      <c r="L19" s="29" t="s">
        <v>34</v>
      </c>
      <c r="M19" s="32" t="s">
        <v>44</v>
      </c>
      <c r="N19" s="1"/>
      <c r="O19" s="24"/>
      <c r="R19" s="17"/>
      <c r="S19" s="1"/>
      <c r="T19" s="24"/>
      <c r="W19" s="17"/>
      <c r="X19" s="1"/>
      <c r="Z19" s="34" t="s">
        <v>86</v>
      </c>
      <c r="AA19" s="34" t="s">
        <v>87</v>
      </c>
      <c r="AB19" s="34"/>
      <c r="AC19" s="34"/>
      <c r="AD19" s="34"/>
    </row>
    <row r="20" spans="1:30" ht="15.75" customHeight="1">
      <c r="A20" s="41" t="s">
        <v>88</v>
      </c>
      <c r="B20" s="16" t="s">
        <v>68</v>
      </c>
      <c r="C20" s="25" t="s">
        <v>24</v>
      </c>
      <c r="D20" s="16" t="s">
        <v>64</v>
      </c>
      <c r="E20" s="36" t="s">
        <v>89</v>
      </c>
      <c r="F20" s="37">
        <v>117</v>
      </c>
      <c r="G20" s="16">
        <v>1</v>
      </c>
      <c r="H20" s="27">
        <f t="shared" si="2"/>
        <v>117</v>
      </c>
      <c r="I20" s="16" t="s">
        <v>59</v>
      </c>
      <c r="J20" s="29" t="s">
        <v>32</v>
      </c>
      <c r="K20" s="29" t="s">
        <v>43</v>
      </c>
      <c r="L20" s="29" t="s">
        <v>34</v>
      </c>
      <c r="M20" s="32" t="s">
        <v>44</v>
      </c>
      <c r="N20" s="1"/>
      <c r="O20" s="24"/>
      <c r="R20" s="17"/>
      <c r="S20" s="1"/>
      <c r="T20" s="24"/>
      <c r="W20" s="17"/>
      <c r="X20" s="1"/>
      <c r="Z20" s="34" t="s">
        <v>90</v>
      </c>
      <c r="AA20" s="34" t="s">
        <v>91</v>
      </c>
      <c r="AB20" s="34"/>
      <c r="AC20" s="34"/>
      <c r="AD20" s="34"/>
    </row>
    <row r="21" spans="1:30" ht="15.75" customHeight="1">
      <c r="A21" s="42" t="s">
        <v>92</v>
      </c>
      <c r="B21" s="16" t="s">
        <v>68</v>
      </c>
      <c r="C21" s="25" t="s">
        <v>24</v>
      </c>
      <c r="D21" s="16" t="s">
        <v>64</v>
      </c>
      <c r="E21" s="36" t="s">
        <v>93</v>
      </c>
      <c r="F21" s="37">
        <v>31.71</v>
      </c>
      <c r="G21" s="16">
        <v>1</v>
      </c>
      <c r="H21" s="27">
        <f t="shared" si="2"/>
        <v>31.71</v>
      </c>
      <c r="I21" s="16" t="s">
        <v>70</v>
      </c>
      <c r="J21" s="14"/>
      <c r="K21" s="43" t="s">
        <v>94</v>
      </c>
      <c r="L21" s="16"/>
      <c r="M21" s="17"/>
      <c r="N21" s="1"/>
      <c r="O21" s="24"/>
      <c r="R21" s="17"/>
      <c r="S21" s="1"/>
      <c r="T21" s="24"/>
      <c r="W21" s="17"/>
      <c r="X21" s="1"/>
      <c r="Z21" s="34" t="s">
        <v>95</v>
      </c>
      <c r="AA21" s="34" t="s">
        <v>96</v>
      </c>
      <c r="AB21" s="34"/>
      <c r="AC21" s="34"/>
      <c r="AD21" s="34"/>
    </row>
    <row r="22" spans="1:30" ht="15.75" customHeight="1">
      <c r="A22" s="38" t="s">
        <v>97</v>
      </c>
      <c r="B22" s="16" t="s">
        <v>98</v>
      </c>
      <c r="C22" s="25" t="s">
        <v>24</v>
      </c>
      <c r="D22" s="16" t="s">
        <v>64</v>
      </c>
      <c r="E22" s="39" t="s">
        <v>99</v>
      </c>
      <c r="F22" s="37">
        <v>22.99</v>
      </c>
      <c r="G22" s="16">
        <v>1</v>
      </c>
      <c r="H22" s="27">
        <f t="shared" si="2"/>
        <v>22.99</v>
      </c>
      <c r="I22" s="16" t="s">
        <v>59</v>
      </c>
      <c r="J22" s="29" t="s">
        <v>32</v>
      </c>
      <c r="K22" s="29" t="s">
        <v>43</v>
      </c>
      <c r="L22" s="29" t="s">
        <v>34</v>
      </c>
      <c r="M22" s="32" t="s">
        <v>44</v>
      </c>
      <c r="N22" s="1"/>
      <c r="O22" s="24"/>
      <c r="R22" s="17"/>
      <c r="S22" s="1"/>
      <c r="T22" s="24"/>
      <c r="W22" s="17"/>
      <c r="X22" s="1"/>
      <c r="Z22" s="34" t="s">
        <v>100</v>
      </c>
      <c r="AA22" s="34"/>
      <c r="AB22" s="34"/>
      <c r="AC22" s="34"/>
      <c r="AD22" s="34"/>
    </row>
    <row r="23" spans="1:30" ht="15.75" customHeight="1">
      <c r="A23" s="14" t="s">
        <v>101</v>
      </c>
      <c r="B23" s="16" t="s">
        <v>28</v>
      </c>
      <c r="C23" s="25" t="s">
        <v>24</v>
      </c>
      <c r="D23" s="16" t="s">
        <v>64</v>
      </c>
      <c r="E23" s="44" t="s">
        <v>102</v>
      </c>
      <c r="F23" s="19">
        <v>8.4499999999999993</v>
      </c>
      <c r="G23" s="16">
        <v>1</v>
      </c>
      <c r="H23" s="27">
        <f t="shared" si="2"/>
        <v>8.4499999999999993</v>
      </c>
      <c r="I23" s="16" t="s">
        <v>70</v>
      </c>
      <c r="J23" s="29" t="s">
        <v>32</v>
      </c>
      <c r="K23" s="29" t="s">
        <v>43</v>
      </c>
      <c r="L23" s="29" t="s">
        <v>34</v>
      </c>
      <c r="M23" s="32" t="s">
        <v>44</v>
      </c>
      <c r="N23" s="1"/>
      <c r="O23" s="24"/>
      <c r="R23" s="17"/>
      <c r="S23" s="1"/>
      <c r="T23" s="24"/>
      <c r="W23" s="17"/>
      <c r="X23" s="1"/>
      <c r="Z23" s="34" t="s">
        <v>103</v>
      </c>
      <c r="AA23" s="34"/>
      <c r="AB23" s="34"/>
      <c r="AC23" s="34"/>
      <c r="AD23" s="34"/>
    </row>
    <row r="24" spans="1:30" ht="15.75" customHeight="1">
      <c r="A24" s="24" t="s">
        <v>104</v>
      </c>
      <c r="B24" s="16" t="s">
        <v>28</v>
      </c>
      <c r="C24" s="25" t="s">
        <v>24</v>
      </c>
      <c r="D24" s="16" t="s">
        <v>64</v>
      </c>
      <c r="E24" s="31" t="s">
        <v>105</v>
      </c>
      <c r="F24" s="19">
        <v>26.99</v>
      </c>
      <c r="G24" s="16">
        <v>1</v>
      </c>
      <c r="H24" s="27">
        <f t="shared" si="2"/>
        <v>26.99</v>
      </c>
      <c r="I24" s="16" t="s">
        <v>59</v>
      </c>
      <c r="J24" s="29" t="s">
        <v>32</v>
      </c>
      <c r="K24" s="29" t="s">
        <v>43</v>
      </c>
      <c r="L24" s="29" t="s">
        <v>34</v>
      </c>
      <c r="M24" s="32" t="s">
        <v>44</v>
      </c>
      <c r="N24" s="1"/>
      <c r="O24" s="24"/>
      <c r="R24" s="17"/>
      <c r="S24" s="1"/>
      <c r="T24" s="24"/>
      <c r="W24" s="17"/>
      <c r="X24" s="1"/>
      <c r="Z24" s="34"/>
      <c r="AA24" s="34"/>
      <c r="AB24" s="34"/>
      <c r="AC24" s="34"/>
      <c r="AD24" s="34"/>
    </row>
    <row r="25" spans="1:30" ht="15.75" customHeight="1">
      <c r="A25" s="24" t="s">
        <v>106</v>
      </c>
      <c r="B25" s="16" t="s">
        <v>28</v>
      </c>
      <c r="C25" s="25" t="s">
        <v>24</v>
      </c>
      <c r="D25" s="16" t="s">
        <v>64</v>
      </c>
      <c r="E25" s="44" t="s">
        <v>107</v>
      </c>
      <c r="F25" s="19">
        <v>99</v>
      </c>
      <c r="G25" s="16">
        <v>1</v>
      </c>
      <c r="H25" s="27">
        <f t="shared" si="2"/>
        <v>99</v>
      </c>
      <c r="I25" s="16" t="s">
        <v>59</v>
      </c>
      <c r="J25" s="29" t="s">
        <v>32</v>
      </c>
      <c r="K25" s="29" t="s">
        <v>43</v>
      </c>
      <c r="L25" s="29" t="s">
        <v>34</v>
      </c>
      <c r="M25" s="32" t="s">
        <v>44</v>
      </c>
      <c r="N25" s="1"/>
      <c r="O25" s="24"/>
      <c r="R25" s="17"/>
      <c r="S25" s="1"/>
      <c r="T25" s="24"/>
      <c r="W25" s="17"/>
      <c r="X25" s="1"/>
      <c r="Z25" s="34" t="s">
        <v>108</v>
      </c>
      <c r="AA25" s="34"/>
      <c r="AB25" s="34"/>
      <c r="AC25" s="34"/>
      <c r="AD25" s="34"/>
    </row>
    <row r="26" spans="1:30" ht="15.75" customHeight="1">
      <c r="A26" s="16" t="s">
        <v>109</v>
      </c>
      <c r="B26" s="16" t="s">
        <v>28</v>
      </c>
      <c r="C26" s="25" t="s">
        <v>24</v>
      </c>
      <c r="D26" s="45"/>
      <c r="E26" s="33" t="s">
        <v>110</v>
      </c>
      <c r="F26" s="19">
        <v>6.59</v>
      </c>
      <c r="G26" s="46" t="s">
        <v>111</v>
      </c>
      <c r="H26" s="27">
        <f t="shared" si="2"/>
        <v>59.31</v>
      </c>
      <c r="I26" s="16" t="s">
        <v>112</v>
      </c>
      <c r="J26" s="29" t="s">
        <v>32</v>
      </c>
      <c r="K26" s="29" t="s">
        <v>43</v>
      </c>
      <c r="L26" s="29" t="s">
        <v>34</v>
      </c>
      <c r="M26" s="32" t="s">
        <v>44</v>
      </c>
      <c r="N26" s="1"/>
      <c r="O26" s="24"/>
      <c r="R26" s="17"/>
      <c r="S26" s="1"/>
      <c r="T26" s="24"/>
      <c r="W26" s="17"/>
      <c r="X26" s="1"/>
      <c r="Z26" s="34" t="s">
        <v>113</v>
      </c>
      <c r="AA26" s="34"/>
      <c r="AB26" s="34"/>
      <c r="AC26" s="34"/>
      <c r="AD26" s="34"/>
    </row>
    <row r="27" spans="1:30" ht="15.75" customHeight="1">
      <c r="A27" s="24" t="s">
        <v>114</v>
      </c>
      <c r="B27" s="16" t="s">
        <v>28</v>
      </c>
      <c r="C27" s="25" t="s">
        <v>24</v>
      </c>
      <c r="D27" s="16"/>
      <c r="E27" s="44" t="s">
        <v>115</v>
      </c>
      <c r="F27" s="19">
        <v>9.19</v>
      </c>
      <c r="G27" s="46" t="s">
        <v>116</v>
      </c>
      <c r="H27" s="27">
        <f t="shared" si="2"/>
        <v>36.76</v>
      </c>
      <c r="I27" s="16" t="s">
        <v>117</v>
      </c>
      <c r="J27" s="29" t="s">
        <v>32</v>
      </c>
      <c r="K27" s="29" t="s">
        <v>43</v>
      </c>
      <c r="L27" s="29" t="s">
        <v>34</v>
      </c>
      <c r="M27" s="32" t="s">
        <v>44</v>
      </c>
      <c r="N27" s="1"/>
      <c r="O27" s="24"/>
      <c r="R27" s="17"/>
      <c r="S27" s="1"/>
      <c r="T27" s="24"/>
      <c r="W27" s="17"/>
      <c r="X27" s="1"/>
      <c r="Z27" s="34"/>
      <c r="AA27" s="34"/>
      <c r="AB27" s="34"/>
      <c r="AC27" s="34"/>
      <c r="AD27" s="34"/>
    </row>
    <row r="28" spans="1:30" ht="15.75" customHeight="1">
      <c r="A28" s="24"/>
      <c r="B28" s="16"/>
      <c r="C28" s="16"/>
      <c r="D28" s="16"/>
      <c r="E28" s="16"/>
      <c r="F28" s="16"/>
      <c r="G28" s="16"/>
      <c r="H28" s="27">
        <f t="shared" si="2"/>
        <v>0</v>
      </c>
      <c r="I28" s="16"/>
      <c r="J28" s="16"/>
      <c r="K28" s="16"/>
      <c r="L28" s="16"/>
      <c r="M28" s="17"/>
      <c r="N28" s="1"/>
      <c r="O28" s="24"/>
      <c r="R28" s="17"/>
      <c r="S28" s="1"/>
      <c r="T28" s="24"/>
      <c r="W28" s="17"/>
      <c r="X28" s="1"/>
      <c r="Z28" s="34" t="s">
        <v>118</v>
      </c>
      <c r="AA28" s="34"/>
      <c r="AB28" s="34"/>
      <c r="AC28" s="47">
        <v>500</v>
      </c>
      <c r="AD28" s="34"/>
    </row>
    <row r="29" spans="1:30" ht="15.75" customHeight="1">
      <c r="A29" s="24"/>
      <c r="B29" s="16"/>
      <c r="C29" s="16"/>
      <c r="D29" s="16"/>
      <c r="E29" s="16"/>
      <c r="F29" s="16"/>
      <c r="G29" s="16"/>
      <c r="H29" s="27">
        <f t="shared" si="2"/>
        <v>0</v>
      </c>
      <c r="I29" s="16"/>
      <c r="J29" s="16"/>
      <c r="K29" s="16"/>
      <c r="L29" s="16"/>
      <c r="M29" s="17"/>
      <c r="N29" s="1"/>
      <c r="O29" s="24"/>
      <c r="R29" s="17"/>
      <c r="S29" s="1"/>
      <c r="T29" s="24"/>
      <c r="W29" s="17"/>
      <c r="X29" s="1"/>
      <c r="Z29" s="34"/>
      <c r="AA29" s="34"/>
      <c r="AB29" s="34"/>
      <c r="AC29" s="34"/>
      <c r="AD29" s="34"/>
    </row>
    <row r="30" spans="1:30" ht="15.75" customHeight="1">
      <c r="A30" s="24"/>
      <c r="B30" s="16"/>
      <c r="C30" s="16"/>
      <c r="D30" s="16"/>
      <c r="E30" s="16"/>
      <c r="F30" s="19">
        <f>SUM(F14,F15,F16,F17,F18,F19,F20,F22,F147)</f>
        <v>435.11</v>
      </c>
      <c r="G30" s="16"/>
      <c r="H30" s="27">
        <f t="shared" si="2"/>
        <v>0</v>
      </c>
      <c r="I30" s="16"/>
      <c r="J30" s="16"/>
      <c r="K30" s="16"/>
      <c r="L30" s="16"/>
      <c r="M30" s="17"/>
      <c r="N30" s="1"/>
      <c r="O30" s="24"/>
      <c r="R30" s="17"/>
      <c r="S30" s="1"/>
      <c r="T30" s="24"/>
      <c r="W30" s="17"/>
      <c r="X30" s="1"/>
      <c r="Z30" s="34" t="s">
        <v>119</v>
      </c>
      <c r="AA30" s="34"/>
      <c r="AB30" s="34"/>
      <c r="AC30" s="34"/>
      <c r="AD30" s="34"/>
    </row>
    <row r="31" spans="1:30" ht="15.75" customHeight="1">
      <c r="A31" s="13" t="s">
        <v>120</v>
      </c>
      <c r="B31" s="14" t="s">
        <v>25</v>
      </c>
      <c r="C31" s="15">
        <f>SUM(H34:H54)</f>
        <v>0</v>
      </c>
      <c r="D31" s="16"/>
      <c r="E31" s="16"/>
      <c r="F31" s="19"/>
      <c r="G31" s="16"/>
      <c r="H31" s="19"/>
      <c r="I31" s="16"/>
      <c r="J31" s="16"/>
      <c r="K31" s="16"/>
      <c r="L31" s="16"/>
      <c r="M31" s="17"/>
      <c r="N31" s="1"/>
      <c r="O31" s="24"/>
      <c r="R31" s="17"/>
      <c r="S31" s="1"/>
      <c r="T31" s="24"/>
      <c r="W31" s="17"/>
      <c r="X31" s="1"/>
      <c r="Z31" s="34" t="s">
        <v>121</v>
      </c>
      <c r="AA31" s="34"/>
      <c r="AB31" s="34"/>
      <c r="AC31" s="34"/>
      <c r="AD31" s="34"/>
    </row>
    <row r="32" spans="1:30" ht="15.75" customHeight="1">
      <c r="A32" s="24"/>
      <c r="B32" s="45"/>
      <c r="C32" s="45"/>
      <c r="D32" s="45"/>
      <c r="E32" s="45"/>
      <c r="F32" s="45"/>
      <c r="G32" s="45"/>
      <c r="H32" s="27">
        <f t="shared" ref="H32:H54" si="4">G32*F32</f>
        <v>0</v>
      </c>
      <c r="I32" s="45"/>
      <c r="J32" s="45"/>
      <c r="K32" s="45"/>
      <c r="L32" s="45"/>
      <c r="M32" s="17"/>
      <c r="N32" s="1"/>
      <c r="O32" s="24"/>
      <c r="R32" s="17"/>
      <c r="S32" s="1"/>
      <c r="T32" s="24"/>
      <c r="W32" s="17"/>
      <c r="X32" s="1"/>
      <c r="Z32" s="34"/>
      <c r="AA32" s="34"/>
      <c r="AB32" s="34"/>
      <c r="AC32" s="34"/>
      <c r="AD32" s="34"/>
    </row>
    <row r="33" spans="1:30" ht="15.75" customHeight="1">
      <c r="A33" s="24"/>
      <c r="B33" s="45"/>
      <c r="C33" s="45"/>
      <c r="D33" s="45"/>
      <c r="E33" s="45"/>
      <c r="F33" s="45"/>
      <c r="G33" s="45"/>
      <c r="H33" s="27">
        <f t="shared" si="4"/>
        <v>0</v>
      </c>
      <c r="I33" s="45"/>
      <c r="J33" s="45"/>
      <c r="K33" s="45"/>
      <c r="L33" s="45"/>
      <c r="M33" s="17"/>
      <c r="N33" s="1"/>
      <c r="O33" s="24"/>
      <c r="R33" s="17"/>
      <c r="S33" s="1"/>
      <c r="T33" s="24"/>
      <c r="W33" s="17"/>
      <c r="X33" s="1"/>
      <c r="Z33" s="34"/>
      <c r="AA33" s="34"/>
      <c r="AB33" s="34"/>
      <c r="AC33" s="34"/>
      <c r="AD33" s="34"/>
    </row>
    <row r="34" spans="1:30" ht="19.5" customHeight="1">
      <c r="A34" s="24"/>
      <c r="B34" s="45"/>
      <c r="C34" s="45"/>
      <c r="D34" s="45"/>
      <c r="E34" s="45"/>
      <c r="F34" s="45"/>
      <c r="G34" s="45"/>
      <c r="H34" s="27">
        <f t="shared" si="4"/>
        <v>0</v>
      </c>
      <c r="I34" s="45"/>
      <c r="J34" s="45"/>
      <c r="K34" s="45"/>
      <c r="L34" s="45"/>
      <c r="M34" s="17"/>
      <c r="N34" s="1"/>
      <c r="O34" s="24"/>
      <c r="R34" s="17"/>
      <c r="S34" s="1"/>
      <c r="T34" s="24"/>
      <c r="W34" s="17"/>
      <c r="X34" s="1"/>
      <c r="Z34" s="34" t="s">
        <v>122</v>
      </c>
      <c r="AA34" s="34"/>
      <c r="AB34" s="34"/>
      <c r="AC34" s="34"/>
      <c r="AD34" s="34"/>
    </row>
    <row r="35" spans="1:30" ht="15.75" customHeight="1">
      <c r="A35" s="24"/>
      <c r="B35" s="45"/>
      <c r="C35" s="45"/>
      <c r="D35" s="45"/>
      <c r="E35" s="45"/>
      <c r="F35" s="45"/>
      <c r="G35" s="45"/>
      <c r="H35" s="27">
        <f t="shared" si="4"/>
        <v>0</v>
      </c>
      <c r="I35" s="45"/>
      <c r="J35" s="45"/>
      <c r="K35" s="45"/>
      <c r="L35" s="45"/>
      <c r="M35" s="17"/>
      <c r="N35" s="1"/>
      <c r="O35" s="24"/>
      <c r="R35" s="17"/>
      <c r="S35" s="1"/>
      <c r="T35" s="24"/>
      <c r="W35" s="17"/>
      <c r="X35" s="1"/>
      <c r="Z35" s="34" t="s">
        <v>123</v>
      </c>
      <c r="AA35" s="34"/>
      <c r="AB35" s="34"/>
      <c r="AC35" s="34"/>
      <c r="AD35" s="34"/>
    </row>
    <row r="36" spans="1:30" ht="15.75" customHeight="1">
      <c r="A36" s="24"/>
      <c r="B36" s="16"/>
      <c r="C36" s="16"/>
      <c r="D36" s="16"/>
      <c r="E36" s="16"/>
      <c r="F36" s="19"/>
      <c r="G36" s="16"/>
      <c r="H36" s="27">
        <f t="shared" si="4"/>
        <v>0</v>
      </c>
      <c r="I36" s="16"/>
      <c r="J36" s="16"/>
      <c r="K36" s="16"/>
      <c r="L36" s="16"/>
      <c r="M36" s="17"/>
      <c r="N36" s="1"/>
      <c r="O36" s="24"/>
      <c r="R36" s="17"/>
      <c r="S36" s="1"/>
      <c r="T36" s="24"/>
      <c r="W36" s="17"/>
      <c r="X36" s="1"/>
      <c r="Z36" s="34"/>
      <c r="AA36" s="34"/>
      <c r="AB36" s="34"/>
      <c r="AC36" s="34"/>
      <c r="AD36" s="34"/>
    </row>
    <row r="37" spans="1:30" ht="15.75" customHeight="1">
      <c r="A37" s="24"/>
      <c r="B37" s="16"/>
      <c r="C37" s="16"/>
      <c r="D37" s="16"/>
      <c r="E37" s="16"/>
      <c r="F37" s="19"/>
      <c r="G37" s="16"/>
      <c r="H37" s="27">
        <f t="shared" si="4"/>
        <v>0</v>
      </c>
      <c r="I37" s="16"/>
      <c r="J37" s="16"/>
      <c r="K37" s="16"/>
      <c r="L37" s="16"/>
      <c r="M37" s="17"/>
      <c r="N37" s="1"/>
      <c r="O37" s="24"/>
      <c r="R37" s="17"/>
      <c r="S37" s="1"/>
      <c r="T37" s="24"/>
      <c r="W37" s="17"/>
      <c r="X37" s="1"/>
      <c r="Z37" s="34" t="s">
        <v>124</v>
      </c>
      <c r="AA37" s="34"/>
      <c r="AB37" s="34"/>
      <c r="AC37" s="34"/>
      <c r="AD37" s="34"/>
    </row>
    <row r="38" spans="1:30" ht="15.75" customHeight="1">
      <c r="A38" s="24"/>
      <c r="B38" s="16"/>
      <c r="C38" s="16"/>
      <c r="D38" s="16"/>
      <c r="E38" s="16"/>
      <c r="F38" s="19"/>
      <c r="G38" s="16"/>
      <c r="H38" s="27">
        <f t="shared" si="4"/>
        <v>0</v>
      </c>
      <c r="I38" s="16"/>
      <c r="J38" s="16"/>
      <c r="K38" s="16"/>
      <c r="L38" s="16"/>
      <c r="M38" s="17"/>
      <c r="N38" s="1"/>
      <c r="O38" s="24"/>
      <c r="R38" s="17"/>
      <c r="S38" s="1"/>
      <c r="T38" s="24"/>
      <c r="W38" s="17"/>
      <c r="X38" s="1"/>
      <c r="Z38" s="34" t="s">
        <v>125</v>
      </c>
      <c r="AA38" s="34"/>
      <c r="AB38" s="34"/>
      <c r="AC38" s="34"/>
      <c r="AD38" s="34"/>
    </row>
    <row r="39" spans="1:30" ht="15.75" customHeight="1">
      <c r="A39" s="24"/>
      <c r="B39" s="16"/>
      <c r="C39" s="16"/>
      <c r="D39" s="16"/>
      <c r="E39" s="16"/>
      <c r="F39" s="19"/>
      <c r="G39" s="16"/>
      <c r="H39" s="27">
        <f t="shared" si="4"/>
        <v>0</v>
      </c>
      <c r="I39" s="16"/>
      <c r="J39" s="16"/>
      <c r="K39" s="16"/>
      <c r="L39" s="16"/>
      <c r="M39" s="17"/>
      <c r="N39" s="1"/>
      <c r="O39" s="24"/>
      <c r="R39" s="17"/>
      <c r="S39" s="1"/>
      <c r="T39" s="24"/>
      <c r="W39" s="17"/>
      <c r="X39" s="1"/>
      <c r="Z39" s="34"/>
      <c r="AA39" s="34"/>
      <c r="AB39" s="34"/>
      <c r="AC39" s="34"/>
      <c r="AD39" s="34"/>
    </row>
    <row r="40" spans="1:30" ht="15.75" customHeight="1">
      <c r="A40" s="24"/>
      <c r="B40" s="16"/>
      <c r="C40" s="16"/>
      <c r="D40" s="16"/>
      <c r="E40" s="16"/>
      <c r="F40" s="19"/>
      <c r="G40" s="16"/>
      <c r="H40" s="27">
        <f t="shared" si="4"/>
        <v>0</v>
      </c>
      <c r="I40" s="16"/>
      <c r="J40" s="16"/>
      <c r="K40" s="16"/>
      <c r="L40" s="16"/>
      <c r="M40" s="17"/>
      <c r="N40" s="1"/>
      <c r="O40" s="24"/>
      <c r="R40" s="17"/>
      <c r="S40" s="1"/>
      <c r="T40" s="24"/>
      <c r="W40" s="17"/>
      <c r="X40" s="1"/>
      <c r="Z40" s="34"/>
      <c r="AA40" s="34"/>
      <c r="AB40" s="34"/>
      <c r="AC40" s="34"/>
      <c r="AD40" s="34"/>
    </row>
    <row r="41" spans="1:30" ht="15.75" customHeight="1">
      <c r="A41" s="24"/>
      <c r="B41" s="16"/>
      <c r="C41" s="16"/>
      <c r="D41" s="16"/>
      <c r="E41" s="16"/>
      <c r="F41" s="19"/>
      <c r="G41" s="16"/>
      <c r="H41" s="27">
        <f t="shared" si="4"/>
        <v>0</v>
      </c>
      <c r="I41" s="16"/>
      <c r="J41" s="16"/>
      <c r="K41" s="16"/>
      <c r="L41" s="16"/>
      <c r="M41" s="17"/>
      <c r="N41" s="1"/>
      <c r="O41" s="24"/>
      <c r="R41" s="17"/>
      <c r="S41" s="1"/>
      <c r="T41" s="24"/>
      <c r="W41" s="17"/>
      <c r="X41" s="1"/>
      <c r="Z41" s="34" t="s">
        <v>126</v>
      </c>
      <c r="AA41" s="34"/>
      <c r="AB41" s="34"/>
      <c r="AC41" s="34"/>
      <c r="AD41" s="34"/>
    </row>
    <row r="42" spans="1:30" ht="15.75" customHeight="1">
      <c r="A42" s="24"/>
      <c r="B42" s="16"/>
      <c r="C42" s="16"/>
      <c r="D42" s="16"/>
      <c r="E42" s="16"/>
      <c r="F42" s="19"/>
      <c r="G42" s="16"/>
      <c r="H42" s="27">
        <f t="shared" si="4"/>
        <v>0</v>
      </c>
      <c r="I42" s="16"/>
      <c r="J42" s="16"/>
      <c r="K42" s="16"/>
      <c r="L42" s="16"/>
      <c r="M42" s="17"/>
      <c r="N42" s="1"/>
      <c r="O42" s="24"/>
      <c r="R42" s="17"/>
      <c r="S42" s="1"/>
      <c r="T42" s="24"/>
      <c r="W42" s="17"/>
      <c r="X42" s="1"/>
    </row>
    <row r="43" spans="1:30" ht="15.75" customHeight="1">
      <c r="A43" s="24"/>
      <c r="B43" s="16"/>
      <c r="C43" s="16"/>
      <c r="D43" s="16"/>
      <c r="E43" s="16"/>
      <c r="F43" s="19"/>
      <c r="G43" s="16"/>
      <c r="H43" s="27">
        <f t="shared" si="4"/>
        <v>0</v>
      </c>
      <c r="I43" s="16"/>
      <c r="J43" s="16"/>
      <c r="K43" s="16"/>
      <c r="L43" s="16"/>
      <c r="M43" s="17"/>
      <c r="N43" s="1"/>
      <c r="O43" s="24"/>
      <c r="R43" s="17"/>
      <c r="S43" s="1"/>
      <c r="T43" s="24"/>
      <c r="W43" s="17"/>
      <c r="X43" s="1"/>
    </row>
    <row r="44" spans="1:30" ht="15.75" customHeight="1">
      <c r="A44" s="24"/>
      <c r="B44" s="16"/>
      <c r="C44" s="16"/>
      <c r="D44" s="16"/>
      <c r="E44" s="16"/>
      <c r="F44" s="19"/>
      <c r="G44" s="16"/>
      <c r="H44" s="27">
        <f t="shared" si="4"/>
        <v>0</v>
      </c>
      <c r="I44" s="16"/>
      <c r="J44" s="16"/>
      <c r="K44" s="16"/>
      <c r="L44" s="16"/>
      <c r="M44" s="17"/>
      <c r="N44" s="1"/>
      <c r="O44" s="24"/>
      <c r="R44" s="17"/>
      <c r="S44" s="1"/>
      <c r="T44" s="24"/>
      <c r="W44" s="17"/>
      <c r="X44" s="1"/>
    </row>
    <row r="45" spans="1:30" ht="15.75" customHeight="1">
      <c r="A45" s="24"/>
      <c r="B45" s="16"/>
      <c r="C45" s="16"/>
      <c r="D45" s="16"/>
      <c r="E45" s="16"/>
      <c r="F45" s="19"/>
      <c r="G45" s="16"/>
      <c r="H45" s="27">
        <f t="shared" si="4"/>
        <v>0</v>
      </c>
      <c r="I45" s="16"/>
      <c r="J45" s="16"/>
      <c r="K45" s="16"/>
      <c r="L45" s="16"/>
      <c r="M45" s="17"/>
      <c r="N45" s="1"/>
      <c r="O45" s="24"/>
      <c r="R45" s="17"/>
      <c r="S45" s="1"/>
      <c r="T45" s="24"/>
      <c r="W45" s="17"/>
      <c r="X45" s="1"/>
    </row>
    <row r="46" spans="1:30" ht="15.75" customHeight="1">
      <c r="A46" s="24"/>
      <c r="B46" s="16"/>
      <c r="C46" s="16"/>
      <c r="D46" s="16"/>
      <c r="E46" s="16"/>
      <c r="F46" s="19"/>
      <c r="G46" s="16"/>
      <c r="H46" s="27">
        <f t="shared" si="4"/>
        <v>0</v>
      </c>
      <c r="I46" s="16"/>
      <c r="J46" s="16"/>
      <c r="K46" s="16"/>
      <c r="L46" s="16"/>
      <c r="M46" s="17"/>
      <c r="N46" s="1"/>
      <c r="O46" s="24"/>
      <c r="R46" s="17"/>
      <c r="S46" s="1"/>
      <c r="T46" s="24"/>
      <c r="W46" s="17"/>
      <c r="X46" s="1"/>
    </row>
    <row r="47" spans="1:30" ht="15.75" customHeight="1">
      <c r="A47" s="24"/>
      <c r="B47" s="16"/>
      <c r="C47" s="16"/>
      <c r="D47" s="16"/>
      <c r="E47" s="16"/>
      <c r="F47" s="19"/>
      <c r="G47" s="16"/>
      <c r="H47" s="27">
        <f t="shared" si="4"/>
        <v>0</v>
      </c>
      <c r="I47" s="16"/>
      <c r="J47" s="16"/>
      <c r="K47" s="16"/>
      <c r="L47" s="16"/>
      <c r="M47" s="17"/>
      <c r="N47" s="1"/>
      <c r="O47" s="24"/>
      <c r="R47" s="17"/>
      <c r="S47" s="1"/>
      <c r="T47" s="24"/>
      <c r="W47" s="17"/>
      <c r="X47" s="1"/>
    </row>
    <row r="48" spans="1:30" ht="15.75" customHeight="1">
      <c r="A48" s="24"/>
      <c r="B48" s="16"/>
      <c r="C48" s="16"/>
      <c r="D48" s="16"/>
      <c r="E48" s="16"/>
      <c r="F48" s="19"/>
      <c r="G48" s="16"/>
      <c r="H48" s="27">
        <f t="shared" si="4"/>
        <v>0</v>
      </c>
      <c r="I48" s="16"/>
      <c r="J48" s="16"/>
      <c r="K48" s="16"/>
      <c r="L48" s="16"/>
      <c r="M48" s="17"/>
      <c r="N48" s="1"/>
      <c r="O48" s="24"/>
      <c r="R48" s="17"/>
      <c r="S48" s="1"/>
      <c r="T48" s="24"/>
      <c r="W48" s="17"/>
      <c r="X48" s="1"/>
    </row>
    <row r="49" spans="1:31" ht="15.75" customHeight="1">
      <c r="A49" s="24"/>
      <c r="B49" s="16"/>
      <c r="C49" s="16"/>
      <c r="D49" s="16"/>
      <c r="E49" s="16"/>
      <c r="F49" s="19"/>
      <c r="G49" s="16"/>
      <c r="H49" s="27">
        <f t="shared" si="4"/>
        <v>0</v>
      </c>
      <c r="I49" s="16"/>
      <c r="J49" s="16"/>
      <c r="K49" s="16"/>
      <c r="L49" s="16"/>
      <c r="M49" s="17"/>
      <c r="N49" s="1"/>
      <c r="O49" s="24"/>
      <c r="R49" s="17"/>
      <c r="S49" s="1"/>
      <c r="T49" s="24"/>
      <c r="W49" s="17"/>
      <c r="X49" s="1"/>
    </row>
    <row r="50" spans="1:31" ht="15.75" customHeight="1">
      <c r="A50" s="24"/>
      <c r="B50" s="16"/>
      <c r="C50" s="16"/>
      <c r="D50" s="16"/>
      <c r="E50" s="16"/>
      <c r="F50" s="19"/>
      <c r="G50" s="16"/>
      <c r="H50" s="27">
        <f t="shared" si="4"/>
        <v>0</v>
      </c>
      <c r="I50" s="16"/>
      <c r="J50" s="16"/>
      <c r="K50" s="16"/>
      <c r="L50" s="16"/>
      <c r="M50" s="17"/>
      <c r="N50" s="1"/>
      <c r="O50" s="24"/>
      <c r="R50" s="17"/>
      <c r="S50" s="1"/>
      <c r="T50" s="24"/>
      <c r="W50" s="17"/>
      <c r="X50" s="1"/>
    </row>
    <row r="51" spans="1:31" ht="15.75" customHeight="1">
      <c r="A51" s="24"/>
      <c r="B51" s="16"/>
      <c r="C51" s="16"/>
      <c r="D51" s="16"/>
      <c r="E51" s="16"/>
      <c r="F51" s="19"/>
      <c r="G51" s="16"/>
      <c r="H51" s="27">
        <f t="shared" si="4"/>
        <v>0</v>
      </c>
      <c r="I51" s="16"/>
      <c r="J51" s="16"/>
      <c r="K51" s="16"/>
      <c r="L51" s="16"/>
      <c r="M51" s="17"/>
      <c r="N51" s="1"/>
      <c r="O51" s="24"/>
      <c r="R51" s="17"/>
      <c r="S51" s="1"/>
      <c r="T51" s="24"/>
      <c r="W51" s="17"/>
      <c r="X51" s="1"/>
    </row>
    <row r="52" spans="1:31" ht="15.75" customHeight="1">
      <c r="A52" s="24"/>
      <c r="B52" s="16"/>
      <c r="C52" s="16"/>
      <c r="D52" s="16"/>
      <c r="E52" s="16"/>
      <c r="F52" s="19"/>
      <c r="G52" s="16"/>
      <c r="H52" s="27">
        <f t="shared" si="4"/>
        <v>0</v>
      </c>
      <c r="I52" s="16"/>
      <c r="J52" s="16"/>
      <c r="K52" s="16"/>
      <c r="L52" s="16"/>
      <c r="M52" s="17"/>
      <c r="N52" s="1"/>
      <c r="O52" s="24"/>
      <c r="R52" s="17"/>
      <c r="S52" s="1"/>
      <c r="T52" s="24"/>
      <c r="W52" s="17"/>
      <c r="X52" s="1"/>
    </row>
    <row r="53" spans="1:31" ht="15.75" customHeight="1">
      <c r="A53" s="24"/>
      <c r="B53" s="16"/>
      <c r="C53" s="16"/>
      <c r="D53" s="16"/>
      <c r="E53" s="16"/>
      <c r="F53" s="19"/>
      <c r="G53" s="16"/>
      <c r="H53" s="27">
        <f t="shared" si="4"/>
        <v>0</v>
      </c>
      <c r="I53" s="16"/>
      <c r="J53" s="16"/>
      <c r="K53" s="16"/>
      <c r="L53" s="16"/>
      <c r="M53" s="17"/>
      <c r="N53" s="1"/>
      <c r="O53" s="24"/>
      <c r="R53" s="17"/>
      <c r="S53" s="1"/>
      <c r="T53" s="24"/>
      <c r="W53" s="17"/>
      <c r="X53" s="1"/>
    </row>
    <row r="54" spans="1:31" ht="15.75" customHeight="1">
      <c r="A54" s="24"/>
      <c r="B54" s="16"/>
      <c r="C54" s="16"/>
      <c r="D54" s="16"/>
      <c r="E54" s="16"/>
      <c r="F54" s="19"/>
      <c r="G54" s="16"/>
      <c r="H54" s="27">
        <f t="shared" si="4"/>
        <v>0</v>
      </c>
      <c r="I54" s="16"/>
      <c r="J54" s="16"/>
      <c r="K54" s="16"/>
      <c r="L54" s="16"/>
      <c r="M54" s="17"/>
      <c r="N54" s="1"/>
      <c r="O54" s="13"/>
      <c r="R54" s="17"/>
      <c r="S54" s="1"/>
      <c r="T54" s="24"/>
      <c r="W54" s="17"/>
      <c r="X54" s="1"/>
    </row>
    <row r="55" spans="1:31" ht="15.75" customHeight="1">
      <c r="A55" s="13" t="s">
        <v>127</v>
      </c>
      <c r="B55" s="14" t="s">
        <v>25</v>
      </c>
      <c r="C55" s="15">
        <f>SUM(H57:H102)-(H69+H77+H78+H79+H80+H74+H82)</f>
        <v>449.70000000000016</v>
      </c>
      <c r="D55" s="16"/>
      <c r="E55" s="16"/>
      <c r="F55" s="19"/>
      <c r="G55" s="16"/>
      <c r="H55" s="19"/>
      <c r="I55" s="16"/>
      <c r="J55" s="16"/>
      <c r="K55" s="16"/>
      <c r="L55" s="16"/>
      <c r="M55" s="17"/>
      <c r="N55" s="1"/>
      <c r="O55" s="24"/>
      <c r="R55" s="17"/>
      <c r="S55" s="1"/>
      <c r="T55" s="24"/>
      <c r="W55" s="17"/>
      <c r="X55" s="1"/>
    </row>
    <row r="56" spans="1:31" ht="15.75" customHeight="1">
      <c r="A56" s="24" t="s">
        <v>128</v>
      </c>
      <c r="B56" s="16" t="s">
        <v>129</v>
      </c>
      <c r="C56" s="25" t="s">
        <v>130</v>
      </c>
      <c r="D56" s="16" t="s">
        <v>131</v>
      </c>
      <c r="E56" s="48" t="s">
        <v>132</v>
      </c>
      <c r="F56" s="19">
        <v>75</v>
      </c>
      <c r="G56" s="16">
        <v>1</v>
      </c>
      <c r="H56" s="19">
        <f t="shared" ref="H56:H93" si="5">F56*G56</f>
        <v>75</v>
      </c>
      <c r="I56" s="16" t="s">
        <v>31</v>
      </c>
      <c r="J56" s="29" t="s">
        <v>32</v>
      </c>
      <c r="K56" s="49" t="s">
        <v>133</v>
      </c>
      <c r="L56" s="29" t="s">
        <v>34</v>
      </c>
      <c r="M56" s="30" t="s">
        <v>33</v>
      </c>
      <c r="N56" s="1"/>
      <c r="O56" s="24"/>
      <c r="R56" s="17"/>
      <c r="S56" s="1"/>
      <c r="T56" s="24"/>
      <c r="W56" s="17"/>
      <c r="X56" s="1"/>
    </row>
    <row r="57" spans="1:31" ht="15.75" customHeight="1">
      <c r="A57" s="24" t="s">
        <v>134</v>
      </c>
      <c r="B57" s="16" t="s">
        <v>135</v>
      </c>
      <c r="C57" s="25" t="s">
        <v>136</v>
      </c>
      <c r="D57" s="16" t="s">
        <v>137</v>
      </c>
      <c r="E57" s="50" t="s">
        <v>138</v>
      </c>
      <c r="F57" s="19">
        <v>4.66</v>
      </c>
      <c r="G57" s="16">
        <v>1</v>
      </c>
      <c r="H57" s="19">
        <f t="shared" si="5"/>
        <v>4.66</v>
      </c>
      <c r="I57" s="45"/>
      <c r="J57" s="29" t="s">
        <v>32</v>
      </c>
      <c r="K57" s="29" t="s">
        <v>43</v>
      </c>
      <c r="L57" s="51" t="s">
        <v>139</v>
      </c>
      <c r="M57" s="52" t="s">
        <v>139</v>
      </c>
      <c r="N57" s="53"/>
      <c r="O57" s="24"/>
      <c r="R57" s="17"/>
      <c r="S57" s="53"/>
      <c r="T57" s="13" t="s">
        <v>140</v>
      </c>
      <c r="U57" s="54">
        <v>1642.18</v>
      </c>
      <c r="V57" s="19">
        <v>0</v>
      </c>
      <c r="W57" s="20">
        <v>1642.18</v>
      </c>
      <c r="X57" s="53"/>
      <c r="Y57" s="55"/>
      <c r="Z57" s="55"/>
      <c r="AA57" s="55"/>
      <c r="AB57" s="55"/>
      <c r="AC57" s="55"/>
      <c r="AD57" s="55"/>
      <c r="AE57" s="55"/>
    </row>
    <row r="58" spans="1:31" ht="15.75" customHeight="1">
      <c r="A58" s="24" t="s">
        <v>141</v>
      </c>
      <c r="B58" s="16" t="s">
        <v>135</v>
      </c>
      <c r="C58" s="25" t="s">
        <v>136</v>
      </c>
      <c r="D58" s="16" t="s">
        <v>142</v>
      </c>
      <c r="E58" s="48" t="s">
        <v>143</v>
      </c>
      <c r="F58" s="19">
        <v>5.77</v>
      </c>
      <c r="G58" s="16">
        <v>1</v>
      </c>
      <c r="H58" s="19">
        <f t="shared" si="5"/>
        <v>5.77</v>
      </c>
      <c r="I58" s="45"/>
      <c r="J58" s="29" t="s">
        <v>32</v>
      </c>
      <c r="K58" s="29" t="s">
        <v>43</v>
      </c>
      <c r="L58" s="51" t="s">
        <v>139</v>
      </c>
      <c r="M58" s="52" t="s">
        <v>139</v>
      </c>
      <c r="N58" s="1"/>
      <c r="O58" s="24"/>
      <c r="R58" s="17"/>
      <c r="S58" s="1"/>
      <c r="T58" s="126" t="s">
        <v>144</v>
      </c>
      <c r="U58" s="127"/>
      <c r="V58" s="127"/>
      <c r="W58" s="128"/>
      <c r="X58" s="1"/>
    </row>
    <row r="59" spans="1:31" ht="15.75" customHeight="1">
      <c r="A59" s="24" t="s">
        <v>145</v>
      </c>
      <c r="B59" s="16" t="s">
        <v>135</v>
      </c>
      <c r="C59" s="25" t="s">
        <v>136</v>
      </c>
      <c r="D59" s="16" t="s">
        <v>146</v>
      </c>
      <c r="E59" s="48" t="s">
        <v>147</v>
      </c>
      <c r="F59" s="37">
        <v>0.75</v>
      </c>
      <c r="G59" s="56">
        <v>1</v>
      </c>
      <c r="H59" s="19">
        <f t="shared" si="5"/>
        <v>0.75</v>
      </c>
      <c r="I59" s="45"/>
      <c r="J59" s="29" t="s">
        <v>32</v>
      </c>
      <c r="K59" s="29" t="s">
        <v>43</v>
      </c>
      <c r="L59" s="51" t="s">
        <v>139</v>
      </c>
      <c r="M59" s="52" t="s">
        <v>139</v>
      </c>
      <c r="N59" s="53"/>
      <c r="O59" s="24"/>
      <c r="R59" s="17"/>
      <c r="S59" s="53"/>
      <c r="T59" s="24"/>
      <c r="U59" s="19"/>
      <c r="W59" s="17"/>
      <c r="X59" s="53"/>
      <c r="Y59" s="55"/>
      <c r="Z59" s="55"/>
      <c r="AA59" s="55"/>
      <c r="AB59" s="55"/>
      <c r="AC59" s="55"/>
      <c r="AD59" s="55"/>
      <c r="AE59" s="55"/>
    </row>
    <row r="60" spans="1:31" ht="15.75" customHeight="1">
      <c r="A60" s="24" t="s">
        <v>148</v>
      </c>
      <c r="B60" s="16" t="s">
        <v>135</v>
      </c>
      <c r="C60" s="25" t="s">
        <v>136</v>
      </c>
      <c r="D60" s="16" t="s">
        <v>149</v>
      </c>
      <c r="E60" s="57" t="s">
        <v>150</v>
      </c>
      <c r="F60" s="37">
        <v>2.41</v>
      </c>
      <c r="G60" s="56">
        <v>4</v>
      </c>
      <c r="H60" s="19">
        <f t="shared" si="5"/>
        <v>9.64</v>
      </c>
      <c r="I60" s="45"/>
      <c r="J60" s="29" t="s">
        <v>32</v>
      </c>
      <c r="K60" s="29" t="s">
        <v>43</v>
      </c>
      <c r="L60" s="51" t="s">
        <v>139</v>
      </c>
      <c r="M60" s="52" t="s">
        <v>139</v>
      </c>
      <c r="N60" s="53"/>
      <c r="O60" s="24"/>
      <c r="R60" s="17"/>
      <c r="S60" s="53"/>
      <c r="T60" s="24"/>
      <c r="U60" s="19"/>
      <c r="W60" s="17"/>
      <c r="X60" s="53"/>
      <c r="Y60" s="55"/>
      <c r="Z60" s="55"/>
      <c r="AA60" s="55"/>
      <c r="AB60" s="55"/>
      <c r="AC60" s="55"/>
      <c r="AD60" s="55"/>
      <c r="AE60" s="55"/>
    </row>
    <row r="61" spans="1:31" ht="15.75" customHeight="1">
      <c r="A61" s="24" t="s">
        <v>151</v>
      </c>
      <c r="B61" s="16" t="s">
        <v>135</v>
      </c>
      <c r="C61" s="25" t="s">
        <v>136</v>
      </c>
      <c r="D61" s="16" t="s">
        <v>152</v>
      </c>
      <c r="E61" s="57" t="s">
        <v>153</v>
      </c>
      <c r="F61" s="37">
        <v>10.96</v>
      </c>
      <c r="G61" s="56">
        <v>1</v>
      </c>
      <c r="H61" s="19">
        <f t="shared" si="5"/>
        <v>10.96</v>
      </c>
      <c r="I61" s="45"/>
      <c r="J61" s="29" t="s">
        <v>32</v>
      </c>
      <c r="K61" s="29" t="s">
        <v>43</v>
      </c>
      <c r="L61" s="51" t="s">
        <v>139</v>
      </c>
      <c r="M61" s="52" t="s">
        <v>139</v>
      </c>
      <c r="N61" s="53"/>
      <c r="O61" s="24"/>
      <c r="R61" s="17"/>
      <c r="S61" s="53"/>
      <c r="T61" s="24"/>
      <c r="U61" s="19"/>
      <c r="W61" s="17"/>
      <c r="X61" s="53"/>
      <c r="Y61" s="55"/>
      <c r="Z61" s="55"/>
      <c r="AA61" s="55"/>
      <c r="AB61" s="55"/>
      <c r="AC61" s="55"/>
      <c r="AD61" s="55"/>
      <c r="AE61" s="55"/>
    </row>
    <row r="62" spans="1:31" ht="15.75" customHeight="1">
      <c r="A62" s="24" t="s">
        <v>154</v>
      </c>
      <c r="B62" s="16" t="s">
        <v>135</v>
      </c>
      <c r="C62" s="25" t="s">
        <v>136</v>
      </c>
      <c r="D62" s="16" t="s">
        <v>155</v>
      </c>
      <c r="E62" s="48" t="s">
        <v>156</v>
      </c>
      <c r="F62" s="19">
        <v>6.01</v>
      </c>
      <c r="G62" s="16">
        <v>1</v>
      </c>
      <c r="H62" s="19">
        <f t="shared" si="5"/>
        <v>6.01</v>
      </c>
      <c r="I62" s="45"/>
      <c r="J62" s="29" t="s">
        <v>32</v>
      </c>
      <c r="K62" s="29" t="s">
        <v>43</v>
      </c>
      <c r="L62" s="51"/>
      <c r="M62" s="52"/>
      <c r="N62" s="53"/>
      <c r="O62" s="24"/>
      <c r="R62" s="17"/>
      <c r="S62" s="53"/>
      <c r="T62" s="24"/>
      <c r="U62" s="19"/>
      <c r="W62" s="17"/>
      <c r="X62" s="53"/>
      <c r="Y62" s="55"/>
      <c r="Z62" s="55"/>
      <c r="AA62" s="55"/>
      <c r="AB62" s="55"/>
      <c r="AC62" s="55"/>
      <c r="AD62" s="55"/>
      <c r="AE62" s="55"/>
    </row>
    <row r="63" spans="1:31" ht="15.75" customHeight="1">
      <c r="A63" s="24" t="s">
        <v>157</v>
      </c>
      <c r="B63" s="16" t="s">
        <v>135</v>
      </c>
      <c r="C63" s="25" t="s">
        <v>136</v>
      </c>
      <c r="D63" s="16" t="s">
        <v>158</v>
      </c>
      <c r="E63" s="48" t="s">
        <v>159</v>
      </c>
      <c r="F63" s="19">
        <v>36.32</v>
      </c>
      <c r="G63" s="16">
        <v>1</v>
      </c>
      <c r="H63" s="19">
        <f t="shared" si="5"/>
        <v>36.32</v>
      </c>
      <c r="I63" s="45"/>
      <c r="J63" s="29" t="s">
        <v>32</v>
      </c>
      <c r="K63" s="29" t="s">
        <v>43</v>
      </c>
      <c r="L63" s="51" t="s">
        <v>139</v>
      </c>
      <c r="M63" s="52" t="s">
        <v>139</v>
      </c>
      <c r="N63" s="53"/>
      <c r="O63" s="24"/>
      <c r="R63" s="17"/>
      <c r="S63" s="53"/>
      <c r="T63" s="24"/>
      <c r="U63" s="19"/>
      <c r="W63" s="17"/>
      <c r="X63" s="53"/>
      <c r="Y63" s="55"/>
      <c r="Z63" s="55"/>
      <c r="AA63" s="55"/>
      <c r="AB63" s="55"/>
      <c r="AC63" s="55"/>
      <c r="AD63" s="55"/>
      <c r="AE63" s="55"/>
    </row>
    <row r="64" spans="1:31" ht="15.75" customHeight="1">
      <c r="A64" s="24" t="s">
        <v>160</v>
      </c>
      <c r="B64" s="16" t="s">
        <v>135</v>
      </c>
      <c r="C64" s="25" t="s">
        <v>136</v>
      </c>
      <c r="D64" s="16" t="s">
        <v>161</v>
      </c>
      <c r="E64" s="48" t="s">
        <v>162</v>
      </c>
      <c r="F64" s="19">
        <v>0.87</v>
      </c>
      <c r="G64" s="16">
        <v>4</v>
      </c>
      <c r="H64" s="19">
        <f t="shared" si="5"/>
        <v>3.48</v>
      </c>
      <c r="I64" s="45"/>
      <c r="J64" s="29" t="s">
        <v>32</v>
      </c>
      <c r="K64" s="29" t="s">
        <v>43</v>
      </c>
      <c r="L64" s="51" t="s">
        <v>139</v>
      </c>
      <c r="M64" s="52" t="s">
        <v>139</v>
      </c>
      <c r="N64" s="53"/>
      <c r="O64" s="24"/>
      <c r="R64" s="17"/>
      <c r="S64" s="53"/>
      <c r="T64" s="13" t="s">
        <v>163</v>
      </c>
      <c r="U64" s="19">
        <f>SUM(W69:W73)</f>
        <v>208.98</v>
      </c>
      <c r="W64" s="17"/>
      <c r="X64" s="53"/>
      <c r="Y64" s="55"/>
      <c r="Z64" s="55"/>
      <c r="AA64" s="55"/>
      <c r="AB64" s="55"/>
      <c r="AC64" s="55"/>
      <c r="AD64" s="55"/>
      <c r="AE64" s="55"/>
    </row>
    <row r="65" spans="1:31" ht="15.75" customHeight="1">
      <c r="A65" s="24" t="s">
        <v>164</v>
      </c>
      <c r="B65" s="16" t="s">
        <v>135</v>
      </c>
      <c r="C65" s="25" t="s">
        <v>136</v>
      </c>
      <c r="D65" s="16" t="s">
        <v>165</v>
      </c>
      <c r="E65" s="48" t="s">
        <v>166</v>
      </c>
      <c r="F65" s="37">
        <v>12.69</v>
      </c>
      <c r="G65" s="56">
        <v>1</v>
      </c>
      <c r="H65" s="19">
        <f t="shared" si="5"/>
        <v>12.69</v>
      </c>
      <c r="I65" s="45"/>
      <c r="J65" s="29" t="s">
        <v>32</v>
      </c>
      <c r="K65" s="29" t="s">
        <v>43</v>
      </c>
      <c r="L65" s="51" t="s">
        <v>139</v>
      </c>
      <c r="M65" s="52" t="s">
        <v>139</v>
      </c>
      <c r="N65" s="53"/>
      <c r="O65" s="24"/>
      <c r="R65" s="17"/>
      <c r="S65" s="53"/>
      <c r="T65" s="24"/>
      <c r="U65" s="19"/>
      <c r="W65" s="17"/>
      <c r="X65" s="53"/>
      <c r="Y65" s="55"/>
      <c r="Z65" s="55"/>
      <c r="AA65" s="55"/>
      <c r="AB65" s="55"/>
      <c r="AC65" s="55"/>
      <c r="AD65" s="55"/>
      <c r="AE65" s="55"/>
    </row>
    <row r="66" spans="1:31" ht="15.75" customHeight="1">
      <c r="A66" s="24" t="s">
        <v>167</v>
      </c>
      <c r="B66" s="16" t="s">
        <v>98</v>
      </c>
      <c r="C66" s="25" t="s">
        <v>136</v>
      </c>
      <c r="D66" s="16" t="s">
        <v>168</v>
      </c>
      <c r="E66" s="48" t="s">
        <v>169</v>
      </c>
      <c r="F66" s="19">
        <v>1.35</v>
      </c>
      <c r="G66" s="16">
        <v>4</v>
      </c>
      <c r="H66" s="19">
        <f t="shared" si="5"/>
        <v>5.4</v>
      </c>
      <c r="I66" s="45"/>
      <c r="J66" s="29" t="s">
        <v>32</v>
      </c>
      <c r="K66" s="29" t="s">
        <v>43</v>
      </c>
      <c r="L66" s="51" t="s">
        <v>139</v>
      </c>
      <c r="M66" s="52" t="s">
        <v>139</v>
      </c>
      <c r="N66" s="1"/>
      <c r="O66" s="24"/>
      <c r="R66" s="17"/>
      <c r="S66" s="1"/>
      <c r="T66" s="24"/>
      <c r="W66" s="17"/>
      <c r="X66" s="1"/>
    </row>
    <row r="67" spans="1:31" ht="15.75" customHeight="1">
      <c r="A67" s="24" t="s">
        <v>170</v>
      </c>
      <c r="B67" s="16" t="s">
        <v>98</v>
      </c>
      <c r="C67" s="25" t="s">
        <v>136</v>
      </c>
      <c r="D67" s="16" t="s">
        <v>171</v>
      </c>
      <c r="E67" s="48" t="s">
        <v>172</v>
      </c>
      <c r="F67" s="37">
        <v>1.4</v>
      </c>
      <c r="G67" s="56">
        <v>12</v>
      </c>
      <c r="H67" s="19">
        <f t="shared" si="5"/>
        <v>16.799999999999997</v>
      </c>
      <c r="I67" s="45"/>
      <c r="J67" s="29" t="s">
        <v>32</v>
      </c>
      <c r="K67" s="29" t="s">
        <v>43</v>
      </c>
      <c r="L67" s="51" t="s">
        <v>139</v>
      </c>
      <c r="M67" s="52" t="s">
        <v>139</v>
      </c>
      <c r="N67" s="1"/>
      <c r="O67" s="24"/>
      <c r="R67" s="17"/>
      <c r="S67" s="1"/>
      <c r="T67" s="24"/>
      <c r="W67" s="17"/>
      <c r="X67" s="1"/>
    </row>
    <row r="68" spans="1:31" ht="15.75" customHeight="1">
      <c r="A68" s="24" t="s">
        <v>173</v>
      </c>
      <c r="B68" s="16" t="s">
        <v>135</v>
      </c>
      <c r="C68" s="25" t="s">
        <v>136</v>
      </c>
      <c r="D68" s="16" t="s">
        <v>174</v>
      </c>
      <c r="E68" s="50" t="s">
        <v>175</v>
      </c>
      <c r="F68" s="19">
        <v>6.47</v>
      </c>
      <c r="G68" s="16">
        <v>1</v>
      </c>
      <c r="H68" s="19">
        <f t="shared" si="5"/>
        <v>6.47</v>
      </c>
      <c r="I68" s="45"/>
      <c r="J68" s="29" t="s">
        <v>32</v>
      </c>
      <c r="K68" s="29" t="s">
        <v>43</v>
      </c>
      <c r="L68" s="51" t="s">
        <v>139</v>
      </c>
      <c r="M68" s="52" t="s">
        <v>139</v>
      </c>
      <c r="N68" s="1"/>
      <c r="O68" s="24"/>
      <c r="R68" s="17"/>
      <c r="S68" s="1"/>
      <c r="T68" s="24"/>
      <c r="W68" s="17"/>
      <c r="X68" s="1"/>
    </row>
    <row r="69" spans="1:31" ht="15.75" customHeight="1" thickBot="1">
      <c r="A69" s="24" t="s">
        <v>176</v>
      </c>
      <c r="B69" s="16" t="s">
        <v>135</v>
      </c>
      <c r="C69" s="25" t="s">
        <v>136</v>
      </c>
      <c r="D69" s="16" t="s">
        <v>177</v>
      </c>
      <c r="E69" s="58" t="s">
        <v>178</v>
      </c>
      <c r="F69" s="19">
        <v>7.95</v>
      </c>
      <c r="G69" s="16">
        <v>1</v>
      </c>
      <c r="H69" s="19">
        <f t="shared" si="5"/>
        <v>7.95</v>
      </c>
      <c r="I69" s="45"/>
      <c r="J69" s="29" t="s">
        <v>179</v>
      </c>
      <c r="K69" s="29" t="s">
        <v>43</v>
      </c>
      <c r="L69" s="29" t="s">
        <v>34</v>
      </c>
      <c r="M69" s="51" t="s">
        <v>139</v>
      </c>
      <c r="N69" s="1"/>
      <c r="O69" s="18" t="s">
        <v>130</v>
      </c>
      <c r="P69" s="59" t="s">
        <v>32</v>
      </c>
      <c r="Q69" s="29" t="s">
        <v>34</v>
      </c>
      <c r="R69" s="32" t="s">
        <v>44</v>
      </c>
      <c r="S69" s="1"/>
      <c r="T69" s="24" t="s">
        <v>180</v>
      </c>
      <c r="U69" s="16" t="s">
        <v>129</v>
      </c>
      <c r="V69" s="60" t="s">
        <v>181</v>
      </c>
      <c r="W69" s="20">
        <v>75</v>
      </c>
      <c r="X69" s="1"/>
    </row>
    <row r="70" spans="1:31" ht="15.75" customHeight="1" thickTop="1" thickBot="1">
      <c r="A70" s="24" t="s">
        <v>182</v>
      </c>
      <c r="B70" s="16" t="s">
        <v>135</v>
      </c>
      <c r="C70" s="25" t="s">
        <v>136</v>
      </c>
      <c r="D70" s="16" t="s">
        <v>183</v>
      </c>
      <c r="E70" s="61" t="s">
        <v>184</v>
      </c>
      <c r="F70" s="19">
        <v>9.82</v>
      </c>
      <c r="G70" s="16">
        <v>1</v>
      </c>
      <c r="H70" s="19">
        <f t="shared" si="5"/>
        <v>9.82</v>
      </c>
      <c r="I70" s="45"/>
      <c r="J70" s="29" t="s">
        <v>32</v>
      </c>
      <c r="K70" s="29" t="s">
        <v>43</v>
      </c>
      <c r="L70" s="51" t="s">
        <v>139</v>
      </c>
      <c r="M70" s="52" t="s">
        <v>139</v>
      </c>
      <c r="N70" s="1"/>
      <c r="O70" s="12" t="s">
        <v>185</v>
      </c>
      <c r="P70" s="10" t="s">
        <v>16</v>
      </c>
      <c r="Q70" s="9" t="s">
        <v>18</v>
      </c>
      <c r="R70" s="11" t="s">
        <v>19</v>
      </c>
      <c r="S70" s="1"/>
      <c r="T70" s="62" t="s">
        <v>186</v>
      </c>
      <c r="U70" s="10" t="s">
        <v>187</v>
      </c>
      <c r="V70" s="9" t="s">
        <v>188</v>
      </c>
      <c r="W70" s="11" t="s">
        <v>189</v>
      </c>
      <c r="X70" s="1"/>
    </row>
    <row r="71" spans="1:31" ht="15.75" customHeight="1" thickTop="1">
      <c r="A71" s="16" t="s">
        <v>190</v>
      </c>
      <c r="B71" s="16" t="s">
        <v>135</v>
      </c>
      <c r="C71" s="25" t="s">
        <v>136</v>
      </c>
      <c r="D71" s="16" t="s">
        <v>191</v>
      </c>
      <c r="E71" s="57" t="s">
        <v>192</v>
      </c>
      <c r="F71" s="37">
        <v>6.94</v>
      </c>
      <c r="G71" s="56">
        <v>1</v>
      </c>
      <c r="H71" s="19">
        <f t="shared" si="5"/>
        <v>6.94</v>
      </c>
      <c r="I71" s="45"/>
      <c r="J71" s="29" t="s">
        <v>32</v>
      </c>
      <c r="K71" s="29" t="s">
        <v>43</v>
      </c>
      <c r="L71" s="51" t="s">
        <v>139</v>
      </c>
      <c r="M71" s="52" t="s">
        <v>139</v>
      </c>
      <c r="N71" s="1"/>
      <c r="O71" s="63"/>
      <c r="P71" s="64"/>
      <c r="Q71" s="65"/>
      <c r="R71" s="66"/>
      <c r="S71" s="1"/>
      <c r="T71" s="67"/>
      <c r="U71" s="64"/>
      <c r="V71" s="65"/>
      <c r="W71" s="66"/>
      <c r="X71" s="1"/>
    </row>
    <row r="72" spans="1:31" ht="15.75" customHeight="1">
      <c r="A72" s="24" t="s">
        <v>193</v>
      </c>
      <c r="B72" s="16" t="s">
        <v>135</v>
      </c>
      <c r="C72" s="25" t="s">
        <v>136</v>
      </c>
      <c r="D72" s="16" t="s">
        <v>194</v>
      </c>
      <c r="E72" s="28" t="s">
        <v>195</v>
      </c>
      <c r="F72" s="19"/>
      <c r="G72" s="16">
        <v>2</v>
      </c>
      <c r="H72" s="19">
        <f t="shared" si="5"/>
        <v>0</v>
      </c>
      <c r="I72" s="45"/>
      <c r="J72" s="29" t="s">
        <v>32</v>
      </c>
      <c r="K72" s="29" t="s">
        <v>43</v>
      </c>
      <c r="L72" s="51" t="s">
        <v>139</v>
      </c>
      <c r="M72" s="52" t="s">
        <v>139</v>
      </c>
      <c r="N72" s="1"/>
      <c r="O72" s="13" t="s">
        <v>136</v>
      </c>
      <c r="P72" s="51" t="s">
        <v>196</v>
      </c>
      <c r="Q72" s="51" t="s">
        <v>139</v>
      </c>
      <c r="R72" s="52" t="s">
        <v>139</v>
      </c>
      <c r="S72" s="1"/>
      <c r="T72" s="24" t="s">
        <v>180</v>
      </c>
      <c r="U72" s="19" t="s">
        <v>28</v>
      </c>
      <c r="V72" s="60">
        <v>43917</v>
      </c>
      <c r="W72" s="20">
        <f>SUM(F8,F144)</f>
        <v>33.979999999999997</v>
      </c>
      <c r="X72" s="1"/>
    </row>
    <row r="73" spans="1:31" ht="15.75" customHeight="1">
      <c r="A73" s="24" t="s">
        <v>197</v>
      </c>
      <c r="B73" s="16" t="s">
        <v>135</v>
      </c>
      <c r="C73" s="25" t="s">
        <v>136</v>
      </c>
      <c r="D73" s="16" t="s">
        <v>198</v>
      </c>
      <c r="E73" s="33" t="s">
        <v>199</v>
      </c>
      <c r="F73" s="19">
        <v>1.91</v>
      </c>
      <c r="G73" s="16">
        <v>1</v>
      </c>
      <c r="H73" s="19">
        <f t="shared" si="5"/>
        <v>1.91</v>
      </c>
      <c r="I73" s="45"/>
      <c r="J73" s="29" t="s">
        <v>32</v>
      </c>
      <c r="K73" s="29" t="s">
        <v>43</v>
      </c>
      <c r="L73" s="51" t="s">
        <v>139</v>
      </c>
      <c r="M73" s="52" t="s">
        <v>139</v>
      </c>
      <c r="N73" s="53"/>
      <c r="O73" s="18" t="s">
        <v>24</v>
      </c>
      <c r="P73" s="68" t="s">
        <v>200</v>
      </c>
      <c r="Q73" s="68" t="s">
        <v>201</v>
      </c>
      <c r="R73" s="30" t="s">
        <v>33</v>
      </c>
      <c r="S73" s="53"/>
      <c r="T73" s="24" t="s">
        <v>180</v>
      </c>
      <c r="U73" s="19" t="s">
        <v>202</v>
      </c>
      <c r="V73" s="28" t="s">
        <v>42</v>
      </c>
      <c r="W73" s="69">
        <v>100</v>
      </c>
      <c r="X73" s="53"/>
      <c r="Y73" s="55"/>
      <c r="Z73" s="55"/>
      <c r="AA73" s="55"/>
      <c r="AB73" s="55"/>
      <c r="AC73" s="55"/>
      <c r="AD73" s="55"/>
      <c r="AE73" s="55"/>
    </row>
    <row r="74" spans="1:31" ht="15.75" customHeight="1">
      <c r="A74" s="24" t="s">
        <v>203</v>
      </c>
      <c r="B74" s="16" t="s">
        <v>135</v>
      </c>
      <c r="C74" s="25" t="s">
        <v>136</v>
      </c>
      <c r="D74" s="16" t="s">
        <v>204</v>
      </c>
      <c r="E74" s="28" t="s">
        <v>205</v>
      </c>
      <c r="F74" s="19">
        <v>7.99</v>
      </c>
      <c r="G74" s="16">
        <v>1</v>
      </c>
      <c r="H74" s="19">
        <f t="shared" si="5"/>
        <v>7.99</v>
      </c>
      <c r="I74" s="45"/>
      <c r="J74" s="29" t="s">
        <v>179</v>
      </c>
      <c r="K74" s="29" t="s">
        <v>43</v>
      </c>
      <c r="L74" s="29" t="s">
        <v>34</v>
      </c>
      <c r="M74" s="51" t="s">
        <v>139</v>
      </c>
      <c r="N74" s="53"/>
      <c r="O74" s="24"/>
      <c r="R74" s="17"/>
      <c r="S74" s="53"/>
      <c r="T74" s="24"/>
      <c r="U74" s="19"/>
      <c r="W74" s="17"/>
      <c r="X74" s="53"/>
      <c r="Y74" s="55"/>
      <c r="Z74" s="55"/>
      <c r="AA74" s="55"/>
      <c r="AB74" s="55"/>
      <c r="AC74" s="55"/>
      <c r="AD74" s="55"/>
      <c r="AE74" s="55"/>
    </row>
    <row r="75" spans="1:31" ht="15.75" customHeight="1">
      <c r="A75" s="24" t="s">
        <v>206</v>
      </c>
      <c r="B75" s="16" t="s">
        <v>135</v>
      </c>
      <c r="C75" s="25" t="s">
        <v>136</v>
      </c>
      <c r="D75" s="16" t="s">
        <v>207</v>
      </c>
      <c r="E75" s="44" t="s">
        <v>147</v>
      </c>
      <c r="F75" s="19">
        <v>0.74</v>
      </c>
      <c r="G75" s="16">
        <v>1</v>
      </c>
      <c r="H75" s="19">
        <f t="shared" si="5"/>
        <v>0.74</v>
      </c>
      <c r="I75" s="45"/>
      <c r="J75" s="29" t="s">
        <v>32</v>
      </c>
      <c r="K75" s="29" t="s">
        <v>43</v>
      </c>
      <c r="L75" s="51" t="s">
        <v>139</v>
      </c>
      <c r="M75" s="52" t="s">
        <v>139</v>
      </c>
      <c r="N75" s="53"/>
      <c r="O75" s="24"/>
      <c r="R75" s="17"/>
      <c r="S75" s="53"/>
      <c r="T75" s="13" t="s">
        <v>208</v>
      </c>
      <c r="U75" s="70">
        <v>1966.79</v>
      </c>
      <c r="V75" s="70">
        <f>U75-W75</f>
        <v>324.6099999999999</v>
      </c>
      <c r="W75" s="20">
        <v>1642.18</v>
      </c>
      <c r="X75" s="53"/>
      <c r="Y75" s="55"/>
      <c r="Z75" s="55"/>
      <c r="AA75" s="55"/>
      <c r="AB75" s="55"/>
      <c r="AC75" s="55"/>
      <c r="AD75" s="55"/>
      <c r="AE75" s="55"/>
    </row>
    <row r="76" spans="1:31" ht="15.75" customHeight="1">
      <c r="A76" s="24" t="s">
        <v>209</v>
      </c>
      <c r="B76" s="16" t="s">
        <v>135</v>
      </c>
      <c r="C76" s="25" t="s">
        <v>136</v>
      </c>
      <c r="D76" s="16" t="s">
        <v>210</v>
      </c>
      <c r="E76" s="50" t="s">
        <v>211</v>
      </c>
      <c r="F76" s="19">
        <v>0.66</v>
      </c>
      <c r="G76" s="16">
        <v>20</v>
      </c>
      <c r="H76" s="19">
        <f t="shared" si="5"/>
        <v>13.200000000000001</v>
      </c>
      <c r="I76" s="45"/>
      <c r="J76" s="29" t="s">
        <v>32</v>
      </c>
      <c r="K76" s="29" t="s">
        <v>43</v>
      </c>
      <c r="L76" s="51" t="s">
        <v>139</v>
      </c>
      <c r="M76" s="52" t="s">
        <v>139</v>
      </c>
      <c r="N76" s="1"/>
      <c r="O76" s="24"/>
      <c r="R76" s="17"/>
      <c r="S76" s="1"/>
      <c r="T76" s="24"/>
      <c r="W76" s="17"/>
      <c r="X76" s="1"/>
    </row>
    <row r="77" spans="1:31" ht="15.75" customHeight="1">
      <c r="A77" s="24" t="s">
        <v>212</v>
      </c>
      <c r="B77" s="16" t="s">
        <v>135</v>
      </c>
      <c r="C77" s="25" t="s">
        <v>136</v>
      </c>
      <c r="D77" s="16" t="s">
        <v>213</v>
      </c>
      <c r="E77" s="28" t="s">
        <v>205</v>
      </c>
      <c r="F77" s="19">
        <v>115</v>
      </c>
      <c r="G77" s="16">
        <v>1</v>
      </c>
      <c r="H77" s="19">
        <f t="shared" si="5"/>
        <v>115</v>
      </c>
      <c r="I77" s="45"/>
      <c r="J77" s="29" t="s">
        <v>179</v>
      </c>
      <c r="K77" s="29" t="s">
        <v>43</v>
      </c>
      <c r="L77" s="29" t="s">
        <v>34</v>
      </c>
      <c r="M77" s="51" t="s">
        <v>139</v>
      </c>
      <c r="N77" s="1"/>
      <c r="O77" s="24"/>
      <c r="R77" s="17"/>
      <c r="S77" s="1"/>
      <c r="T77" s="24"/>
      <c r="W77" s="17"/>
      <c r="X77" s="1"/>
    </row>
    <row r="78" spans="1:31" ht="15.75" customHeight="1">
      <c r="A78" s="24" t="s">
        <v>214</v>
      </c>
      <c r="B78" s="16" t="s">
        <v>135</v>
      </c>
      <c r="C78" s="25" t="s">
        <v>136</v>
      </c>
      <c r="D78" s="16" t="s">
        <v>215</v>
      </c>
      <c r="E78" s="28" t="s">
        <v>205</v>
      </c>
      <c r="F78" s="19">
        <v>15</v>
      </c>
      <c r="G78" s="16">
        <v>2</v>
      </c>
      <c r="H78" s="19">
        <f t="shared" si="5"/>
        <v>30</v>
      </c>
      <c r="I78" s="45"/>
      <c r="J78" s="29" t="s">
        <v>179</v>
      </c>
      <c r="K78" s="29" t="s">
        <v>43</v>
      </c>
      <c r="L78" s="29" t="s">
        <v>34</v>
      </c>
      <c r="M78" s="51" t="s">
        <v>139</v>
      </c>
      <c r="N78" s="1"/>
      <c r="O78" s="24"/>
      <c r="R78" s="17"/>
      <c r="S78" s="1"/>
      <c r="T78" s="24"/>
      <c r="W78" s="17"/>
      <c r="X78" s="1"/>
    </row>
    <row r="79" spans="1:31" ht="15.75" customHeight="1">
      <c r="A79" s="24" t="s">
        <v>216</v>
      </c>
      <c r="B79" s="16" t="s">
        <v>135</v>
      </c>
      <c r="C79" s="25" t="s">
        <v>136</v>
      </c>
      <c r="D79" s="16" t="s">
        <v>217</v>
      </c>
      <c r="E79" s="28" t="s">
        <v>205</v>
      </c>
      <c r="F79" s="19">
        <v>25.99</v>
      </c>
      <c r="G79" s="16">
        <v>2</v>
      </c>
      <c r="H79" s="19">
        <f t="shared" si="5"/>
        <v>51.98</v>
      </c>
      <c r="I79" s="45"/>
      <c r="J79" s="29" t="s">
        <v>179</v>
      </c>
      <c r="K79" s="29" t="s">
        <v>43</v>
      </c>
      <c r="L79" s="29" t="s">
        <v>34</v>
      </c>
      <c r="M79" s="51" t="s">
        <v>139</v>
      </c>
      <c r="N79" s="1"/>
      <c r="O79" s="24"/>
      <c r="R79" s="17"/>
      <c r="S79" s="1"/>
      <c r="T79" s="24"/>
      <c r="W79" s="17"/>
      <c r="X79" s="1"/>
    </row>
    <row r="80" spans="1:31" ht="15.75" customHeight="1">
      <c r="A80" s="24" t="s">
        <v>218</v>
      </c>
      <c r="B80" s="16" t="s">
        <v>135</v>
      </c>
      <c r="C80" s="25" t="s">
        <v>136</v>
      </c>
      <c r="D80" s="16" t="s">
        <v>219</v>
      </c>
      <c r="E80" s="28" t="s">
        <v>205</v>
      </c>
      <c r="F80" s="19">
        <v>20</v>
      </c>
      <c r="G80" s="16">
        <v>1</v>
      </c>
      <c r="H80" s="19">
        <f t="shared" si="5"/>
        <v>20</v>
      </c>
      <c r="I80" s="45"/>
      <c r="J80" s="29" t="s">
        <v>179</v>
      </c>
      <c r="K80" s="29" t="s">
        <v>43</v>
      </c>
      <c r="L80" s="29" t="s">
        <v>34</v>
      </c>
      <c r="M80" s="51" t="s">
        <v>139</v>
      </c>
      <c r="N80" s="1"/>
      <c r="O80" s="24"/>
      <c r="R80" s="17"/>
      <c r="S80" s="1"/>
      <c r="T80" s="24"/>
      <c r="W80" s="17"/>
      <c r="X80" s="1"/>
    </row>
    <row r="81" spans="1:24" ht="15.75" customHeight="1">
      <c r="A81" s="24" t="s">
        <v>220</v>
      </c>
      <c r="B81" s="16" t="s">
        <v>135</v>
      </c>
      <c r="C81" s="25" t="s">
        <v>136</v>
      </c>
      <c r="D81" s="16" t="s">
        <v>221</v>
      </c>
      <c r="E81" s="48" t="s">
        <v>222</v>
      </c>
      <c r="F81" s="19">
        <v>25.72</v>
      </c>
      <c r="G81" s="16">
        <v>1</v>
      </c>
      <c r="H81" s="19">
        <f t="shared" si="5"/>
        <v>25.72</v>
      </c>
      <c r="I81" s="45"/>
      <c r="J81" s="29" t="s">
        <v>32</v>
      </c>
      <c r="K81" s="29" t="s">
        <v>43</v>
      </c>
      <c r="L81" s="51" t="s">
        <v>139</v>
      </c>
      <c r="M81" s="52" t="s">
        <v>139</v>
      </c>
      <c r="N81" s="1"/>
      <c r="O81" s="24"/>
      <c r="R81" s="17"/>
      <c r="S81" s="1"/>
      <c r="T81" s="24"/>
      <c r="W81" s="17"/>
      <c r="X81" s="1"/>
    </row>
    <row r="82" spans="1:24" ht="15.75" customHeight="1">
      <c r="A82" s="24" t="s">
        <v>223</v>
      </c>
      <c r="B82" s="16" t="s">
        <v>135</v>
      </c>
      <c r="C82" s="25" t="s">
        <v>136</v>
      </c>
      <c r="D82" s="16" t="s">
        <v>224</v>
      </c>
      <c r="E82" s="28" t="s">
        <v>205</v>
      </c>
      <c r="F82" s="19">
        <v>49</v>
      </c>
      <c r="G82" s="16">
        <v>2</v>
      </c>
      <c r="H82" s="19">
        <f t="shared" si="5"/>
        <v>98</v>
      </c>
      <c r="I82" s="45"/>
      <c r="J82" s="29" t="s">
        <v>179</v>
      </c>
      <c r="K82" s="29" t="s">
        <v>43</v>
      </c>
      <c r="L82" s="29" t="s">
        <v>34</v>
      </c>
      <c r="M82" s="51" t="s">
        <v>139</v>
      </c>
      <c r="N82" s="1"/>
      <c r="O82" s="24"/>
      <c r="P82" s="19"/>
      <c r="R82" s="17"/>
      <c r="S82" s="1"/>
      <c r="T82" s="24"/>
      <c r="W82" s="17"/>
      <c r="X82" s="1"/>
    </row>
    <row r="83" spans="1:24" ht="15.75" customHeight="1">
      <c r="A83" s="24" t="s">
        <v>225</v>
      </c>
      <c r="B83" s="16" t="s">
        <v>135</v>
      </c>
      <c r="C83" s="25" t="s">
        <v>136</v>
      </c>
      <c r="D83" s="16" t="s">
        <v>226</v>
      </c>
      <c r="E83" s="48" t="s">
        <v>227</v>
      </c>
      <c r="F83" s="19">
        <v>6.99</v>
      </c>
      <c r="G83" s="16">
        <v>1</v>
      </c>
      <c r="H83" s="19">
        <f t="shared" si="5"/>
        <v>6.99</v>
      </c>
      <c r="I83" s="45"/>
      <c r="J83" s="29" t="s">
        <v>32</v>
      </c>
      <c r="K83" s="29" t="s">
        <v>43</v>
      </c>
      <c r="L83" s="51" t="s">
        <v>139</v>
      </c>
      <c r="M83" s="52" t="s">
        <v>139</v>
      </c>
      <c r="N83" s="1"/>
      <c r="O83" s="24"/>
      <c r="R83" s="17"/>
      <c r="S83" s="1"/>
      <c r="T83" s="24"/>
      <c r="W83" s="17"/>
      <c r="X83" s="1"/>
    </row>
    <row r="84" spans="1:24" ht="15.75" customHeight="1">
      <c r="A84" s="24" t="s">
        <v>228</v>
      </c>
      <c r="B84" s="16" t="s">
        <v>135</v>
      </c>
      <c r="C84" s="25" t="s">
        <v>136</v>
      </c>
      <c r="D84" s="16" t="s">
        <v>229</v>
      </c>
      <c r="E84" s="48" t="s">
        <v>230</v>
      </c>
      <c r="F84" s="19">
        <v>3.95</v>
      </c>
      <c r="G84" s="16">
        <v>1</v>
      </c>
      <c r="H84" s="19">
        <f t="shared" si="5"/>
        <v>3.95</v>
      </c>
      <c r="I84" s="45"/>
      <c r="J84" s="29" t="s">
        <v>32</v>
      </c>
      <c r="K84" s="29" t="s">
        <v>43</v>
      </c>
      <c r="L84" s="51" t="s">
        <v>139</v>
      </c>
      <c r="M84" s="52" t="s">
        <v>139</v>
      </c>
      <c r="N84" s="1"/>
      <c r="O84" s="24"/>
      <c r="R84" s="17"/>
      <c r="S84" s="1"/>
      <c r="T84" s="24"/>
      <c r="W84" s="17"/>
      <c r="X84" s="1"/>
    </row>
    <row r="85" spans="1:24" ht="15.75" customHeight="1">
      <c r="A85" s="24" t="s">
        <v>231</v>
      </c>
      <c r="B85" s="16" t="s">
        <v>135</v>
      </c>
      <c r="C85" s="25" t="s">
        <v>136</v>
      </c>
      <c r="D85" s="16" t="s">
        <v>232</v>
      </c>
      <c r="E85" s="48" t="s">
        <v>233</v>
      </c>
      <c r="F85" s="19">
        <v>3.7</v>
      </c>
      <c r="G85" s="16">
        <v>3</v>
      </c>
      <c r="H85" s="19">
        <f t="shared" si="5"/>
        <v>11.100000000000001</v>
      </c>
      <c r="I85" s="45"/>
      <c r="J85" s="29" t="s">
        <v>32</v>
      </c>
      <c r="K85" s="29" t="s">
        <v>43</v>
      </c>
      <c r="L85" s="51" t="s">
        <v>139</v>
      </c>
      <c r="M85" s="52" t="s">
        <v>139</v>
      </c>
      <c r="N85" s="1"/>
      <c r="O85" s="24"/>
      <c r="R85" s="17"/>
      <c r="S85" s="1"/>
      <c r="T85" s="24"/>
      <c r="W85" s="17"/>
      <c r="X85" s="1"/>
    </row>
    <row r="86" spans="1:24" ht="15.75" customHeight="1">
      <c r="A86" s="24" t="s">
        <v>234</v>
      </c>
      <c r="B86" s="16" t="s">
        <v>235</v>
      </c>
      <c r="C86" s="25" t="s">
        <v>136</v>
      </c>
      <c r="D86" s="16" t="s">
        <v>236</v>
      </c>
      <c r="E86" s="57" t="s">
        <v>237</v>
      </c>
      <c r="F86" s="37">
        <v>1</v>
      </c>
      <c r="G86" s="56">
        <f>7*4+5</f>
        <v>33</v>
      </c>
      <c r="H86" s="19">
        <f t="shared" si="5"/>
        <v>33</v>
      </c>
      <c r="I86" s="45"/>
      <c r="J86" s="29" t="s">
        <v>32</v>
      </c>
      <c r="K86" s="29" t="s">
        <v>43</v>
      </c>
      <c r="L86" s="51" t="s">
        <v>139</v>
      </c>
      <c r="M86" s="52" t="s">
        <v>139</v>
      </c>
      <c r="N86" s="1"/>
      <c r="O86" s="24"/>
      <c r="R86" s="17"/>
      <c r="S86" s="1"/>
      <c r="T86" s="24"/>
      <c r="W86" s="17"/>
      <c r="X86" s="1"/>
    </row>
    <row r="87" spans="1:24" ht="15.75" customHeight="1">
      <c r="A87" s="24" t="s">
        <v>238</v>
      </c>
      <c r="B87" s="16" t="s">
        <v>235</v>
      </c>
      <c r="C87" s="25" t="s">
        <v>136</v>
      </c>
      <c r="D87" s="16" t="s">
        <v>239</v>
      </c>
      <c r="E87" s="57" t="s">
        <v>240</v>
      </c>
      <c r="F87" s="37">
        <v>7.92</v>
      </c>
      <c r="G87" s="56">
        <v>2</v>
      </c>
      <c r="H87" s="19">
        <f t="shared" si="5"/>
        <v>15.84</v>
      </c>
      <c r="I87" s="45"/>
      <c r="J87" s="29" t="s">
        <v>32</v>
      </c>
      <c r="K87" s="29" t="s">
        <v>43</v>
      </c>
      <c r="L87" s="51" t="s">
        <v>139</v>
      </c>
      <c r="M87" s="52" t="s">
        <v>139</v>
      </c>
      <c r="N87" s="1"/>
      <c r="O87" s="24"/>
      <c r="R87" s="17"/>
      <c r="S87" s="1"/>
      <c r="T87" s="24"/>
      <c r="W87" s="17"/>
      <c r="X87" s="1"/>
    </row>
    <row r="88" spans="1:24" ht="15.75" customHeight="1">
      <c r="A88" s="24" t="s">
        <v>241</v>
      </c>
      <c r="B88" s="16" t="s">
        <v>235</v>
      </c>
      <c r="C88" s="25" t="s">
        <v>136</v>
      </c>
      <c r="D88" s="16" t="s">
        <v>242</v>
      </c>
      <c r="E88" s="57" t="s">
        <v>243</v>
      </c>
      <c r="F88" s="37">
        <v>7.43</v>
      </c>
      <c r="G88" s="56">
        <v>2</v>
      </c>
      <c r="H88" s="19">
        <f t="shared" si="5"/>
        <v>14.86</v>
      </c>
      <c r="I88" s="45"/>
      <c r="J88" s="29" t="s">
        <v>32</v>
      </c>
      <c r="K88" s="29" t="s">
        <v>43</v>
      </c>
      <c r="L88" s="51" t="s">
        <v>139</v>
      </c>
      <c r="M88" s="52" t="s">
        <v>139</v>
      </c>
      <c r="N88" s="1"/>
      <c r="O88" s="24"/>
      <c r="R88" s="17"/>
      <c r="S88" s="1"/>
      <c r="T88" s="24"/>
      <c r="W88" s="17"/>
      <c r="X88" s="1"/>
    </row>
    <row r="89" spans="1:24" ht="15.75" customHeight="1">
      <c r="A89" s="24" t="s">
        <v>244</v>
      </c>
      <c r="B89" s="16" t="s">
        <v>245</v>
      </c>
      <c r="C89" s="25" t="s">
        <v>136</v>
      </c>
      <c r="D89" s="16" t="s">
        <v>246</v>
      </c>
      <c r="E89" s="57" t="s">
        <v>247</v>
      </c>
      <c r="F89" s="37">
        <v>1.92</v>
      </c>
      <c r="G89" s="56">
        <v>1</v>
      </c>
      <c r="H89" s="19">
        <f t="shared" si="5"/>
        <v>1.92</v>
      </c>
      <c r="I89" s="45"/>
      <c r="J89" s="29" t="s">
        <v>32</v>
      </c>
      <c r="K89" s="29" t="s">
        <v>43</v>
      </c>
      <c r="L89" s="51" t="s">
        <v>139</v>
      </c>
      <c r="M89" s="52" t="s">
        <v>139</v>
      </c>
      <c r="N89" s="1"/>
      <c r="O89" s="24"/>
      <c r="R89" s="17"/>
      <c r="S89" s="1"/>
      <c r="T89" s="24"/>
      <c r="W89" s="17"/>
      <c r="X89" s="1"/>
    </row>
    <row r="90" spans="1:24" ht="15.75" customHeight="1">
      <c r="A90" s="71" t="s">
        <v>248</v>
      </c>
      <c r="B90" s="16" t="s">
        <v>249</v>
      </c>
      <c r="C90" s="25" t="s">
        <v>136</v>
      </c>
      <c r="D90" s="16" t="s">
        <v>250</v>
      </c>
      <c r="E90" s="57" t="s">
        <v>251</v>
      </c>
      <c r="F90" s="37">
        <v>4.7300000000000004</v>
      </c>
      <c r="G90" s="56">
        <v>14</v>
      </c>
      <c r="H90" s="19">
        <f t="shared" si="5"/>
        <v>66.22</v>
      </c>
      <c r="I90" s="45"/>
      <c r="J90" s="29" t="s">
        <v>32</v>
      </c>
      <c r="K90" s="29" t="s">
        <v>43</v>
      </c>
      <c r="L90" s="51" t="s">
        <v>139</v>
      </c>
      <c r="M90" s="52" t="s">
        <v>139</v>
      </c>
      <c r="N90" s="1"/>
      <c r="O90" s="24"/>
      <c r="R90" s="17"/>
      <c r="S90" s="1"/>
      <c r="T90" s="24"/>
      <c r="W90" s="17"/>
      <c r="X90" s="1"/>
    </row>
    <row r="91" spans="1:24" ht="15.75" customHeight="1">
      <c r="A91" s="16" t="s">
        <v>252</v>
      </c>
      <c r="B91" s="16" t="s">
        <v>249</v>
      </c>
      <c r="C91" s="25" t="s">
        <v>136</v>
      </c>
      <c r="D91" s="16" t="s">
        <v>253</v>
      </c>
      <c r="E91" s="57" t="s">
        <v>254</v>
      </c>
      <c r="F91" s="37">
        <v>1.31</v>
      </c>
      <c r="G91" s="56">
        <v>1</v>
      </c>
      <c r="H91" s="19">
        <f t="shared" si="5"/>
        <v>1.31</v>
      </c>
      <c r="I91" s="45"/>
      <c r="J91" s="29" t="s">
        <v>32</v>
      </c>
      <c r="K91" s="29" t="s">
        <v>43</v>
      </c>
      <c r="L91" s="51" t="s">
        <v>139</v>
      </c>
      <c r="M91" s="52" t="s">
        <v>139</v>
      </c>
      <c r="N91" s="1"/>
      <c r="O91" s="24"/>
      <c r="R91" s="17"/>
      <c r="S91" s="1"/>
      <c r="T91" s="24"/>
      <c r="W91" s="17"/>
      <c r="X91" s="1"/>
    </row>
    <row r="92" spans="1:24" ht="15.75" customHeight="1">
      <c r="A92" s="24" t="s">
        <v>255</v>
      </c>
      <c r="B92" s="16" t="s">
        <v>249</v>
      </c>
      <c r="C92" s="25" t="s">
        <v>136</v>
      </c>
      <c r="D92" s="16" t="s">
        <v>256</v>
      </c>
      <c r="E92" s="57" t="s">
        <v>257</v>
      </c>
      <c r="F92" s="37">
        <v>15.26</v>
      </c>
      <c r="G92" s="56">
        <v>1</v>
      </c>
      <c r="H92" s="19">
        <f t="shared" si="5"/>
        <v>15.26</v>
      </c>
      <c r="I92" s="45"/>
      <c r="J92" s="29" t="s">
        <v>32</v>
      </c>
      <c r="K92" s="29" t="s">
        <v>43</v>
      </c>
      <c r="L92" s="51" t="s">
        <v>139</v>
      </c>
      <c r="M92" s="52" t="s">
        <v>139</v>
      </c>
      <c r="N92" s="1"/>
      <c r="O92" s="24"/>
      <c r="R92" s="17"/>
      <c r="S92" s="1"/>
      <c r="T92" s="24"/>
      <c r="W92" s="17"/>
      <c r="X92" s="1"/>
    </row>
    <row r="93" spans="1:24" ht="15.75" customHeight="1">
      <c r="A93" s="24" t="s">
        <v>258</v>
      </c>
      <c r="B93" s="16" t="s">
        <v>249</v>
      </c>
      <c r="C93" s="25" t="s">
        <v>136</v>
      </c>
      <c r="D93" s="16" t="s">
        <v>259</v>
      </c>
      <c r="E93" s="57" t="s">
        <v>260</v>
      </c>
      <c r="F93" s="37">
        <v>10.89</v>
      </c>
      <c r="G93" s="56">
        <v>2</v>
      </c>
      <c r="H93" s="19">
        <f t="shared" si="5"/>
        <v>21.78</v>
      </c>
      <c r="I93" s="45"/>
      <c r="J93" s="29" t="s">
        <v>32</v>
      </c>
      <c r="K93" s="29" t="s">
        <v>43</v>
      </c>
      <c r="L93" s="51" t="s">
        <v>139</v>
      </c>
      <c r="M93" s="52" t="s">
        <v>139</v>
      </c>
      <c r="N93" s="1"/>
      <c r="O93" s="24"/>
      <c r="R93" s="17"/>
      <c r="S93" s="1"/>
      <c r="T93" s="24"/>
      <c r="W93" s="17"/>
      <c r="X93" s="1"/>
    </row>
    <row r="94" spans="1:24" ht="15.75" customHeight="1">
      <c r="A94" s="24"/>
      <c r="B94" s="16"/>
      <c r="C94" s="25"/>
      <c r="D94" s="16"/>
      <c r="E94" s="57"/>
      <c r="F94" s="37"/>
      <c r="G94" s="56"/>
      <c r="H94" s="19"/>
      <c r="I94" s="45"/>
      <c r="J94" s="51"/>
      <c r="K94" s="51"/>
      <c r="L94" s="51"/>
      <c r="M94" s="52"/>
      <c r="N94" s="1"/>
      <c r="O94" s="24"/>
      <c r="R94" s="17"/>
      <c r="S94" s="1"/>
      <c r="T94" s="24"/>
      <c r="W94" s="17"/>
      <c r="X94" s="1"/>
    </row>
    <row r="95" spans="1:24" ht="15.75" customHeight="1">
      <c r="A95" s="24" t="s">
        <v>261</v>
      </c>
      <c r="B95" s="16" t="s">
        <v>135</v>
      </c>
      <c r="C95" s="25" t="s">
        <v>136</v>
      </c>
      <c r="D95" s="16" t="s">
        <v>262</v>
      </c>
      <c r="E95" s="57" t="s">
        <v>263</v>
      </c>
      <c r="F95" s="37">
        <v>6.19</v>
      </c>
      <c r="G95" s="56">
        <v>1</v>
      </c>
      <c r="H95" s="19">
        <f t="shared" ref="H95:H103" si="6">F95*G95</f>
        <v>6.19</v>
      </c>
      <c r="I95" s="45"/>
      <c r="J95" s="51" t="s">
        <v>196</v>
      </c>
      <c r="K95" s="51" t="s">
        <v>139</v>
      </c>
      <c r="L95" s="51" t="s">
        <v>139</v>
      </c>
      <c r="M95" s="52" t="s">
        <v>139</v>
      </c>
      <c r="N95" s="1"/>
      <c r="O95" s="24"/>
      <c r="R95" s="17"/>
      <c r="S95" s="1"/>
      <c r="T95" s="24"/>
      <c r="W95" s="17"/>
      <c r="X95" s="1"/>
    </row>
    <row r="96" spans="1:24" ht="15.75" customHeight="1">
      <c r="A96" s="24" t="s">
        <v>264</v>
      </c>
      <c r="B96" s="16" t="s">
        <v>135</v>
      </c>
      <c r="C96" s="25" t="s">
        <v>136</v>
      </c>
      <c r="D96" s="16" t="s">
        <v>265</v>
      </c>
      <c r="E96" s="57" t="s">
        <v>266</v>
      </c>
      <c r="F96" s="37">
        <v>11.14</v>
      </c>
      <c r="G96" s="56">
        <v>1</v>
      </c>
      <c r="H96" s="19">
        <f t="shared" si="6"/>
        <v>11.14</v>
      </c>
      <c r="I96" s="45"/>
      <c r="J96" s="51" t="s">
        <v>196</v>
      </c>
      <c r="K96" s="51" t="s">
        <v>139</v>
      </c>
      <c r="L96" s="51" t="s">
        <v>139</v>
      </c>
      <c r="M96" s="52" t="s">
        <v>139</v>
      </c>
      <c r="N96" s="1"/>
      <c r="O96" s="24"/>
      <c r="R96" s="17"/>
      <c r="S96" s="1"/>
      <c r="T96" s="24"/>
      <c r="W96" s="17"/>
      <c r="X96" s="1"/>
    </row>
    <row r="97" spans="1:24" ht="15.75" customHeight="1">
      <c r="A97" s="24" t="s">
        <v>267</v>
      </c>
      <c r="B97" s="16" t="s">
        <v>135</v>
      </c>
      <c r="C97" s="25" t="s">
        <v>136</v>
      </c>
      <c r="D97" s="16" t="s">
        <v>268</v>
      </c>
      <c r="E97" s="57" t="s">
        <v>269</v>
      </c>
      <c r="F97" s="37">
        <v>7.67</v>
      </c>
      <c r="G97" s="56">
        <v>1</v>
      </c>
      <c r="H97" s="19">
        <f t="shared" si="6"/>
        <v>7.67</v>
      </c>
      <c r="I97" s="45"/>
      <c r="J97" s="51" t="s">
        <v>196</v>
      </c>
      <c r="K97" s="51" t="s">
        <v>139</v>
      </c>
      <c r="L97" s="51" t="s">
        <v>139</v>
      </c>
      <c r="M97" s="52" t="s">
        <v>139</v>
      </c>
      <c r="N97" s="1"/>
      <c r="O97" s="24"/>
      <c r="R97" s="17"/>
      <c r="S97" s="1"/>
      <c r="T97" s="24"/>
      <c r="W97" s="17"/>
      <c r="X97" s="1"/>
    </row>
    <row r="98" spans="1:24" ht="15.75" customHeight="1">
      <c r="A98" s="72" t="s">
        <v>270</v>
      </c>
      <c r="B98" s="72" t="s">
        <v>235</v>
      </c>
      <c r="C98" s="25" t="s">
        <v>136</v>
      </c>
      <c r="D98" s="72" t="s">
        <v>271</v>
      </c>
      <c r="E98" s="73" t="s">
        <v>272</v>
      </c>
      <c r="F98" s="74">
        <v>4.74</v>
      </c>
      <c r="G98" s="75">
        <v>1</v>
      </c>
      <c r="H98" s="19">
        <f t="shared" si="6"/>
        <v>4.74</v>
      </c>
      <c r="I98" s="72"/>
      <c r="J98" s="51" t="s">
        <v>196</v>
      </c>
      <c r="K98" s="51" t="s">
        <v>139</v>
      </c>
      <c r="L98" s="51" t="s">
        <v>139</v>
      </c>
      <c r="M98" s="52" t="s">
        <v>139</v>
      </c>
      <c r="N98" s="1"/>
      <c r="O98" s="24"/>
      <c r="R98" s="17"/>
      <c r="S98" s="1"/>
      <c r="T98" s="24"/>
      <c r="W98" s="17"/>
      <c r="X98" s="1"/>
    </row>
    <row r="99" spans="1:24" ht="15.75" customHeight="1">
      <c r="A99" s="72" t="s">
        <v>273</v>
      </c>
      <c r="B99" s="45" t="s">
        <v>135</v>
      </c>
      <c r="C99" s="76" t="s">
        <v>136</v>
      </c>
      <c r="D99" s="72" t="s">
        <v>274</v>
      </c>
      <c r="E99" s="73" t="s">
        <v>275</v>
      </c>
      <c r="F99" s="74">
        <v>13.06</v>
      </c>
      <c r="G99" s="75">
        <v>2</v>
      </c>
      <c r="H99" s="19">
        <f t="shared" si="6"/>
        <v>26.12</v>
      </c>
      <c r="I99" s="72"/>
      <c r="J99" s="77" t="s">
        <v>196</v>
      </c>
      <c r="K99" s="77" t="s">
        <v>139</v>
      </c>
      <c r="L99" s="77" t="s">
        <v>139</v>
      </c>
      <c r="M99" s="78" t="s">
        <v>139</v>
      </c>
      <c r="N99" s="1"/>
      <c r="O99" s="24"/>
      <c r="R99" s="17"/>
      <c r="S99" s="1"/>
      <c r="T99" s="24"/>
      <c r="W99" s="17"/>
      <c r="X99" s="1"/>
    </row>
    <row r="100" spans="1:24" ht="15.75" customHeight="1">
      <c r="A100" s="72" t="s">
        <v>276</v>
      </c>
      <c r="B100" s="45" t="s">
        <v>135</v>
      </c>
      <c r="C100" s="76" t="s">
        <v>136</v>
      </c>
      <c r="D100" s="72" t="s">
        <v>277</v>
      </c>
      <c r="E100" s="73" t="s">
        <v>278</v>
      </c>
      <c r="F100" s="74">
        <v>13.87</v>
      </c>
      <c r="G100" s="75">
        <v>1</v>
      </c>
      <c r="H100" s="19">
        <f t="shared" si="6"/>
        <v>13.87</v>
      </c>
      <c r="I100" s="72"/>
      <c r="J100" s="77" t="s">
        <v>196</v>
      </c>
      <c r="K100" s="77" t="s">
        <v>139</v>
      </c>
      <c r="L100" s="77" t="s">
        <v>139</v>
      </c>
      <c r="M100" s="78" t="s">
        <v>139</v>
      </c>
      <c r="N100" s="1"/>
      <c r="O100" s="24"/>
      <c r="R100" s="17"/>
      <c r="S100" s="1"/>
      <c r="T100" s="24"/>
      <c r="W100" s="17"/>
      <c r="X100" s="1"/>
    </row>
    <row r="101" spans="1:24" ht="15.75" customHeight="1">
      <c r="A101" s="72" t="s">
        <v>279</v>
      </c>
      <c r="B101" s="45" t="s">
        <v>135</v>
      </c>
      <c r="C101" s="76" t="s">
        <v>136</v>
      </c>
      <c r="D101" s="72" t="s">
        <v>241</v>
      </c>
      <c r="E101" s="73" t="s">
        <v>280</v>
      </c>
      <c r="F101" s="74">
        <v>1.76</v>
      </c>
      <c r="G101" s="75">
        <v>2</v>
      </c>
      <c r="H101" s="19">
        <f t="shared" si="6"/>
        <v>3.52</v>
      </c>
      <c r="I101" s="72"/>
      <c r="J101" s="77" t="s">
        <v>196</v>
      </c>
      <c r="K101" s="77" t="s">
        <v>139</v>
      </c>
      <c r="L101" s="77" t="s">
        <v>139</v>
      </c>
      <c r="M101" s="78" t="s">
        <v>139</v>
      </c>
      <c r="N101" s="1"/>
      <c r="O101" s="24"/>
      <c r="R101" s="17"/>
      <c r="S101" s="1"/>
      <c r="T101" s="24"/>
      <c r="W101" s="17"/>
      <c r="X101" s="1"/>
    </row>
    <row r="102" spans="1:24" ht="15.75" customHeight="1">
      <c r="A102" s="72" t="s">
        <v>281</v>
      </c>
      <c r="B102" s="72" t="s">
        <v>135</v>
      </c>
      <c r="C102" s="79" t="s">
        <v>136</v>
      </c>
      <c r="D102" s="72" t="s">
        <v>191</v>
      </c>
      <c r="E102" s="73" t="s">
        <v>192</v>
      </c>
      <c r="F102" s="74">
        <v>6.94</v>
      </c>
      <c r="G102" s="75">
        <v>1</v>
      </c>
      <c r="H102" s="80">
        <f t="shared" si="6"/>
        <v>6.94</v>
      </c>
      <c r="I102" s="72"/>
      <c r="J102" s="51" t="s">
        <v>196</v>
      </c>
      <c r="K102" s="51" t="s">
        <v>139</v>
      </c>
      <c r="L102" s="51" t="s">
        <v>139</v>
      </c>
      <c r="M102" s="52" t="s">
        <v>139</v>
      </c>
      <c r="N102" s="1"/>
      <c r="O102" s="24"/>
      <c r="R102" s="17"/>
      <c r="S102" s="1"/>
      <c r="T102" s="24"/>
      <c r="W102" s="17"/>
      <c r="X102" s="1"/>
    </row>
    <row r="103" spans="1:24" ht="15.75" customHeight="1">
      <c r="A103" s="72" t="s">
        <v>282</v>
      </c>
      <c r="B103" s="72" t="s">
        <v>249</v>
      </c>
      <c r="C103" s="79" t="s">
        <v>136</v>
      </c>
      <c r="D103" s="72" t="s">
        <v>283</v>
      </c>
      <c r="E103" s="73" t="s">
        <v>284</v>
      </c>
      <c r="F103" s="74">
        <v>6.67</v>
      </c>
      <c r="G103" s="75">
        <v>1</v>
      </c>
      <c r="H103" s="80">
        <f t="shared" si="6"/>
        <v>6.67</v>
      </c>
      <c r="I103" s="72"/>
      <c r="J103" s="77" t="s">
        <v>196</v>
      </c>
      <c r="K103" s="77" t="s">
        <v>139</v>
      </c>
      <c r="L103" s="77" t="s">
        <v>139</v>
      </c>
      <c r="M103" s="78" t="s">
        <v>139</v>
      </c>
      <c r="N103" s="1"/>
      <c r="O103" s="24"/>
      <c r="R103" s="17"/>
      <c r="S103" s="1"/>
      <c r="T103" s="24"/>
      <c r="W103" s="17"/>
      <c r="X103" s="1"/>
    </row>
    <row r="104" spans="1:24" ht="15.75" customHeight="1">
      <c r="A104" s="13" t="s">
        <v>49</v>
      </c>
      <c r="B104" s="14" t="s">
        <v>25</v>
      </c>
      <c r="C104" s="15">
        <f>SUM(H105:H127)</f>
        <v>468.20000000000005</v>
      </c>
      <c r="D104" s="45"/>
      <c r="E104" s="45"/>
      <c r="F104" s="19"/>
      <c r="G104" s="45"/>
      <c r="H104" s="19"/>
      <c r="I104" s="45"/>
      <c r="J104" s="45"/>
      <c r="K104" s="45"/>
      <c r="L104" s="45"/>
      <c r="M104" s="17"/>
      <c r="N104" s="1"/>
      <c r="O104" s="24"/>
      <c r="R104" s="17"/>
      <c r="S104" s="1"/>
      <c r="T104" s="24"/>
      <c r="W104" s="17"/>
      <c r="X104" s="1"/>
    </row>
    <row r="105" spans="1:24" ht="15.75" customHeight="1">
      <c r="A105" s="24" t="s">
        <v>285</v>
      </c>
      <c r="B105" s="16" t="s">
        <v>286</v>
      </c>
      <c r="C105" s="25" t="s">
        <v>136</v>
      </c>
      <c r="D105" s="16" t="s">
        <v>287</v>
      </c>
      <c r="E105" s="26" t="s">
        <v>288</v>
      </c>
      <c r="F105" s="27">
        <v>20.05</v>
      </c>
      <c r="G105" s="28">
        <v>2</v>
      </c>
      <c r="H105" s="27">
        <f t="shared" ref="H105:H125" si="7">F105*G105</f>
        <v>40.1</v>
      </c>
      <c r="I105" s="81" t="s">
        <v>31</v>
      </c>
      <c r="J105" s="29" t="s">
        <v>32</v>
      </c>
      <c r="K105" s="29" t="s">
        <v>43</v>
      </c>
      <c r="L105" s="29" t="s">
        <v>34</v>
      </c>
      <c r="M105" s="32" t="s">
        <v>44</v>
      </c>
      <c r="N105" s="1"/>
      <c r="O105" s="24"/>
      <c r="R105" s="17"/>
      <c r="S105" s="1"/>
      <c r="T105" s="24"/>
      <c r="W105" s="17"/>
      <c r="X105" s="1"/>
    </row>
    <row r="106" spans="1:24" ht="15.75" customHeight="1">
      <c r="A106" s="24" t="s">
        <v>289</v>
      </c>
      <c r="B106" s="16" t="s">
        <v>68</v>
      </c>
      <c r="C106" s="25" t="s">
        <v>136</v>
      </c>
      <c r="D106" s="16" t="s">
        <v>290</v>
      </c>
      <c r="E106" s="16" t="s">
        <v>291</v>
      </c>
      <c r="F106" s="27">
        <v>2.2400000000000002</v>
      </c>
      <c r="G106" s="28">
        <v>1</v>
      </c>
      <c r="H106" s="27">
        <f t="shared" si="7"/>
        <v>2.2400000000000002</v>
      </c>
      <c r="I106" s="81" t="s">
        <v>31</v>
      </c>
      <c r="J106" s="29" t="s">
        <v>32</v>
      </c>
      <c r="K106" s="30" t="s">
        <v>33</v>
      </c>
      <c r="L106" s="29" t="s">
        <v>34</v>
      </c>
      <c r="M106" s="82" t="s">
        <v>139</v>
      </c>
      <c r="N106" s="1"/>
      <c r="O106" s="24"/>
      <c r="R106" s="17"/>
      <c r="S106" s="1"/>
      <c r="T106" s="24"/>
      <c r="W106" s="17"/>
      <c r="X106" s="1"/>
    </row>
    <row r="107" spans="1:24" ht="15.75" customHeight="1">
      <c r="A107" s="24" t="s">
        <v>292</v>
      </c>
      <c r="B107" s="16" t="s">
        <v>68</v>
      </c>
      <c r="C107" s="25" t="s">
        <v>136</v>
      </c>
      <c r="D107" s="16" t="s">
        <v>290</v>
      </c>
      <c r="E107" s="16" t="s">
        <v>291</v>
      </c>
      <c r="F107" s="27">
        <v>1.61</v>
      </c>
      <c r="G107" s="28">
        <v>2</v>
      </c>
      <c r="H107" s="27">
        <f t="shared" si="7"/>
        <v>3.22</v>
      </c>
      <c r="I107" s="81" t="s">
        <v>31</v>
      </c>
      <c r="J107" s="29" t="s">
        <v>32</v>
      </c>
      <c r="K107" s="30" t="s">
        <v>33</v>
      </c>
      <c r="L107" s="29" t="s">
        <v>34</v>
      </c>
      <c r="M107" s="82" t="s">
        <v>139</v>
      </c>
      <c r="N107" s="1"/>
      <c r="O107" s="24"/>
      <c r="R107" s="17"/>
      <c r="S107" s="1"/>
      <c r="T107" s="24"/>
      <c r="W107" s="17"/>
      <c r="X107" s="1"/>
    </row>
    <row r="108" spans="1:24" ht="15.75" customHeight="1">
      <c r="A108" s="24" t="s">
        <v>293</v>
      </c>
      <c r="B108" s="16" t="s">
        <v>68</v>
      </c>
      <c r="C108" s="25" t="s">
        <v>136</v>
      </c>
      <c r="D108" s="16" t="s">
        <v>290</v>
      </c>
      <c r="E108" s="16" t="s">
        <v>291</v>
      </c>
      <c r="F108" s="27">
        <v>1.25</v>
      </c>
      <c r="G108" s="28">
        <v>2</v>
      </c>
      <c r="H108" s="27">
        <f t="shared" si="7"/>
        <v>2.5</v>
      </c>
      <c r="I108" s="81" t="s">
        <v>31</v>
      </c>
      <c r="J108" s="29" t="s">
        <v>32</v>
      </c>
      <c r="K108" s="30" t="s">
        <v>33</v>
      </c>
      <c r="L108" s="29" t="s">
        <v>34</v>
      </c>
      <c r="M108" s="82" t="s">
        <v>139</v>
      </c>
      <c r="N108" s="1"/>
      <c r="O108" s="24"/>
      <c r="P108" s="19"/>
      <c r="R108" s="17"/>
      <c r="S108" s="1"/>
      <c r="T108" s="24"/>
      <c r="W108" s="17"/>
      <c r="X108" s="1"/>
    </row>
    <row r="109" spans="1:24" ht="15.75" customHeight="1">
      <c r="A109" s="24" t="s">
        <v>294</v>
      </c>
      <c r="B109" s="16" t="s">
        <v>68</v>
      </c>
      <c r="C109" s="25" t="s">
        <v>136</v>
      </c>
      <c r="D109" s="16" t="s">
        <v>290</v>
      </c>
      <c r="E109" s="16" t="s">
        <v>295</v>
      </c>
      <c r="F109" s="27">
        <v>6.29</v>
      </c>
      <c r="G109" s="28">
        <v>2</v>
      </c>
      <c r="H109" s="27">
        <f t="shared" si="7"/>
        <v>12.58</v>
      </c>
      <c r="I109" s="81" t="s">
        <v>31</v>
      </c>
      <c r="J109" s="29" t="s">
        <v>32</v>
      </c>
      <c r="K109" s="30" t="s">
        <v>33</v>
      </c>
      <c r="L109" s="29" t="s">
        <v>34</v>
      </c>
      <c r="M109" s="82" t="s">
        <v>139</v>
      </c>
      <c r="N109" s="1"/>
      <c r="O109" s="24"/>
      <c r="P109" s="19"/>
      <c r="R109" s="17"/>
      <c r="S109" s="1"/>
      <c r="T109" s="24"/>
      <c r="W109" s="17"/>
      <c r="X109" s="1"/>
    </row>
    <row r="110" spans="1:24" ht="15.75" customHeight="1">
      <c r="A110" s="24" t="s">
        <v>296</v>
      </c>
      <c r="B110" s="16" t="s">
        <v>68</v>
      </c>
      <c r="C110" s="25" t="s">
        <v>136</v>
      </c>
      <c r="D110" s="16" t="s">
        <v>290</v>
      </c>
      <c r="E110" s="16" t="s">
        <v>297</v>
      </c>
      <c r="F110" s="27">
        <v>0.62</v>
      </c>
      <c r="G110" s="28">
        <v>6</v>
      </c>
      <c r="H110" s="27">
        <f t="shared" si="7"/>
        <v>3.7199999999999998</v>
      </c>
      <c r="I110" s="81" t="s">
        <v>31</v>
      </c>
      <c r="J110" s="29" t="s">
        <v>32</v>
      </c>
      <c r="K110" s="30" t="s">
        <v>33</v>
      </c>
      <c r="L110" s="29" t="s">
        <v>34</v>
      </c>
      <c r="M110" s="82" t="s">
        <v>139</v>
      </c>
      <c r="N110" s="1"/>
      <c r="O110" s="24"/>
      <c r="P110" s="19"/>
      <c r="R110" s="17"/>
      <c r="S110" s="1"/>
      <c r="T110" s="24"/>
      <c r="W110" s="17"/>
      <c r="X110" s="1"/>
    </row>
    <row r="111" spans="1:24" ht="15.75" customHeight="1">
      <c r="A111" s="24" t="s">
        <v>298</v>
      </c>
      <c r="B111" s="16" t="s">
        <v>68</v>
      </c>
      <c r="C111" s="25" t="s">
        <v>136</v>
      </c>
      <c r="D111" s="16" t="s">
        <v>290</v>
      </c>
      <c r="E111" s="16" t="s">
        <v>299</v>
      </c>
      <c r="F111" s="27">
        <v>5.09</v>
      </c>
      <c r="G111" s="28">
        <v>2</v>
      </c>
      <c r="H111" s="27">
        <f t="shared" si="7"/>
        <v>10.18</v>
      </c>
      <c r="I111" s="81" t="s">
        <v>31</v>
      </c>
      <c r="J111" s="29" t="s">
        <v>32</v>
      </c>
      <c r="K111" s="30" t="s">
        <v>33</v>
      </c>
      <c r="L111" s="29" t="s">
        <v>34</v>
      </c>
      <c r="M111" s="82" t="s">
        <v>139</v>
      </c>
      <c r="N111" s="1"/>
      <c r="O111" s="24"/>
      <c r="P111" s="19"/>
      <c r="R111" s="17"/>
      <c r="S111" s="1"/>
      <c r="T111" s="24"/>
      <c r="W111" s="17"/>
      <c r="X111" s="1"/>
    </row>
    <row r="112" spans="1:24" ht="15.75" customHeight="1">
      <c r="A112" s="24" t="s">
        <v>300</v>
      </c>
      <c r="B112" s="16" t="s">
        <v>68</v>
      </c>
      <c r="C112" s="25" t="s">
        <v>136</v>
      </c>
      <c r="D112" s="16" t="s">
        <v>290</v>
      </c>
      <c r="E112" s="16" t="s">
        <v>301</v>
      </c>
      <c r="F112" s="27">
        <v>3.08</v>
      </c>
      <c r="G112" s="28">
        <v>28</v>
      </c>
      <c r="H112" s="27">
        <f t="shared" si="7"/>
        <v>86.240000000000009</v>
      </c>
      <c r="I112" s="81" t="s">
        <v>31</v>
      </c>
      <c r="J112" s="29" t="s">
        <v>32</v>
      </c>
      <c r="K112" s="30" t="s">
        <v>33</v>
      </c>
      <c r="L112" s="29" t="s">
        <v>34</v>
      </c>
      <c r="M112" s="82" t="s">
        <v>139</v>
      </c>
      <c r="N112" s="1"/>
      <c r="O112" s="24"/>
      <c r="P112" s="19"/>
      <c r="R112" s="17"/>
      <c r="S112" s="1"/>
      <c r="T112" s="24"/>
      <c r="W112" s="17"/>
      <c r="X112" s="1"/>
    </row>
    <row r="113" spans="1:24" ht="15.75" customHeight="1">
      <c r="A113" s="24" t="s">
        <v>302</v>
      </c>
      <c r="B113" s="16" t="s">
        <v>68</v>
      </c>
      <c r="C113" s="25" t="s">
        <v>136</v>
      </c>
      <c r="D113" s="16" t="s">
        <v>290</v>
      </c>
      <c r="E113" s="16" t="s">
        <v>303</v>
      </c>
      <c r="F113" s="27">
        <v>2.97</v>
      </c>
      <c r="G113" s="28">
        <v>16</v>
      </c>
      <c r="H113" s="27">
        <f t="shared" si="7"/>
        <v>47.52</v>
      </c>
      <c r="I113" s="81" t="s">
        <v>31</v>
      </c>
      <c r="J113" s="29" t="s">
        <v>32</v>
      </c>
      <c r="K113" s="30" t="s">
        <v>33</v>
      </c>
      <c r="L113" s="29" t="s">
        <v>34</v>
      </c>
      <c r="M113" s="82" t="s">
        <v>139</v>
      </c>
      <c r="N113" s="1"/>
      <c r="O113" s="24"/>
      <c r="P113" s="19"/>
      <c r="R113" s="17"/>
      <c r="S113" s="1"/>
      <c r="T113" s="24"/>
      <c r="W113" s="17"/>
      <c r="X113" s="1"/>
    </row>
    <row r="114" spans="1:24" ht="15.75" customHeight="1">
      <c r="A114" s="24" t="s">
        <v>304</v>
      </c>
      <c r="B114" s="16" t="s">
        <v>68</v>
      </c>
      <c r="C114" s="25" t="s">
        <v>136</v>
      </c>
      <c r="D114" s="16" t="s">
        <v>290</v>
      </c>
      <c r="E114" s="16" t="s">
        <v>305</v>
      </c>
      <c r="F114" s="27">
        <v>5.94</v>
      </c>
      <c r="G114" s="28">
        <v>2</v>
      </c>
      <c r="H114" s="27">
        <f t="shared" si="7"/>
        <v>11.88</v>
      </c>
      <c r="I114" s="81" t="s">
        <v>31</v>
      </c>
      <c r="J114" s="29" t="s">
        <v>32</v>
      </c>
      <c r="K114" s="30" t="s">
        <v>33</v>
      </c>
      <c r="L114" s="29" t="s">
        <v>34</v>
      </c>
      <c r="M114" s="82" t="s">
        <v>139</v>
      </c>
      <c r="N114" s="1"/>
      <c r="O114" s="24"/>
      <c r="P114" s="19"/>
      <c r="R114" s="17"/>
      <c r="S114" s="1"/>
      <c r="T114" s="24"/>
      <c r="W114" s="17"/>
      <c r="X114" s="1"/>
    </row>
    <row r="115" spans="1:24" ht="15.75" customHeight="1">
      <c r="A115" s="24" t="s">
        <v>306</v>
      </c>
      <c r="B115" s="16" t="s">
        <v>68</v>
      </c>
      <c r="C115" s="25" t="s">
        <v>136</v>
      </c>
      <c r="D115" s="16" t="s">
        <v>290</v>
      </c>
      <c r="E115" s="16" t="s">
        <v>307</v>
      </c>
      <c r="F115" s="27">
        <v>5.66</v>
      </c>
      <c r="G115" s="28">
        <v>7</v>
      </c>
      <c r="H115" s="27">
        <f t="shared" si="7"/>
        <v>39.620000000000005</v>
      </c>
      <c r="I115" s="81" t="s">
        <v>31</v>
      </c>
      <c r="J115" s="29" t="s">
        <v>32</v>
      </c>
      <c r="K115" s="30" t="s">
        <v>33</v>
      </c>
      <c r="L115" s="29" t="s">
        <v>34</v>
      </c>
      <c r="M115" s="82" t="s">
        <v>139</v>
      </c>
      <c r="N115" s="1"/>
      <c r="O115" s="24"/>
      <c r="P115" s="19"/>
      <c r="R115" s="17"/>
      <c r="S115" s="1"/>
      <c r="T115" s="24"/>
      <c r="W115" s="17"/>
      <c r="X115" s="1"/>
    </row>
    <row r="116" spans="1:24" ht="15.75" customHeight="1">
      <c r="A116" s="24" t="s">
        <v>308</v>
      </c>
      <c r="B116" s="16" t="s">
        <v>68</v>
      </c>
      <c r="C116" s="25" t="s">
        <v>136</v>
      </c>
      <c r="D116" s="16" t="s">
        <v>290</v>
      </c>
      <c r="E116" s="16" t="s">
        <v>309</v>
      </c>
      <c r="F116" s="27">
        <v>9.6199999999999992</v>
      </c>
      <c r="G116" s="28">
        <v>4</v>
      </c>
      <c r="H116" s="27">
        <f t="shared" si="7"/>
        <v>38.479999999999997</v>
      </c>
      <c r="I116" s="81" t="s">
        <v>31</v>
      </c>
      <c r="J116" s="29" t="s">
        <v>32</v>
      </c>
      <c r="K116" s="30" t="s">
        <v>33</v>
      </c>
      <c r="L116" s="29" t="s">
        <v>34</v>
      </c>
      <c r="M116" s="82" t="s">
        <v>139</v>
      </c>
      <c r="N116" s="1"/>
      <c r="O116" s="24"/>
      <c r="P116" s="19"/>
      <c r="R116" s="17"/>
      <c r="S116" s="1"/>
      <c r="T116" s="24"/>
      <c r="W116" s="17"/>
      <c r="X116" s="1"/>
    </row>
    <row r="117" spans="1:24" ht="15.75" customHeight="1" thickBot="1">
      <c r="A117" s="24" t="s">
        <v>310</v>
      </c>
      <c r="B117" s="16" t="s">
        <v>311</v>
      </c>
      <c r="C117" s="25" t="s">
        <v>136</v>
      </c>
      <c r="D117" s="16" t="s">
        <v>312</v>
      </c>
      <c r="E117" s="83" t="s">
        <v>313</v>
      </c>
      <c r="F117" s="19">
        <v>4.1900000000000004</v>
      </c>
      <c r="G117" s="16">
        <v>1</v>
      </c>
      <c r="H117" s="27">
        <f t="shared" si="7"/>
        <v>4.1900000000000004</v>
      </c>
      <c r="I117" s="16" t="s">
        <v>314</v>
      </c>
      <c r="J117" s="29" t="s">
        <v>32</v>
      </c>
      <c r="K117" s="29" t="s">
        <v>43</v>
      </c>
      <c r="L117" s="29" t="s">
        <v>34</v>
      </c>
      <c r="M117" s="17"/>
      <c r="N117" s="1"/>
      <c r="O117" s="84"/>
      <c r="P117" s="85"/>
      <c r="Q117" s="86"/>
      <c r="R117" s="87"/>
      <c r="S117" s="1"/>
      <c r="T117" s="84"/>
      <c r="U117" s="86"/>
      <c r="V117" s="86"/>
      <c r="W117" s="87"/>
      <c r="X117" s="1"/>
    </row>
    <row r="118" spans="1:24" ht="15.75" customHeight="1" thickTop="1">
      <c r="A118" s="24" t="s">
        <v>315</v>
      </c>
      <c r="B118" s="16" t="s">
        <v>311</v>
      </c>
      <c r="C118" s="25" t="s">
        <v>136</v>
      </c>
      <c r="D118" s="16" t="s">
        <v>312</v>
      </c>
      <c r="E118" s="83" t="s">
        <v>316</v>
      </c>
      <c r="F118" s="19">
        <v>1.62</v>
      </c>
      <c r="G118" s="16">
        <v>1</v>
      </c>
      <c r="H118" s="27">
        <f t="shared" si="7"/>
        <v>1.62</v>
      </c>
      <c r="I118" s="16" t="s">
        <v>314</v>
      </c>
      <c r="J118" s="29" t="s">
        <v>32</v>
      </c>
      <c r="K118" s="29" t="s">
        <v>43</v>
      </c>
      <c r="L118" s="29" t="s">
        <v>34</v>
      </c>
      <c r="M118" s="17"/>
      <c r="P118" s="19"/>
    </row>
    <row r="119" spans="1:24" ht="15.75" customHeight="1">
      <c r="A119" s="24" t="s">
        <v>317</v>
      </c>
      <c r="B119" s="16" t="s">
        <v>311</v>
      </c>
      <c r="C119" s="25" t="s">
        <v>136</v>
      </c>
      <c r="D119" s="16" t="s">
        <v>312</v>
      </c>
      <c r="E119" s="83" t="s">
        <v>318</v>
      </c>
      <c r="F119" s="19">
        <v>18.57</v>
      </c>
      <c r="G119" s="16">
        <v>1</v>
      </c>
      <c r="H119" s="27">
        <f t="shared" si="7"/>
        <v>18.57</v>
      </c>
      <c r="I119" s="16" t="s">
        <v>314</v>
      </c>
      <c r="J119" s="29" t="s">
        <v>32</v>
      </c>
      <c r="K119" s="29" t="s">
        <v>43</v>
      </c>
      <c r="L119" s="29" t="s">
        <v>34</v>
      </c>
      <c r="M119" s="17"/>
      <c r="P119" s="19"/>
    </row>
    <row r="120" spans="1:24" ht="15.75" customHeight="1">
      <c r="A120" s="24" t="s">
        <v>319</v>
      </c>
      <c r="B120" s="16" t="s">
        <v>311</v>
      </c>
      <c r="C120" s="25" t="s">
        <v>136</v>
      </c>
      <c r="D120" s="16" t="s">
        <v>312</v>
      </c>
      <c r="E120" s="83" t="s">
        <v>320</v>
      </c>
      <c r="F120" s="19">
        <v>6.08</v>
      </c>
      <c r="G120" s="16">
        <v>1</v>
      </c>
      <c r="H120" s="27">
        <f t="shared" si="7"/>
        <v>6.08</v>
      </c>
      <c r="I120" s="16" t="s">
        <v>314</v>
      </c>
      <c r="J120" s="29" t="s">
        <v>32</v>
      </c>
      <c r="K120" s="29" t="s">
        <v>43</v>
      </c>
      <c r="L120" s="29" t="s">
        <v>34</v>
      </c>
      <c r="M120" s="17"/>
      <c r="P120" s="19"/>
    </row>
    <row r="121" spans="1:24" ht="15.75" customHeight="1">
      <c r="A121" s="24" t="s">
        <v>321</v>
      </c>
      <c r="B121" s="16" t="s">
        <v>311</v>
      </c>
      <c r="C121" s="25" t="s">
        <v>136</v>
      </c>
      <c r="D121" s="16" t="s">
        <v>312</v>
      </c>
      <c r="E121" s="83" t="s">
        <v>322</v>
      </c>
      <c r="F121" s="19">
        <v>39.67</v>
      </c>
      <c r="G121" s="16">
        <v>1</v>
      </c>
      <c r="H121" s="27">
        <f t="shared" si="7"/>
        <v>39.67</v>
      </c>
      <c r="I121" s="16" t="s">
        <v>314</v>
      </c>
      <c r="J121" s="29" t="s">
        <v>32</v>
      </c>
      <c r="K121" s="29" t="s">
        <v>43</v>
      </c>
      <c r="L121" s="29" t="s">
        <v>34</v>
      </c>
      <c r="M121" s="17"/>
      <c r="P121" s="19"/>
    </row>
    <row r="122" spans="1:24" ht="15.75" customHeight="1">
      <c r="A122" s="24" t="s">
        <v>323</v>
      </c>
      <c r="B122" s="16" t="s">
        <v>311</v>
      </c>
      <c r="C122" s="25" t="s">
        <v>136</v>
      </c>
      <c r="D122" s="16" t="s">
        <v>312</v>
      </c>
      <c r="E122" s="83" t="s">
        <v>324</v>
      </c>
      <c r="F122" s="19">
        <v>16.93</v>
      </c>
      <c r="G122" s="16">
        <v>1</v>
      </c>
      <c r="H122" s="27">
        <f t="shared" si="7"/>
        <v>16.93</v>
      </c>
      <c r="I122" s="16" t="s">
        <v>314</v>
      </c>
      <c r="J122" s="29" t="s">
        <v>32</v>
      </c>
      <c r="K122" s="29" t="s">
        <v>43</v>
      </c>
      <c r="L122" s="29" t="s">
        <v>34</v>
      </c>
      <c r="M122" s="17"/>
      <c r="P122" s="19"/>
    </row>
    <row r="123" spans="1:24" ht="15.75" customHeight="1">
      <c r="A123" s="24" t="s">
        <v>325</v>
      </c>
      <c r="B123" s="16" t="s">
        <v>311</v>
      </c>
      <c r="C123" s="25" t="s">
        <v>136</v>
      </c>
      <c r="D123" s="16" t="s">
        <v>312</v>
      </c>
      <c r="E123" s="83" t="s">
        <v>326</v>
      </c>
      <c r="F123" s="19">
        <v>5.43</v>
      </c>
      <c r="G123" s="16">
        <v>2</v>
      </c>
      <c r="H123" s="27">
        <f t="shared" si="7"/>
        <v>10.86</v>
      </c>
      <c r="I123" s="16" t="s">
        <v>314</v>
      </c>
      <c r="J123" s="29" t="s">
        <v>32</v>
      </c>
      <c r="K123" s="29" t="s">
        <v>43</v>
      </c>
      <c r="L123" s="29" t="s">
        <v>34</v>
      </c>
      <c r="M123" s="17"/>
      <c r="P123" s="19"/>
    </row>
    <row r="124" spans="1:24" ht="15.75" customHeight="1">
      <c r="A124" s="24" t="s">
        <v>327</v>
      </c>
      <c r="B124" s="16" t="s">
        <v>311</v>
      </c>
      <c r="C124" s="25" t="s">
        <v>136</v>
      </c>
      <c r="D124" s="16" t="s">
        <v>312</v>
      </c>
      <c r="E124" s="83" t="s">
        <v>328</v>
      </c>
      <c r="F124" s="19">
        <v>3.16</v>
      </c>
      <c r="G124" s="16">
        <v>1</v>
      </c>
      <c r="H124" s="27">
        <f t="shared" si="7"/>
        <v>3.16</v>
      </c>
      <c r="I124" s="16" t="s">
        <v>314</v>
      </c>
      <c r="J124" s="29" t="s">
        <v>32</v>
      </c>
      <c r="K124" s="29" t="s">
        <v>43</v>
      </c>
      <c r="L124" s="29" t="s">
        <v>34</v>
      </c>
      <c r="M124" s="17"/>
      <c r="P124" s="19"/>
    </row>
    <row r="125" spans="1:24" ht="15.75" customHeight="1">
      <c r="A125" s="24" t="s">
        <v>329</v>
      </c>
      <c r="B125" s="16" t="s">
        <v>330</v>
      </c>
      <c r="C125" s="14" t="s">
        <v>331</v>
      </c>
      <c r="D125" s="16" t="s">
        <v>312</v>
      </c>
      <c r="E125" s="16" t="s">
        <v>42</v>
      </c>
      <c r="F125" s="19">
        <f>9.26 + 6.88</f>
        <v>16.14</v>
      </c>
      <c r="G125" s="16">
        <v>1</v>
      </c>
      <c r="H125" s="27">
        <f t="shared" si="7"/>
        <v>16.14</v>
      </c>
      <c r="I125" s="16" t="s">
        <v>42</v>
      </c>
      <c r="J125" s="29" t="s">
        <v>32</v>
      </c>
      <c r="K125" s="29" t="s">
        <v>43</v>
      </c>
      <c r="L125" s="29" t="s">
        <v>34</v>
      </c>
      <c r="M125" s="17"/>
      <c r="P125" s="19"/>
    </row>
    <row r="126" spans="1:24" ht="15.75" customHeight="1">
      <c r="A126" s="24" t="s">
        <v>332</v>
      </c>
      <c r="B126" s="16" t="s">
        <v>333</v>
      </c>
      <c r="C126" s="25" t="s">
        <v>24</v>
      </c>
      <c r="D126" s="16" t="s">
        <v>64</v>
      </c>
      <c r="E126" s="44" t="s">
        <v>334</v>
      </c>
      <c r="F126" s="19">
        <v>33.42</v>
      </c>
      <c r="G126" s="16">
        <v>1</v>
      </c>
      <c r="H126" s="27">
        <f t="shared" ref="H126:H127" si="8">G126*F126</f>
        <v>33.42</v>
      </c>
      <c r="I126" s="16" t="s">
        <v>335</v>
      </c>
      <c r="J126" s="51" t="s">
        <v>196</v>
      </c>
      <c r="K126" s="16"/>
      <c r="L126" s="16"/>
      <c r="M126" s="17"/>
      <c r="P126" s="19"/>
    </row>
    <row r="127" spans="1:24" ht="15.75" customHeight="1">
      <c r="A127" s="24" t="s">
        <v>336</v>
      </c>
      <c r="B127" s="16" t="s">
        <v>311</v>
      </c>
      <c r="C127" s="25" t="s">
        <v>136</v>
      </c>
      <c r="D127" s="16" t="s">
        <v>337</v>
      </c>
      <c r="E127" s="39" t="s">
        <v>338</v>
      </c>
      <c r="F127" s="19">
        <v>4.82</v>
      </c>
      <c r="G127" s="16">
        <v>4</v>
      </c>
      <c r="H127" s="27">
        <f t="shared" si="8"/>
        <v>19.28</v>
      </c>
      <c r="I127" s="16"/>
      <c r="J127" s="29" t="s">
        <v>32</v>
      </c>
      <c r="K127" s="29" t="s">
        <v>32</v>
      </c>
      <c r="L127" s="29" t="s">
        <v>32</v>
      </c>
      <c r="M127" s="17"/>
      <c r="P127" s="19"/>
    </row>
    <row r="128" spans="1:24" ht="15.75" customHeight="1">
      <c r="A128" s="24"/>
      <c r="B128" s="16"/>
      <c r="C128" s="45"/>
      <c r="D128" s="16"/>
      <c r="E128" s="16"/>
      <c r="F128" s="19"/>
      <c r="G128" s="16"/>
      <c r="H128" s="19"/>
      <c r="I128" s="16"/>
      <c r="J128" s="16"/>
      <c r="K128" s="16"/>
      <c r="L128" s="16"/>
      <c r="M128" s="17"/>
      <c r="P128" s="19"/>
    </row>
    <row r="129" spans="1:16" ht="15.75" customHeight="1">
      <c r="A129" s="24"/>
      <c r="B129" s="16"/>
      <c r="C129" s="45"/>
      <c r="D129" s="16"/>
      <c r="E129" s="16"/>
      <c r="F129" s="19"/>
      <c r="G129" s="16"/>
      <c r="H129" s="19"/>
      <c r="I129" s="16"/>
      <c r="J129" s="16"/>
      <c r="K129" s="16"/>
      <c r="L129" s="16"/>
      <c r="M129" s="17"/>
      <c r="P129" s="19"/>
    </row>
    <row r="130" spans="1:16" ht="15.75" customHeight="1">
      <c r="A130" s="24"/>
      <c r="B130" s="16"/>
      <c r="C130" s="45"/>
      <c r="D130" s="19">
        <f>SUM(F106:F116)</f>
        <v>44.37</v>
      </c>
      <c r="E130" s="16"/>
      <c r="F130" s="19"/>
      <c r="G130" s="16"/>
      <c r="H130" s="19"/>
      <c r="I130" s="16"/>
      <c r="J130" s="16"/>
      <c r="K130" s="16"/>
      <c r="L130" s="16"/>
      <c r="M130" s="17"/>
      <c r="P130" s="19"/>
    </row>
    <row r="131" spans="1:16" ht="15.75" customHeight="1">
      <c r="A131" s="24"/>
      <c r="B131" s="16"/>
      <c r="C131" s="45"/>
      <c r="D131" s="16"/>
      <c r="E131" s="16"/>
      <c r="F131" s="19"/>
      <c r="G131" s="16"/>
      <c r="H131" s="19"/>
      <c r="I131" s="16"/>
      <c r="J131" s="16"/>
      <c r="K131" s="16"/>
      <c r="L131" s="16"/>
      <c r="M131" s="17"/>
      <c r="P131" s="19"/>
    </row>
    <row r="132" spans="1:16" ht="15.75" customHeight="1">
      <c r="A132" s="13" t="s">
        <v>339</v>
      </c>
      <c r="B132" s="14" t="s">
        <v>25</v>
      </c>
      <c r="C132" s="14"/>
      <c r="D132" s="45"/>
      <c r="E132" s="45"/>
      <c r="F132" s="19"/>
      <c r="G132" s="45"/>
      <c r="H132" s="19"/>
      <c r="I132" s="45"/>
      <c r="J132" s="45"/>
      <c r="K132" s="45"/>
      <c r="L132" s="45"/>
      <c r="M132" s="17"/>
      <c r="P132" s="19"/>
    </row>
    <row r="133" spans="1:16" ht="15.75" customHeight="1">
      <c r="A133" s="24" t="s">
        <v>340</v>
      </c>
      <c r="B133" s="16"/>
      <c r="C133" s="45"/>
      <c r="D133" s="16"/>
      <c r="E133" s="39" t="s">
        <v>341</v>
      </c>
      <c r="F133" s="19">
        <v>10.57</v>
      </c>
      <c r="G133" s="16">
        <v>1</v>
      </c>
      <c r="H133" s="19"/>
      <c r="I133" s="16"/>
      <c r="J133" s="16"/>
      <c r="K133" s="16"/>
      <c r="L133" s="16"/>
      <c r="M133" s="17"/>
      <c r="P133" s="19"/>
    </row>
    <row r="134" spans="1:16" ht="15.75" customHeight="1">
      <c r="A134" s="24" t="s">
        <v>342</v>
      </c>
      <c r="B134" s="16"/>
      <c r="C134" s="16"/>
      <c r="D134" s="16"/>
      <c r="E134" s="39" t="s">
        <v>343</v>
      </c>
      <c r="F134" s="19">
        <v>2.59</v>
      </c>
      <c r="G134" s="16">
        <v>1</v>
      </c>
      <c r="H134" s="19"/>
      <c r="I134" s="16"/>
      <c r="J134" s="16"/>
      <c r="K134" s="16"/>
      <c r="L134" s="16"/>
      <c r="M134" s="17"/>
      <c r="P134" s="19"/>
    </row>
    <row r="135" spans="1:16" ht="15.75" customHeight="1">
      <c r="A135" s="24"/>
      <c r="B135" s="16"/>
      <c r="C135" s="16"/>
      <c r="D135" s="16"/>
      <c r="E135" s="16"/>
      <c r="F135" s="19"/>
      <c r="G135" s="16"/>
      <c r="H135" s="19"/>
      <c r="I135" s="16"/>
      <c r="J135" s="16"/>
      <c r="K135" s="16"/>
      <c r="L135" s="16"/>
      <c r="M135" s="17"/>
      <c r="P135" s="19"/>
    </row>
    <row r="136" spans="1:16" ht="15.75" customHeight="1">
      <c r="A136" s="24"/>
      <c r="B136" s="16"/>
      <c r="C136" s="16"/>
      <c r="D136" s="16"/>
      <c r="E136" s="16"/>
      <c r="F136" s="19"/>
      <c r="G136" s="16"/>
      <c r="H136" s="19"/>
      <c r="I136" s="16"/>
      <c r="J136" s="16"/>
      <c r="K136" s="16"/>
      <c r="L136" s="16"/>
      <c r="M136" s="17"/>
      <c r="P136" s="19"/>
    </row>
    <row r="137" spans="1:16" ht="15.75" customHeight="1">
      <c r="A137" s="24"/>
      <c r="B137" s="16"/>
      <c r="C137" s="16"/>
      <c r="D137" s="16"/>
      <c r="E137" s="16"/>
      <c r="F137" s="19"/>
      <c r="G137" s="16"/>
      <c r="H137" s="19"/>
      <c r="I137" s="16"/>
      <c r="J137" s="16"/>
      <c r="K137" s="16"/>
      <c r="L137" s="16"/>
      <c r="M137" s="17"/>
      <c r="P137" s="19"/>
    </row>
    <row r="138" spans="1:16" ht="15.75" customHeight="1">
      <c r="A138" s="24"/>
      <c r="B138" s="16"/>
      <c r="C138" s="16"/>
      <c r="D138" s="16"/>
      <c r="E138" s="16"/>
      <c r="F138" s="19"/>
      <c r="G138" s="16"/>
      <c r="H138" s="19"/>
      <c r="I138" s="16"/>
      <c r="J138" s="16"/>
      <c r="K138" s="16"/>
      <c r="L138" s="16"/>
      <c r="M138" s="17"/>
      <c r="P138" s="19"/>
    </row>
    <row r="139" spans="1:16" ht="15.75" customHeight="1">
      <c r="A139" s="24"/>
      <c r="B139" s="16"/>
      <c r="C139" s="16"/>
      <c r="D139" s="16"/>
      <c r="E139" s="16"/>
      <c r="F139" s="19"/>
      <c r="G139" s="16"/>
      <c r="H139" s="19"/>
      <c r="I139" s="16"/>
      <c r="J139" s="16"/>
      <c r="K139" s="16"/>
      <c r="L139" s="16"/>
      <c r="M139" s="17"/>
      <c r="P139" s="19"/>
    </row>
    <row r="140" spans="1:16" ht="15.75" customHeight="1">
      <c r="A140" s="24"/>
      <c r="B140" s="16"/>
      <c r="C140" s="16"/>
      <c r="D140" s="16"/>
      <c r="E140" s="16"/>
      <c r="F140" s="19"/>
      <c r="G140" s="16"/>
      <c r="H140" s="19"/>
      <c r="I140" s="16"/>
      <c r="J140" s="16"/>
      <c r="K140" s="16"/>
      <c r="L140" s="16"/>
      <c r="M140" s="17"/>
      <c r="P140" s="19"/>
    </row>
    <row r="141" spans="1:16" ht="15.75" customHeight="1">
      <c r="A141" s="24"/>
      <c r="B141" s="16"/>
      <c r="C141" s="16"/>
      <c r="D141" s="16"/>
      <c r="E141" s="16"/>
      <c r="F141" s="19"/>
      <c r="G141" s="16"/>
      <c r="H141" s="19"/>
      <c r="I141" s="16"/>
      <c r="J141" s="16"/>
      <c r="K141" s="16"/>
      <c r="L141" s="16"/>
      <c r="M141" s="17"/>
      <c r="P141" s="19"/>
    </row>
    <row r="142" spans="1:16" ht="15.75" customHeight="1">
      <c r="A142" s="24"/>
      <c r="B142" s="16"/>
      <c r="C142" s="16"/>
      <c r="D142" s="16"/>
      <c r="E142" s="16"/>
      <c r="F142" s="19"/>
      <c r="G142" s="16"/>
      <c r="H142" s="19"/>
      <c r="I142" s="16"/>
      <c r="J142" s="16"/>
      <c r="K142" s="16"/>
      <c r="L142" s="16"/>
      <c r="M142" s="17"/>
      <c r="P142" s="19"/>
    </row>
    <row r="143" spans="1:16" ht="15.75" customHeight="1">
      <c r="A143" s="13" t="s">
        <v>344</v>
      </c>
      <c r="B143" s="88" t="s">
        <v>25</v>
      </c>
      <c r="C143" s="15">
        <f>SUM(H145:H171)</f>
        <v>285.67</v>
      </c>
      <c r="D143" s="16"/>
      <c r="E143" s="16"/>
      <c r="F143" s="19"/>
      <c r="G143" s="16"/>
      <c r="H143" s="19"/>
      <c r="I143" s="16"/>
      <c r="J143" s="16"/>
      <c r="K143" s="16"/>
      <c r="L143" s="16"/>
      <c r="M143" s="17"/>
      <c r="P143" s="19"/>
    </row>
    <row r="144" spans="1:16" ht="15.75" customHeight="1">
      <c r="A144" s="89" t="s">
        <v>345</v>
      </c>
      <c r="B144" s="90" t="s">
        <v>28</v>
      </c>
      <c r="C144" s="25" t="s">
        <v>24</v>
      </c>
      <c r="D144" s="90" t="s">
        <v>346</v>
      </c>
      <c r="E144" s="91" t="s">
        <v>347</v>
      </c>
      <c r="F144" s="92">
        <v>6.99</v>
      </c>
      <c r="G144" s="93">
        <v>1</v>
      </c>
      <c r="H144" s="92">
        <f>G144*F144</f>
        <v>6.99</v>
      </c>
      <c r="I144" s="90" t="s">
        <v>31</v>
      </c>
      <c r="J144" s="94" t="s">
        <v>32</v>
      </c>
      <c r="K144" s="95" t="s">
        <v>133</v>
      </c>
      <c r="L144" s="94" t="s">
        <v>34</v>
      </c>
      <c r="M144" s="95" t="s">
        <v>133</v>
      </c>
      <c r="P144" s="19"/>
    </row>
    <row r="145" spans="1:16" ht="15.75" customHeight="1">
      <c r="A145" s="96" t="s">
        <v>348</v>
      </c>
      <c r="B145" s="90" t="s">
        <v>286</v>
      </c>
      <c r="C145" s="25" t="s">
        <v>130</v>
      </c>
      <c r="D145" s="90" t="s">
        <v>349</v>
      </c>
      <c r="E145" s="97" t="s">
        <v>350</v>
      </c>
      <c r="F145" s="98">
        <v>146</v>
      </c>
      <c r="G145" s="90">
        <v>1</v>
      </c>
      <c r="H145" s="98">
        <f>F145*G145</f>
        <v>146</v>
      </c>
      <c r="I145" s="99" t="s">
        <v>31</v>
      </c>
      <c r="J145" s="94" t="s">
        <v>32</v>
      </c>
      <c r="K145" s="94" t="s">
        <v>43</v>
      </c>
      <c r="L145" s="94" t="s">
        <v>34</v>
      </c>
      <c r="M145" s="100" t="s">
        <v>44</v>
      </c>
      <c r="P145" s="19"/>
    </row>
    <row r="146" spans="1:16" ht="15.75" customHeight="1">
      <c r="A146" s="96" t="s">
        <v>351</v>
      </c>
      <c r="B146" s="90" t="s">
        <v>352</v>
      </c>
      <c r="C146" s="25" t="s">
        <v>130</v>
      </c>
      <c r="D146" s="90" t="s">
        <v>353</v>
      </c>
      <c r="E146" s="91" t="s">
        <v>354</v>
      </c>
      <c r="F146" s="92">
        <v>33</v>
      </c>
      <c r="G146" s="93">
        <v>1</v>
      </c>
      <c r="H146" s="92">
        <f t="shared" ref="H146:H171" si="9">G146*F146</f>
        <v>33</v>
      </c>
      <c r="I146" s="90" t="s">
        <v>42</v>
      </c>
      <c r="J146" s="94" t="s">
        <v>32</v>
      </c>
      <c r="K146" s="94" t="s">
        <v>43</v>
      </c>
      <c r="L146" s="94" t="s">
        <v>34</v>
      </c>
      <c r="M146" s="100" t="s">
        <v>44</v>
      </c>
      <c r="P146" s="19"/>
    </row>
    <row r="147" spans="1:16" ht="15.75" customHeight="1">
      <c r="A147" s="42" t="s">
        <v>355</v>
      </c>
      <c r="B147" s="101" t="s">
        <v>356</v>
      </c>
      <c r="C147" s="25" t="s">
        <v>24</v>
      </c>
      <c r="D147" s="16" t="s">
        <v>64</v>
      </c>
      <c r="E147" s="102" t="s">
        <v>357</v>
      </c>
      <c r="F147" s="37">
        <v>106.67</v>
      </c>
      <c r="G147" s="16">
        <v>1</v>
      </c>
      <c r="H147" s="27">
        <f t="shared" si="9"/>
        <v>106.67</v>
      </c>
      <c r="I147" s="16" t="s">
        <v>70</v>
      </c>
      <c r="J147" s="14"/>
      <c r="K147" s="29" t="s">
        <v>43</v>
      </c>
      <c r="L147" s="16"/>
      <c r="M147" s="17"/>
      <c r="P147" s="19"/>
    </row>
    <row r="148" spans="1:16" ht="15.75" customHeight="1">
      <c r="A148" s="24"/>
      <c r="B148" s="16"/>
      <c r="C148" s="16"/>
      <c r="D148" s="16"/>
      <c r="E148" s="16"/>
      <c r="F148" s="19"/>
      <c r="G148" s="16"/>
      <c r="H148" s="92">
        <f t="shared" si="9"/>
        <v>0</v>
      </c>
      <c r="I148" s="16"/>
      <c r="J148" s="16"/>
      <c r="K148" s="16"/>
      <c r="L148" s="16"/>
      <c r="M148" s="17"/>
      <c r="P148" s="19"/>
    </row>
    <row r="149" spans="1:16" ht="15.75" customHeight="1">
      <c r="A149" s="24"/>
      <c r="B149" s="16"/>
      <c r="C149" s="16"/>
      <c r="D149" s="16"/>
      <c r="E149" s="16"/>
      <c r="F149" s="19"/>
      <c r="G149" s="16"/>
      <c r="H149" s="92">
        <f t="shared" si="9"/>
        <v>0</v>
      </c>
      <c r="I149" s="16"/>
      <c r="J149" s="16"/>
      <c r="K149" s="16"/>
      <c r="L149" s="16"/>
      <c r="M149" s="17"/>
      <c r="P149" s="19"/>
    </row>
    <row r="150" spans="1:16" ht="15.75" customHeight="1">
      <c r="A150" s="24"/>
      <c r="B150" s="16"/>
      <c r="C150" s="16"/>
      <c r="D150" s="16"/>
      <c r="E150" s="16"/>
      <c r="F150" s="19"/>
      <c r="G150" s="16"/>
      <c r="H150" s="92">
        <f t="shared" si="9"/>
        <v>0</v>
      </c>
      <c r="I150" s="16"/>
      <c r="J150" s="16"/>
      <c r="K150" s="16"/>
      <c r="L150" s="16"/>
      <c r="M150" s="17"/>
      <c r="P150" s="19"/>
    </row>
    <row r="151" spans="1:16" ht="15.75" customHeight="1">
      <c r="A151" s="24"/>
      <c r="B151" s="16"/>
      <c r="C151" s="16"/>
      <c r="D151" s="16"/>
      <c r="E151" s="16"/>
      <c r="F151" s="19"/>
      <c r="G151" s="16"/>
      <c r="H151" s="92">
        <f t="shared" si="9"/>
        <v>0</v>
      </c>
      <c r="I151" s="16"/>
      <c r="J151" s="16"/>
      <c r="K151" s="16"/>
      <c r="L151" s="16"/>
      <c r="M151" s="17"/>
      <c r="P151" s="19"/>
    </row>
    <row r="152" spans="1:16" ht="15.75" customHeight="1">
      <c r="A152" s="24"/>
      <c r="B152" s="16"/>
      <c r="C152" s="16"/>
      <c r="D152" s="16"/>
      <c r="E152" s="16"/>
      <c r="F152" s="19"/>
      <c r="G152" s="16"/>
      <c r="H152" s="92">
        <f t="shared" si="9"/>
        <v>0</v>
      </c>
      <c r="I152" s="16"/>
      <c r="J152" s="16"/>
      <c r="K152" s="16"/>
      <c r="L152" s="16"/>
      <c r="M152" s="17"/>
      <c r="P152" s="19"/>
    </row>
    <row r="153" spans="1:16" ht="15.75" customHeight="1">
      <c r="A153" s="24"/>
      <c r="B153" s="16"/>
      <c r="C153" s="16"/>
      <c r="D153" s="16"/>
      <c r="E153" s="16"/>
      <c r="F153" s="19"/>
      <c r="G153" s="16"/>
      <c r="H153" s="92">
        <f t="shared" si="9"/>
        <v>0</v>
      </c>
      <c r="I153" s="16"/>
      <c r="J153" s="16"/>
      <c r="K153" s="16"/>
      <c r="L153" s="16"/>
      <c r="M153" s="17"/>
      <c r="P153" s="19"/>
    </row>
    <row r="154" spans="1:16" ht="15.75" customHeight="1">
      <c r="A154" s="24"/>
      <c r="B154" s="16"/>
      <c r="C154" s="16"/>
      <c r="D154" s="16"/>
      <c r="E154" s="16"/>
      <c r="F154" s="19"/>
      <c r="G154" s="16"/>
      <c r="H154" s="92">
        <f t="shared" si="9"/>
        <v>0</v>
      </c>
      <c r="I154" s="16"/>
      <c r="J154" s="16"/>
      <c r="K154" s="16"/>
      <c r="L154" s="16"/>
      <c r="M154" s="17"/>
      <c r="P154" s="19"/>
    </row>
    <row r="155" spans="1:16" ht="15.75" customHeight="1">
      <c r="A155" s="24"/>
      <c r="B155" s="16"/>
      <c r="C155" s="16"/>
      <c r="D155" s="16"/>
      <c r="E155" s="16"/>
      <c r="F155" s="19"/>
      <c r="G155" s="16"/>
      <c r="H155" s="92">
        <f t="shared" si="9"/>
        <v>0</v>
      </c>
      <c r="I155" s="16"/>
      <c r="J155" s="16"/>
      <c r="K155" s="16"/>
      <c r="L155" s="16"/>
      <c r="M155" s="17"/>
      <c r="P155" s="19"/>
    </row>
    <row r="156" spans="1:16" ht="15.75" customHeight="1">
      <c r="A156" s="24"/>
      <c r="B156" s="16"/>
      <c r="C156" s="16"/>
      <c r="D156" s="16"/>
      <c r="E156" s="16"/>
      <c r="F156" s="19"/>
      <c r="G156" s="16"/>
      <c r="H156" s="92">
        <f t="shared" si="9"/>
        <v>0</v>
      </c>
      <c r="I156" s="16"/>
      <c r="J156" s="16"/>
      <c r="K156" s="16"/>
      <c r="L156" s="16"/>
      <c r="M156" s="17"/>
      <c r="P156" s="19"/>
    </row>
    <row r="157" spans="1:16" ht="15.75" customHeight="1">
      <c r="A157" s="24"/>
      <c r="B157" s="16"/>
      <c r="C157" s="16"/>
      <c r="D157" s="16"/>
      <c r="E157" s="16"/>
      <c r="F157" s="19"/>
      <c r="G157" s="16"/>
      <c r="H157" s="92">
        <f t="shared" si="9"/>
        <v>0</v>
      </c>
      <c r="I157" s="16"/>
      <c r="J157" s="16"/>
      <c r="K157" s="16"/>
      <c r="L157" s="16"/>
      <c r="M157" s="17"/>
      <c r="P157" s="19"/>
    </row>
    <row r="158" spans="1:16" ht="15.75" customHeight="1">
      <c r="A158" s="24"/>
      <c r="B158" s="16"/>
      <c r="C158" s="16"/>
      <c r="D158" s="16"/>
      <c r="E158" s="16"/>
      <c r="F158" s="19"/>
      <c r="G158" s="16"/>
      <c r="H158" s="92">
        <f t="shared" si="9"/>
        <v>0</v>
      </c>
      <c r="I158" s="16"/>
      <c r="J158" s="16"/>
      <c r="K158" s="16"/>
      <c r="L158" s="16"/>
      <c r="M158" s="17"/>
      <c r="P158" s="19"/>
    </row>
    <row r="159" spans="1:16" ht="15.75" customHeight="1">
      <c r="A159" s="24"/>
      <c r="B159" s="16"/>
      <c r="C159" s="16"/>
      <c r="D159" s="16"/>
      <c r="E159" s="16"/>
      <c r="F159" s="19"/>
      <c r="G159" s="16"/>
      <c r="H159" s="92">
        <f t="shared" si="9"/>
        <v>0</v>
      </c>
      <c r="I159" s="16"/>
      <c r="J159" s="16"/>
      <c r="K159" s="16"/>
      <c r="L159" s="16"/>
      <c r="M159" s="17"/>
      <c r="P159" s="19"/>
    </row>
    <row r="160" spans="1:16" ht="15.75" customHeight="1">
      <c r="A160" s="24"/>
      <c r="B160" s="16"/>
      <c r="C160" s="16"/>
      <c r="D160" s="16"/>
      <c r="E160" s="16"/>
      <c r="F160" s="19"/>
      <c r="G160" s="16"/>
      <c r="H160" s="92">
        <f t="shared" si="9"/>
        <v>0</v>
      </c>
      <c r="I160" s="16"/>
      <c r="J160" s="16"/>
      <c r="K160" s="16"/>
      <c r="L160" s="16"/>
      <c r="M160" s="17"/>
      <c r="P160" s="19"/>
    </row>
    <row r="161" spans="1:16" ht="15.75" customHeight="1">
      <c r="A161" s="24"/>
      <c r="B161" s="16"/>
      <c r="C161" s="16"/>
      <c r="D161" s="16"/>
      <c r="E161" s="16"/>
      <c r="F161" s="19"/>
      <c r="G161" s="16"/>
      <c r="H161" s="92">
        <f t="shared" si="9"/>
        <v>0</v>
      </c>
      <c r="I161" s="16"/>
      <c r="J161" s="16"/>
      <c r="K161" s="16"/>
      <c r="L161" s="16"/>
      <c r="M161" s="17"/>
      <c r="P161" s="19"/>
    </row>
    <row r="162" spans="1:16" ht="15.75" customHeight="1">
      <c r="A162" s="24"/>
      <c r="B162" s="16"/>
      <c r="C162" s="16"/>
      <c r="D162" s="16"/>
      <c r="E162" s="16"/>
      <c r="F162" s="19"/>
      <c r="G162" s="16"/>
      <c r="H162" s="92">
        <f t="shared" si="9"/>
        <v>0</v>
      </c>
      <c r="I162" s="16"/>
      <c r="J162" s="16"/>
      <c r="K162" s="16"/>
      <c r="L162" s="16"/>
      <c r="M162" s="17"/>
      <c r="P162" s="19"/>
    </row>
    <row r="163" spans="1:16" ht="15.75" customHeight="1">
      <c r="A163" s="24"/>
      <c r="B163" s="16"/>
      <c r="C163" s="16"/>
      <c r="D163" s="16"/>
      <c r="E163" s="16"/>
      <c r="F163" s="19"/>
      <c r="G163" s="16"/>
      <c r="H163" s="92">
        <f t="shared" si="9"/>
        <v>0</v>
      </c>
      <c r="I163" s="16"/>
      <c r="J163" s="16"/>
      <c r="K163" s="16"/>
      <c r="L163" s="16"/>
      <c r="M163" s="17"/>
      <c r="P163" s="19"/>
    </row>
    <row r="164" spans="1:16" ht="15.75" customHeight="1">
      <c r="A164" s="24"/>
      <c r="B164" s="16"/>
      <c r="C164" s="16"/>
      <c r="D164" s="16"/>
      <c r="E164" s="16"/>
      <c r="F164" s="19"/>
      <c r="G164" s="16"/>
      <c r="H164" s="92">
        <f t="shared" si="9"/>
        <v>0</v>
      </c>
      <c r="I164" s="16"/>
      <c r="J164" s="16"/>
      <c r="K164" s="16"/>
      <c r="L164" s="16"/>
      <c r="M164" s="17"/>
      <c r="P164" s="19"/>
    </row>
    <row r="165" spans="1:16" ht="15.75" customHeight="1">
      <c r="A165" s="24"/>
      <c r="B165" s="16"/>
      <c r="C165" s="16"/>
      <c r="D165" s="16"/>
      <c r="E165" s="16"/>
      <c r="F165" s="19"/>
      <c r="G165" s="16"/>
      <c r="H165" s="92">
        <f t="shared" si="9"/>
        <v>0</v>
      </c>
      <c r="I165" s="16"/>
      <c r="J165" s="16"/>
      <c r="K165" s="16"/>
      <c r="L165" s="16"/>
      <c r="M165" s="17"/>
      <c r="P165" s="19"/>
    </row>
    <row r="166" spans="1:16" ht="15.75" customHeight="1">
      <c r="A166" s="24"/>
      <c r="B166" s="16"/>
      <c r="C166" s="16"/>
      <c r="D166" s="16"/>
      <c r="E166" s="16"/>
      <c r="F166" s="19"/>
      <c r="G166" s="16"/>
      <c r="H166" s="92">
        <f t="shared" si="9"/>
        <v>0</v>
      </c>
      <c r="I166" s="16"/>
      <c r="J166" s="16"/>
      <c r="K166" s="16"/>
      <c r="L166" s="16"/>
      <c r="M166" s="17"/>
      <c r="P166" s="19"/>
    </row>
    <row r="167" spans="1:16" ht="15.75" customHeight="1">
      <c r="A167" s="24"/>
      <c r="B167" s="16"/>
      <c r="C167" s="16"/>
      <c r="D167" s="16"/>
      <c r="E167" s="16"/>
      <c r="F167" s="19"/>
      <c r="G167" s="16"/>
      <c r="H167" s="92">
        <f t="shared" si="9"/>
        <v>0</v>
      </c>
      <c r="I167" s="16"/>
      <c r="J167" s="16"/>
      <c r="K167" s="16"/>
      <c r="L167" s="16"/>
      <c r="M167" s="17"/>
      <c r="P167" s="19"/>
    </row>
    <row r="168" spans="1:16" ht="15.75" customHeight="1">
      <c r="A168" s="24"/>
      <c r="B168" s="16"/>
      <c r="C168" s="16"/>
      <c r="D168" s="16"/>
      <c r="E168" s="16"/>
      <c r="F168" s="19"/>
      <c r="G168" s="16"/>
      <c r="H168" s="92">
        <f t="shared" si="9"/>
        <v>0</v>
      </c>
      <c r="I168" s="16"/>
      <c r="J168" s="16"/>
      <c r="K168" s="16"/>
      <c r="L168" s="16"/>
      <c r="M168" s="17"/>
      <c r="P168" s="19"/>
    </row>
    <row r="169" spans="1:16" ht="15.75" customHeight="1">
      <c r="A169" s="24"/>
      <c r="B169" s="16"/>
      <c r="C169" s="16"/>
      <c r="D169" s="16"/>
      <c r="E169" s="16"/>
      <c r="F169" s="19"/>
      <c r="G169" s="16"/>
      <c r="H169" s="92">
        <f t="shared" si="9"/>
        <v>0</v>
      </c>
      <c r="I169" s="16"/>
      <c r="J169" s="16"/>
      <c r="K169" s="16"/>
      <c r="L169" s="16"/>
      <c r="M169" s="17"/>
      <c r="P169" s="19"/>
    </row>
    <row r="170" spans="1:16" ht="15.75" customHeight="1">
      <c r="A170" s="24"/>
      <c r="B170" s="16"/>
      <c r="C170" s="16"/>
      <c r="D170" s="16"/>
      <c r="E170" s="16"/>
      <c r="F170" s="19"/>
      <c r="G170" s="16"/>
      <c r="H170" s="92">
        <f t="shared" si="9"/>
        <v>0</v>
      </c>
      <c r="I170" s="16"/>
      <c r="J170" s="16"/>
      <c r="K170" s="16"/>
      <c r="L170" s="16"/>
      <c r="M170" s="17"/>
      <c r="P170" s="19"/>
    </row>
    <row r="171" spans="1:16" ht="15.75" customHeight="1" thickBot="1">
      <c r="A171" s="84"/>
      <c r="B171" s="86"/>
      <c r="C171" s="86"/>
      <c r="D171" s="86"/>
      <c r="E171" s="86"/>
      <c r="F171" s="85"/>
      <c r="G171" s="86"/>
      <c r="H171" s="103">
        <f t="shared" si="9"/>
        <v>0</v>
      </c>
      <c r="I171" s="86"/>
      <c r="J171" s="86"/>
      <c r="K171" s="86"/>
      <c r="L171" s="86"/>
      <c r="M171" s="87"/>
      <c r="P171" s="19"/>
    </row>
    <row r="172" spans="1:16" ht="15.75" customHeight="1" thickTop="1">
      <c r="A172" s="16"/>
      <c r="D172" s="16"/>
      <c r="E172" s="16"/>
      <c r="F172" s="19"/>
      <c r="H172" s="19"/>
      <c r="I172" s="16"/>
      <c r="P172" s="19"/>
    </row>
    <row r="173" spans="1:16" ht="15.75" customHeight="1">
      <c r="A173" s="16"/>
      <c r="D173" s="16"/>
      <c r="E173" s="16"/>
      <c r="F173" s="19"/>
      <c r="H173" s="19"/>
      <c r="I173" s="16"/>
      <c r="P173" s="19"/>
    </row>
    <row r="174" spans="1:16" ht="15.75" customHeight="1">
      <c r="A174" s="16"/>
      <c r="D174" s="16"/>
      <c r="E174" s="16"/>
      <c r="F174" s="19"/>
      <c r="H174" s="19"/>
      <c r="I174" s="16"/>
      <c r="P174" s="19"/>
    </row>
    <row r="175" spans="1:16" ht="15.75" customHeight="1">
      <c r="A175" s="16"/>
      <c r="D175" s="16"/>
      <c r="E175" s="16"/>
      <c r="F175" s="19"/>
      <c r="H175" s="19"/>
      <c r="I175" s="16"/>
      <c r="P175" s="19"/>
    </row>
    <row r="176" spans="1:16" ht="15.75" customHeight="1">
      <c r="A176" s="14" t="s">
        <v>358</v>
      </c>
      <c r="B176" s="14" t="s">
        <v>359</v>
      </c>
      <c r="C176" s="14" t="s">
        <v>360</v>
      </c>
      <c r="D176" s="14" t="s">
        <v>361</v>
      </c>
      <c r="E176" s="14" t="s">
        <v>362</v>
      </c>
      <c r="F176" s="19"/>
      <c r="H176" s="19"/>
      <c r="I176" s="16"/>
      <c r="P176" s="19"/>
    </row>
    <row r="177" spans="1:16" ht="15.75" customHeight="1">
      <c r="A177" s="14"/>
      <c r="D177" s="16"/>
      <c r="E177" s="16"/>
      <c r="F177" s="19"/>
      <c r="H177" s="19"/>
      <c r="I177" s="16"/>
      <c r="P177" s="19"/>
    </row>
    <row r="178" spans="1:16" ht="15.75" customHeight="1">
      <c r="A178" s="16" t="s">
        <v>363</v>
      </c>
      <c r="B178" s="16">
        <v>1</v>
      </c>
      <c r="C178" s="16" t="s">
        <v>364</v>
      </c>
      <c r="D178" s="104">
        <v>44075</v>
      </c>
      <c r="E178" s="16"/>
      <c r="F178" s="19"/>
      <c r="H178" s="19"/>
      <c r="I178" s="16"/>
      <c r="P178" s="19"/>
    </row>
    <row r="179" spans="1:16" ht="15.75" customHeight="1">
      <c r="A179" s="16" t="s">
        <v>365</v>
      </c>
      <c r="B179" s="16">
        <v>1</v>
      </c>
      <c r="C179" s="16" t="s">
        <v>364</v>
      </c>
      <c r="D179" s="104">
        <v>44075</v>
      </c>
      <c r="E179" s="16"/>
      <c r="F179" s="19"/>
      <c r="H179" s="19"/>
      <c r="I179" s="16"/>
      <c r="P179" s="19"/>
    </row>
    <row r="180" spans="1:16" ht="15.75" customHeight="1">
      <c r="A180" s="16" t="s">
        <v>366</v>
      </c>
      <c r="B180" s="16">
        <v>1</v>
      </c>
      <c r="C180" s="16" t="s">
        <v>364</v>
      </c>
      <c r="D180" s="104">
        <v>44075</v>
      </c>
      <c r="E180" s="16"/>
      <c r="F180" s="19"/>
      <c r="H180" s="19"/>
      <c r="I180" s="16"/>
      <c r="P180" s="19"/>
    </row>
    <row r="181" spans="1:16" ht="15.75" customHeight="1">
      <c r="A181" s="16" t="s">
        <v>367</v>
      </c>
      <c r="B181" s="16">
        <v>1</v>
      </c>
      <c r="C181" s="16" t="s">
        <v>364</v>
      </c>
      <c r="D181" s="104">
        <v>44075</v>
      </c>
      <c r="E181" s="16"/>
      <c r="F181" s="19"/>
      <c r="H181" s="19"/>
      <c r="I181" s="16"/>
      <c r="P181" s="19"/>
    </row>
    <row r="182" spans="1:16" ht="15.75" customHeight="1">
      <c r="A182" s="16" t="s">
        <v>368</v>
      </c>
      <c r="B182" s="16">
        <v>1</v>
      </c>
      <c r="C182" s="16" t="s">
        <v>364</v>
      </c>
      <c r="D182" s="104">
        <v>44075</v>
      </c>
      <c r="E182" s="16"/>
      <c r="F182" s="19"/>
      <c r="H182" s="19"/>
      <c r="I182" s="16"/>
      <c r="P182" s="19"/>
    </row>
    <row r="183" spans="1:16" ht="15.75" customHeight="1">
      <c r="A183" s="16" t="s">
        <v>348</v>
      </c>
      <c r="B183" s="16">
        <v>1</v>
      </c>
      <c r="C183" s="16" t="s">
        <v>364</v>
      </c>
      <c r="D183" s="104">
        <v>44075</v>
      </c>
      <c r="E183" s="16"/>
      <c r="F183" s="19"/>
      <c r="H183" s="19"/>
      <c r="I183" s="16"/>
      <c r="P183" s="19"/>
    </row>
    <row r="184" spans="1:16" ht="15.75" customHeight="1">
      <c r="A184" s="16" t="s">
        <v>351</v>
      </c>
      <c r="B184" s="16">
        <v>1</v>
      </c>
      <c r="C184" s="16" t="s">
        <v>364</v>
      </c>
      <c r="D184" s="104">
        <v>44075</v>
      </c>
    </row>
    <row r="185" spans="1:16" ht="15.75" customHeight="1">
      <c r="A185" s="16"/>
      <c r="D185" s="16"/>
      <c r="E185" s="16"/>
      <c r="F185" s="19"/>
      <c r="H185" s="19"/>
      <c r="I185" s="16"/>
      <c r="P185" s="19"/>
    </row>
    <row r="186" spans="1:16" ht="15.75" customHeight="1">
      <c r="A186" s="16"/>
      <c r="D186" s="16"/>
      <c r="E186" s="16"/>
      <c r="F186" s="19"/>
      <c r="H186" s="19"/>
      <c r="I186" s="16"/>
      <c r="P186" s="19"/>
    </row>
    <row r="187" spans="1:16" ht="15.75" customHeight="1">
      <c r="A187" s="16" t="s">
        <v>369</v>
      </c>
      <c r="C187" s="16" t="s">
        <v>370</v>
      </c>
      <c r="D187" s="104">
        <v>44256</v>
      </c>
      <c r="E187" s="16"/>
      <c r="F187" s="19"/>
      <c r="H187" s="19"/>
      <c r="I187" s="16"/>
      <c r="P187" s="19"/>
    </row>
    <row r="188" spans="1:16" ht="15.75" customHeight="1">
      <c r="A188" s="16" t="s">
        <v>371</v>
      </c>
      <c r="C188" s="16" t="s">
        <v>372</v>
      </c>
      <c r="D188" s="104">
        <v>44256</v>
      </c>
      <c r="E188" s="16"/>
      <c r="F188" s="19"/>
      <c r="H188" s="19"/>
      <c r="I188" s="16"/>
      <c r="P188" s="19"/>
    </row>
    <row r="189" spans="1:16" ht="15.75" customHeight="1">
      <c r="A189" s="16"/>
      <c r="D189" s="16"/>
      <c r="E189" s="16"/>
      <c r="F189" s="19"/>
      <c r="H189" s="19"/>
      <c r="I189" s="16"/>
      <c r="P189" s="19"/>
    </row>
    <row r="190" spans="1:16" ht="15.75" customHeight="1">
      <c r="A190" s="16" t="s">
        <v>373</v>
      </c>
      <c r="B190" s="16">
        <v>1</v>
      </c>
      <c r="C190" s="16" t="s">
        <v>374</v>
      </c>
      <c r="D190" s="104">
        <v>43983</v>
      </c>
      <c r="E190" s="16"/>
      <c r="F190" s="19"/>
      <c r="H190" s="19"/>
      <c r="I190" s="16"/>
      <c r="P190" s="19"/>
    </row>
    <row r="191" spans="1:16" ht="15.75" customHeight="1">
      <c r="A191" s="16" t="s">
        <v>375</v>
      </c>
      <c r="B191" s="16">
        <v>1</v>
      </c>
      <c r="C191" s="16" t="s">
        <v>374</v>
      </c>
      <c r="D191" s="104">
        <v>43984</v>
      </c>
      <c r="E191" s="16"/>
      <c r="F191" s="19"/>
      <c r="H191" s="19"/>
      <c r="I191" s="16"/>
      <c r="P191" s="19"/>
    </row>
    <row r="192" spans="1:16" ht="15.75" customHeight="1">
      <c r="A192" s="16" t="s">
        <v>376</v>
      </c>
      <c r="B192" s="16">
        <v>1</v>
      </c>
      <c r="C192" s="16" t="s">
        <v>374</v>
      </c>
      <c r="D192" s="104">
        <v>43985</v>
      </c>
      <c r="E192" s="16"/>
      <c r="F192" s="19"/>
      <c r="H192" s="19"/>
      <c r="I192" s="16"/>
      <c r="P192" s="19"/>
    </row>
    <row r="193" spans="1:16" ht="15.75" customHeight="1">
      <c r="A193" s="16" t="s">
        <v>377</v>
      </c>
      <c r="B193" s="16">
        <v>2</v>
      </c>
      <c r="C193" s="16" t="s">
        <v>374</v>
      </c>
      <c r="D193" s="104">
        <v>43986</v>
      </c>
      <c r="E193" s="16"/>
      <c r="F193" s="19"/>
      <c r="H193" s="19"/>
      <c r="I193" s="16"/>
      <c r="P193" s="19"/>
    </row>
    <row r="194" spans="1:16" ht="15.75" customHeight="1">
      <c r="A194" s="16" t="s">
        <v>378</v>
      </c>
      <c r="B194" s="16">
        <v>1</v>
      </c>
      <c r="C194" s="16" t="s">
        <v>374</v>
      </c>
      <c r="D194" s="104">
        <v>43987</v>
      </c>
      <c r="E194" s="16"/>
      <c r="F194" s="19"/>
      <c r="H194" s="19"/>
      <c r="I194" s="16"/>
      <c r="P194" s="19"/>
    </row>
    <row r="195" spans="1:16" ht="15.75" customHeight="1">
      <c r="A195" s="16" t="s">
        <v>379</v>
      </c>
      <c r="B195" s="16">
        <v>2</v>
      </c>
      <c r="C195" s="16" t="s">
        <v>374</v>
      </c>
      <c r="D195" s="104">
        <v>43988</v>
      </c>
      <c r="E195" s="16"/>
      <c r="F195" s="19"/>
      <c r="H195" s="19"/>
      <c r="I195" s="16"/>
      <c r="P195" s="19"/>
    </row>
    <row r="196" spans="1:16" ht="15.75" customHeight="1">
      <c r="A196" s="16" t="s">
        <v>380</v>
      </c>
      <c r="B196" s="16">
        <v>2</v>
      </c>
      <c r="C196" s="16" t="s">
        <v>374</v>
      </c>
      <c r="D196" s="104">
        <v>43989</v>
      </c>
      <c r="E196" s="16"/>
      <c r="F196" s="19"/>
      <c r="H196" s="19"/>
      <c r="I196" s="16"/>
      <c r="P196" s="19"/>
    </row>
    <row r="197" spans="1:16" ht="15.75" customHeight="1">
      <c r="A197" s="16" t="s">
        <v>381</v>
      </c>
      <c r="B197" s="16">
        <v>1</v>
      </c>
      <c r="C197" s="16" t="s">
        <v>374</v>
      </c>
      <c r="D197" s="104">
        <v>43990</v>
      </c>
      <c r="E197" s="16"/>
      <c r="F197" s="19"/>
      <c r="H197" s="19"/>
      <c r="I197" s="16"/>
      <c r="P197" s="19"/>
    </row>
    <row r="198" spans="1:16" ht="15.75" customHeight="1">
      <c r="A198" s="16" t="s">
        <v>382</v>
      </c>
      <c r="B198" s="16">
        <v>1</v>
      </c>
      <c r="C198" s="16" t="s">
        <v>374</v>
      </c>
      <c r="D198" s="104">
        <v>43991</v>
      </c>
      <c r="E198" s="16"/>
      <c r="F198" s="19"/>
      <c r="H198" s="19"/>
      <c r="I198" s="16"/>
      <c r="P198" s="19"/>
    </row>
    <row r="199" spans="1:16" ht="15.75" customHeight="1">
      <c r="A199" s="16" t="s">
        <v>383</v>
      </c>
      <c r="B199" s="16">
        <v>1</v>
      </c>
      <c r="C199" s="16" t="s">
        <v>374</v>
      </c>
      <c r="D199" s="104">
        <v>43992</v>
      </c>
      <c r="E199" s="16"/>
      <c r="F199" s="19"/>
      <c r="H199" s="19"/>
      <c r="I199" s="16"/>
      <c r="P199" s="19"/>
    </row>
    <row r="200" spans="1:16" ht="15.75" customHeight="1">
      <c r="A200" s="16"/>
      <c r="D200" s="16"/>
      <c r="E200" s="16"/>
      <c r="F200" s="19"/>
      <c r="H200" s="19"/>
      <c r="I200" s="16"/>
      <c r="P200" s="19"/>
    </row>
    <row r="201" spans="1:16" ht="15.75" customHeight="1">
      <c r="A201" s="16"/>
      <c r="D201" s="16"/>
      <c r="E201" s="16"/>
      <c r="F201" s="19"/>
      <c r="H201" s="19"/>
      <c r="I201" s="16"/>
      <c r="P201" s="19"/>
    </row>
    <row r="202" spans="1:16" ht="15.75" customHeight="1">
      <c r="A202" s="16" t="s">
        <v>383</v>
      </c>
      <c r="B202" s="16">
        <v>1</v>
      </c>
      <c r="C202" s="16" t="s">
        <v>384</v>
      </c>
      <c r="D202" s="28" t="s">
        <v>385</v>
      </c>
      <c r="E202" s="16"/>
      <c r="F202" s="19"/>
      <c r="H202" s="19"/>
      <c r="I202" s="16"/>
      <c r="P202" s="19"/>
    </row>
    <row r="203" spans="1:16" ht="15.75" customHeight="1">
      <c r="A203" s="16" t="s">
        <v>381</v>
      </c>
      <c r="B203" s="16">
        <v>1</v>
      </c>
      <c r="C203" s="16" t="s">
        <v>384</v>
      </c>
      <c r="D203" s="28" t="s">
        <v>385</v>
      </c>
      <c r="E203" s="16"/>
      <c r="F203" s="19"/>
      <c r="H203" s="19"/>
      <c r="I203" s="16"/>
      <c r="P203" s="19"/>
    </row>
    <row r="204" spans="1:16" ht="15.75" customHeight="1">
      <c r="A204" s="16"/>
      <c r="D204" s="16"/>
      <c r="E204" s="16"/>
      <c r="F204" s="19"/>
      <c r="H204" s="19"/>
      <c r="I204" s="16"/>
      <c r="P204" s="19"/>
    </row>
    <row r="205" spans="1:16" ht="15.75" customHeight="1">
      <c r="A205" s="16"/>
      <c r="D205" s="16"/>
      <c r="E205" s="16"/>
      <c r="F205" s="19"/>
      <c r="H205" s="19"/>
      <c r="I205" s="16"/>
      <c r="P205" s="19"/>
    </row>
    <row r="206" spans="1:16" ht="15.75" customHeight="1">
      <c r="A206" s="16" t="s">
        <v>386</v>
      </c>
      <c r="B206" s="16">
        <v>1</v>
      </c>
      <c r="C206" s="16" t="s">
        <v>387</v>
      </c>
      <c r="D206" s="16" t="s">
        <v>388</v>
      </c>
      <c r="E206" s="16"/>
      <c r="F206" s="19"/>
      <c r="H206" s="19"/>
      <c r="I206" s="16"/>
      <c r="P206" s="19"/>
    </row>
    <row r="207" spans="1:16" ht="15.75" customHeight="1">
      <c r="A207" s="16" t="s">
        <v>389</v>
      </c>
      <c r="B207" s="16">
        <v>1</v>
      </c>
      <c r="C207" s="16" t="s">
        <v>387</v>
      </c>
      <c r="D207" s="16" t="s">
        <v>388</v>
      </c>
      <c r="E207" s="16"/>
      <c r="F207" s="19"/>
      <c r="H207" s="19"/>
      <c r="I207" s="16"/>
      <c r="P207" s="19"/>
    </row>
    <row r="208" spans="1:16" ht="15.75" customHeight="1">
      <c r="A208" s="16" t="s">
        <v>390</v>
      </c>
      <c r="B208" s="16">
        <v>1</v>
      </c>
      <c r="C208" s="16" t="s">
        <v>387</v>
      </c>
      <c r="D208" s="16" t="s">
        <v>388</v>
      </c>
      <c r="E208" s="16"/>
      <c r="F208" s="19"/>
      <c r="H208" s="19"/>
      <c r="I208" s="16"/>
      <c r="P208" s="19"/>
    </row>
    <row r="209" spans="1:16" ht="15.75" customHeight="1">
      <c r="A209" s="16"/>
      <c r="D209" s="16"/>
      <c r="E209" s="16"/>
      <c r="F209" s="19"/>
      <c r="H209" s="19"/>
      <c r="I209" s="16"/>
      <c r="P209" s="19"/>
    </row>
    <row r="210" spans="1:16" ht="15.75" customHeight="1">
      <c r="A210" s="16"/>
      <c r="D210" s="16"/>
      <c r="E210" s="16"/>
      <c r="F210" s="19"/>
      <c r="H210" s="19"/>
      <c r="I210" s="16"/>
      <c r="P210" s="19"/>
    </row>
    <row r="211" spans="1:16" ht="15.75" customHeight="1">
      <c r="A211" s="16"/>
      <c r="D211" s="16"/>
      <c r="E211" s="16"/>
      <c r="F211" s="19"/>
      <c r="H211" s="19"/>
      <c r="I211" s="16"/>
      <c r="P211" s="19"/>
    </row>
    <row r="212" spans="1:16" ht="15.75" customHeight="1">
      <c r="A212" s="16"/>
      <c r="D212" s="16"/>
      <c r="E212" s="16"/>
      <c r="F212" s="19"/>
      <c r="H212" s="19"/>
      <c r="I212" s="16"/>
      <c r="P212" s="19"/>
    </row>
    <row r="213" spans="1:16" ht="15.75" customHeight="1">
      <c r="A213" s="16"/>
      <c r="D213" s="16"/>
      <c r="E213" s="16"/>
      <c r="F213" s="19"/>
      <c r="H213" s="19"/>
      <c r="I213" s="16"/>
      <c r="P213" s="19"/>
    </row>
    <row r="214" spans="1:16" ht="15.75" customHeight="1">
      <c r="A214" s="16"/>
      <c r="D214" s="16"/>
      <c r="E214" s="16"/>
      <c r="F214" s="19"/>
      <c r="H214" s="19"/>
      <c r="I214" s="16"/>
      <c r="P214" s="19"/>
    </row>
    <row r="215" spans="1:16" ht="15.75" customHeight="1">
      <c r="A215" s="16"/>
      <c r="D215" s="16"/>
      <c r="E215" s="16"/>
      <c r="F215" s="19"/>
      <c r="H215" s="19"/>
      <c r="I215" s="16"/>
      <c r="P215" s="19"/>
    </row>
    <row r="216" spans="1:16" ht="15.75" customHeight="1">
      <c r="A216" s="16"/>
      <c r="D216" s="16"/>
      <c r="E216" s="16"/>
      <c r="F216" s="19"/>
      <c r="H216" s="19"/>
      <c r="I216" s="16"/>
      <c r="P216" s="19"/>
    </row>
    <row r="217" spans="1:16" ht="15.75" customHeight="1">
      <c r="A217" s="16"/>
      <c r="D217" s="16"/>
      <c r="E217" s="16"/>
      <c r="F217" s="19"/>
      <c r="H217" s="19"/>
      <c r="I217" s="16"/>
      <c r="P217" s="19"/>
    </row>
    <row r="218" spans="1:16" ht="15.75" customHeight="1">
      <c r="A218" s="16"/>
      <c r="D218" s="16"/>
      <c r="E218" s="16"/>
      <c r="F218" s="19"/>
      <c r="H218" s="19"/>
      <c r="I218" s="16"/>
      <c r="P218" s="19"/>
    </row>
    <row r="219" spans="1:16" ht="15.75" customHeight="1">
      <c r="A219" s="16"/>
      <c r="D219" s="16"/>
      <c r="E219" s="16"/>
      <c r="F219" s="19"/>
      <c r="H219" s="19"/>
      <c r="I219" s="16"/>
      <c r="P219" s="19"/>
    </row>
    <row r="220" spans="1:16" ht="15.75" customHeight="1">
      <c r="A220" s="16"/>
      <c r="D220" s="16"/>
      <c r="E220" s="16"/>
      <c r="F220" s="19"/>
      <c r="H220" s="19"/>
      <c r="I220" s="16"/>
      <c r="P220" s="19"/>
    </row>
    <row r="221" spans="1:16" ht="15.75" customHeight="1">
      <c r="A221" s="16"/>
      <c r="D221" s="16"/>
      <c r="E221" s="16"/>
      <c r="F221" s="19"/>
      <c r="H221" s="19"/>
      <c r="I221" s="16"/>
      <c r="P221" s="19"/>
    </row>
    <row r="222" spans="1:16" ht="15.75" customHeight="1">
      <c r="A222" s="16"/>
      <c r="D222" s="16"/>
      <c r="E222" s="16"/>
      <c r="F222" s="19"/>
      <c r="H222" s="19"/>
      <c r="I222" s="16"/>
      <c r="P222" s="19"/>
    </row>
    <row r="223" spans="1:16" ht="15.75" customHeight="1">
      <c r="A223" s="16"/>
      <c r="D223" s="16"/>
      <c r="E223" s="16"/>
      <c r="F223" s="19"/>
      <c r="H223" s="19"/>
      <c r="I223" s="16"/>
      <c r="P223" s="19"/>
    </row>
    <row r="224" spans="1:16" ht="15.75" customHeight="1">
      <c r="A224" s="16"/>
      <c r="D224" s="16"/>
      <c r="E224" s="16"/>
      <c r="F224" s="19"/>
      <c r="H224" s="19"/>
      <c r="I224" s="16"/>
      <c r="P224" s="19"/>
    </row>
    <row r="225" spans="1:16" ht="15.75" customHeight="1">
      <c r="A225" s="16"/>
      <c r="D225" s="16"/>
      <c r="E225" s="16"/>
      <c r="F225" s="19"/>
      <c r="H225" s="19"/>
      <c r="I225" s="16"/>
      <c r="P225" s="19"/>
    </row>
    <row r="226" spans="1:16" ht="15.75" customHeight="1">
      <c r="A226" s="16"/>
      <c r="D226" s="16"/>
      <c r="E226" s="16"/>
      <c r="F226" s="19"/>
      <c r="H226" s="19"/>
      <c r="I226" s="16"/>
      <c r="P226" s="19"/>
    </row>
    <row r="227" spans="1:16" ht="15.75" customHeight="1">
      <c r="A227" s="16"/>
      <c r="D227" s="16"/>
      <c r="E227" s="16"/>
      <c r="F227" s="19"/>
      <c r="H227" s="19"/>
      <c r="I227" s="16"/>
      <c r="P227" s="19"/>
    </row>
    <row r="228" spans="1:16" ht="15.75" customHeight="1">
      <c r="A228" s="16"/>
      <c r="D228" s="16"/>
      <c r="E228" s="16"/>
      <c r="F228" s="19"/>
      <c r="H228" s="19"/>
      <c r="I228" s="16"/>
      <c r="P228" s="19"/>
    </row>
    <row r="229" spans="1:16" ht="15.75" customHeight="1">
      <c r="A229" s="16"/>
      <c r="D229" s="16"/>
      <c r="E229" s="16"/>
      <c r="F229" s="19"/>
      <c r="H229" s="19"/>
      <c r="I229" s="16"/>
      <c r="P229" s="19"/>
    </row>
    <row r="230" spans="1:16" ht="15.75" customHeight="1">
      <c r="A230" s="16"/>
      <c r="D230" s="16"/>
      <c r="E230" s="16"/>
      <c r="F230" s="19"/>
      <c r="H230" s="19"/>
      <c r="I230" s="16"/>
      <c r="P230" s="19"/>
    </row>
    <row r="231" spans="1:16" ht="15.75" customHeight="1">
      <c r="A231" s="16"/>
      <c r="D231" s="16"/>
      <c r="E231" s="16"/>
      <c r="F231" s="19"/>
      <c r="H231" s="19"/>
      <c r="I231" s="16"/>
      <c r="P231" s="19"/>
    </row>
    <row r="232" spans="1:16" ht="15.75" customHeight="1">
      <c r="A232" s="16"/>
      <c r="D232" s="16"/>
      <c r="E232" s="16"/>
      <c r="F232" s="19"/>
      <c r="H232" s="19"/>
      <c r="I232" s="16"/>
      <c r="P232" s="19"/>
    </row>
    <row r="233" spans="1:16" ht="15.75" customHeight="1">
      <c r="A233" s="16"/>
      <c r="D233" s="16"/>
      <c r="E233" s="16"/>
      <c r="F233" s="19"/>
      <c r="H233" s="19"/>
      <c r="I233" s="16"/>
      <c r="P233" s="19"/>
    </row>
    <row r="234" spans="1:16" ht="15.75" customHeight="1">
      <c r="A234" s="16"/>
      <c r="D234" s="16"/>
      <c r="E234" s="16"/>
      <c r="F234" s="19"/>
      <c r="H234" s="19"/>
      <c r="I234" s="16"/>
      <c r="P234" s="19"/>
    </row>
    <row r="235" spans="1:16" ht="15.75" customHeight="1">
      <c r="A235" s="16"/>
      <c r="D235" s="16"/>
      <c r="E235" s="16"/>
      <c r="F235" s="19"/>
      <c r="H235" s="19"/>
      <c r="I235" s="16"/>
      <c r="P235" s="19"/>
    </row>
    <row r="236" spans="1:16" ht="15.75" customHeight="1">
      <c r="A236" s="16"/>
      <c r="D236" s="16"/>
      <c r="E236" s="16"/>
      <c r="F236" s="19"/>
      <c r="H236" s="19"/>
      <c r="I236" s="16"/>
      <c r="P236" s="19"/>
    </row>
    <row r="237" spans="1:16" ht="15.75" customHeight="1">
      <c r="A237" s="16"/>
      <c r="D237" s="16"/>
      <c r="E237" s="16"/>
      <c r="F237" s="19"/>
      <c r="H237" s="19"/>
      <c r="I237" s="16"/>
      <c r="P237" s="19"/>
    </row>
    <row r="238" spans="1:16" ht="15.75" customHeight="1">
      <c r="A238" s="16"/>
      <c r="D238" s="16"/>
      <c r="E238" s="16"/>
      <c r="F238" s="19"/>
      <c r="H238" s="19"/>
      <c r="I238" s="16"/>
      <c r="P238" s="19"/>
    </row>
    <row r="239" spans="1:16" ht="15.75" customHeight="1">
      <c r="A239" s="16"/>
      <c r="D239" s="16"/>
      <c r="E239" s="16"/>
      <c r="F239" s="19"/>
      <c r="H239" s="19"/>
      <c r="I239" s="16"/>
      <c r="P239" s="19"/>
    </row>
    <row r="240" spans="1:16" ht="15.75" customHeight="1">
      <c r="A240" s="16"/>
      <c r="D240" s="16"/>
      <c r="E240" s="16"/>
      <c r="F240" s="19"/>
      <c r="H240" s="19"/>
      <c r="I240" s="16"/>
      <c r="P240" s="19"/>
    </row>
    <row r="241" spans="1:16" ht="15.75" customHeight="1">
      <c r="A241" s="16"/>
      <c r="D241" s="16"/>
      <c r="E241" s="16"/>
      <c r="F241" s="19"/>
      <c r="H241" s="19"/>
      <c r="I241" s="16"/>
      <c r="P241" s="19"/>
    </row>
    <row r="242" spans="1:16" ht="15.75" customHeight="1">
      <c r="A242" s="16"/>
      <c r="D242" s="16"/>
      <c r="E242" s="16"/>
      <c r="F242" s="19"/>
      <c r="H242" s="19"/>
      <c r="I242" s="16"/>
      <c r="P242" s="19"/>
    </row>
    <row r="243" spans="1:16" ht="15.75" customHeight="1">
      <c r="A243" s="16"/>
      <c r="D243" s="16"/>
      <c r="E243" s="16"/>
      <c r="F243" s="19"/>
      <c r="H243" s="19"/>
      <c r="I243" s="16"/>
      <c r="P243" s="19"/>
    </row>
    <row r="244" spans="1:16" ht="15.75" customHeight="1">
      <c r="A244" s="16"/>
      <c r="D244" s="16"/>
      <c r="E244" s="16"/>
      <c r="F244" s="19"/>
      <c r="H244" s="19"/>
      <c r="I244" s="16"/>
      <c r="P244" s="19"/>
    </row>
    <row r="245" spans="1:16" ht="15.75" customHeight="1">
      <c r="A245" s="16"/>
      <c r="D245" s="16"/>
      <c r="E245" s="16"/>
      <c r="F245" s="19"/>
      <c r="H245" s="19"/>
      <c r="I245" s="16"/>
      <c r="P245" s="19"/>
    </row>
    <row r="246" spans="1:16" ht="15.75" customHeight="1">
      <c r="A246" s="16"/>
      <c r="D246" s="16"/>
      <c r="E246" s="16"/>
      <c r="F246" s="19"/>
      <c r="H246" s="19"/>
      <c r="I246" s="16"/>
      <c r="P246" s="19"/>
    </row>
    <row r="247" spans="1:16" ht="15.75" customHeight="1">
      <c r="A247" s="16"/>
      <c r="D247" s="16"/>
      <c r="E247" s="16"/>
      <c r="F247" s="19"/>
      <c r="H247" s="19"/>
      <c r="I247" s="16"/>
      <c r="P247" s="19"/>
    </row>
    <row r="248" spans="1:16" ht="15.75" customHeight="1">
      <c r="A248" s="16"/>
      <c r="D248" s="16"/>
      <c r="E248" s="16"/>
      <c r="F248" s="19"/>
      <c r="H248" s="19"/>
      <c r="I248" s="16"/>
      <c r="P248" s="19"/>
    </row>
    <row r="249" spans="1:16" ht="15.75" customHeight="1">
      <c r="A249" s="16"/>
      <c r="D249" s="16"/>
      <c r="E249" s="16"/>
      <c r="F249" s="19"/>
      <c r="H249" s="19"/>
      <c r="I249" s="16"/>
      <c r="P249" s="19"/>
    </row>
    <row r="250" spans="1:16" ht="15.75" customHeight="1">
      <c r="A250" s="16"/>
      <c r="D250" s="16"/>
      <c r="E250" s="16"/>
      <c r="F250" s="19"/>
      <c r="H250" s="19"/>
      <c r="I250" s="16"/>
      <c r="P250" s="19"/>
    </row>
    <row r="251" spans="1:16" ht="15.75" customHeight="1">
      <c r="A251" s="16"/>
      <c r="D251" s="16"/>
      <c r="E251" s="16"/>
      <c r="F251" s="19"/>
      <c r="H251" s="19"/>
      <c r="I251" s="16"/>
      <c r="P251" s="19"/>
    </row>
    <row r="252" spans="1:16" ht="15.75" customHeight="1">
      <c r="A252" s="16"/>
      <c r="D252" s="16"/>
      <c r="E252" s="16"/>
      <c r="F252" s="19"/>
      <c r="H252" s="19"/>
      <c r="I252" s="16"/>
      <c r="P252" s="19"/>
    </row>
    <row r="253" spans="1:16" ht="15.75" customHeight="1">
      <c r="A253" s="16"/>
      <c r="D253" s="16"/>
      <c r="E253" s="16"/>
      <c r="F253" s="19"/>
      <c r="H253" s="19"/>
      <c r="I253" s="16"/>
      <c r="P253" s="19"/>
    </row>
    <row r="254" spans="1:16" ht="15.75" customHeight="1">
      <c r="A254" s="16"/>
      <c r="D254" s="16"/>
      <c r="E254" s="16"/>
      <c r="F254" s="19"/>
      <c r="H254" s="19"/>
      <c r="I254" s="16"/>
      <c r="P254" s="19"/>
    </row>
    <row r="255" spans="1:16" ht="15.75" customHeight="1">
      <c r="A255" s="16"/>
      <c r="D255" s="16"/>
      <c r="E255" s="16"/>
      <c r="F255" s="19"/>
      <c r="H255" s="19"/>
      <c r="I255" s="16"/>
      <c r="P255" s="19"/>
    </row>
    <row r="256" spans="1:16" ht="15.75" customHeight="1">
      <c r="A256" s="16"/>
      <c r="D256" s="16"/>
      <c r="E256" s="16"/>
      <c r="F256" s="19"/>
      <c r="H256" s="19"/>
      <c r="I256" s="16"/>
      <c r="P256" s="19"/>
    </row>
    <row r="257" spans="1:16" ht="15.75" customHeight="1">
      <c r="A257" s="16"/>
      <c r="D257" s="16"/>
      <c r="E257" s="16"/>
      <c r="F257" s="19"/>
      <c r="H257" s="19"/>
      <c r="I257" s="16"/>
      <c r="P257" s="19"/>
    </row>
    <row r="258" spans="1:16" ht="15.75" customHeight="1">
      <c r="A258" s="16"/>
      <c r="D258" s="16"/>
      <c r="E258" s="16"/>
      <c r="F258" s="19"/>
      <c r="H258" s="19"/>
      <c r="I258" s="16"/>
      <c r="P258" s="19"/>
    </row>
    <row r="259" spans="1:16" ht="15.75" customHeight="1">
      <c r="A259" s="16"/>
      <c r="D259" s="16"/>
      <c r="E259" s="16"/>
      <c r="F259" s="19"/>
      <c r="H259" s="19"/>
      <c r="I259" s="16"/>
      <c r="P259" s="19"/>
    </row>
    <row r="260" spans="1:16" ht="15.75" customHeight="1">
      <c r="A260" s="16"/>
      <c r="D260" s="16"/>
      <c r="E260" s="16"/>
      <c r="F260" s="19"/>
      <c r="H260" s="19"/>
      <c r="I260" s="16"/>
      <c r="P260" s="19"/>
    </row>
    <row r="261" spans="1:16" ht="15.75" customHeight="1">
      <c r="A261" s="16"/>
      <c r="D261" s="16"/>
      <c r="E261" s="16"/>
      <c r="F261" s="19"/>
      <c r="H261" s="19"/>
      <c r="I261" s="16"/>
      <c r="P261" s="19"/>
    </row>
    <row r="262" spans="1:16" ht="15.75" customHeight="1">
      <c r="A262" s="16"/>
      <c r="D262" s="16"/>
      <c r="E262" s="16"/>
      <c r="F262" s="19"/>
      <c r="H262" s="19"/>
      <c r="I262" s="16"/>
      <c r="P262" s="19"/>
    </row>
    <row r="263" spans="1:16" ht="15.75" customHeight="1">
      <c r="A263" s="16"/>
      <c r="D263" s="16"/>
      <c r="E263" s="16"/>
      <c r="F263" s="19"/>
      <c r="H263" s="19"/>
      <c r="I263" s="16"/>
      <c r="P263" s="19"/>
    </row>
    <row r="264" spans="1:16" ht="15.75" customHeight="1">
      <c r="A264" s="16"/>
      <c r="D264" s="16"/>
      <c r="E264" s="16"/>
      <c r="F264" s="19"/>
      <c r="H264" s="19"/>
      <c r="I264" s="16"/>
      <c r="P264" s="19"/>
    </row>
    <row r="265" spans="1:16" ht="15.75" customHeight="1">
      <c r="A265" s="16"/>
      <c r="D265" s="16"/>
      <c r="E265" s="16"/>
      <c r="F265" s="19"/>
      <c r="H265" s="19"/>
      <c r="I265" s="16"/>
      <c r="P265" s="19"/>
    </row>
    <row r="266" spans="1:16" ht="15.75" customHeight="1">
      <c r="A266" s="16"/>
      <c r="D266" s="16"/>
      <c r="E266" s="16"/>
      <c r="F266" s="19"/>
      <c r="H266" s="19"/>
      <c r="I266" s="16"/>
      <c r="P266" s="19"/>
    </row>
    <row r="267" spans="1:16" ht="15.75" customHeight="1">
      <c r="A267" s="16"/>
      <c r="D267" s="16"/>
      <c r="E267" s="16"/>
      <c r="F267" s="19"/>
      <c r="H267" s="19"/>
      <c r="I267" s="16"/>
      <c r="P267" s="19"/>
    </row>
    <row r="268" spans="1:16" ht="15.75" customHeight="1">
      <c r="A268" s="16"/>
      <c r="D268" s="16"/>
      <c r="E268" s="16"/>
      <c r="F268" s="19"/>
      <c r="H268" s="19"/>
      <c r="I268" s="16"/>
      <c r="P268" s="19"/>
    </row>
    <row r="269" spans="1:16" ht="15.75" customHeight="1">
      <c r="A269" s="16"/>
      <c r="D269" s="16"/>
      <c r="E269" s="16"/>
      <c r="F269" s="19"/>
      <c r="H269" s="19"/>
      <c r="I269" s="16"/>
      <c r="P269" s="19"/>
    </row>
    <row r="270" spans="1:16" ht="15.75" customHeight="1">
      <c r="A270" s="16"/>
      <c r="D270" s="16"/>
      <c r="E270" s="16"/>
      <c r="F270" s="19"/>
      <c r="H270" s="19"/>
      <c r="I270" s="16"/>
      <c r="P270" s="19"/>
    </row>
    <row r="271" spans="1:16" ht="15.75" customHeight="1">
      <c r="A271" s="16"/>
      <c r="D271" s="16"/>
      <c r="E271" s="16"/>
      <c r="F271" s="19"/>
      <c r="H271" s="19"/>
      <c r="I271" s="16"/>
      <c r="P271" s="19"/>
    </row>
    <row r="272" spans="1:16" ht="15.75" customHeight="1">
      <c r="A272" s="16"/>
      <c r="D272" s="16"/>
      <c r="E272" s="16"/>
      <c r="F272" s="19"/>
      <c r="H272" s="19"/>
      <c r="I272" s="16"/>
      <c r="P272" s="19"/>
    </row>
    <row r="273" spans="1:16" ht="15.75" customHeight="1">
      <c r="A273" s="16"/>
      <c r="D273" s="16"/>
      <c r="E273" s="16"/>
      <c r="F273" s="19"/>
      <c r="H273" s="19"/>
      <c r="I273" s="16"/>
      <c r="P273" s="19"/>
    </row>
    <row r="274" spans="1:16" ht="15.75" customHeight="1">
      <c r="A274" s="16"/>
      <c r="D274" s="16"/>
      <c r="E274" s="16"/>
      <c r="F274" s="19"/>
      <c r="H274" s="19"/>
      <c r="I274" s="16"/>
      <c r="P274" s="19"/>
    </row>
    <row r="275" spans="1:16" ht="15.75" customHeight="1">
      <c r="A275" s="16"/>
      <c r="D275" s="16"/>
      <c r="E275" s="16"/>
      <c r="F275" s="19"/>
      <c r="H275" s="19"/>
      <c r="I275" s="16"/>
      <c r="P275" s="19"/>
    </row>
    <row r="276" spans="1:16" ht="15.75" customHeight="1">
      <c r="A276" s="16"/>
      <c r="D276" s="16"/>
      <c r="E276" s="16"/>
      <c r="F276" s="19"/>
      <c r="H276" s="19"/>
      <c r="I276" s="16"/>
      <c r="P276" s="19"/>
    </row>
    <row r="277" spans="1:16" ht="15.75" customHeight="1">
      <c r="A277" s="16"/>
      <c r="D277" s="16"/>
      <c r="E277" s="16"/>
      <c r="F277" s="19"/>
      <c r="H277" s="19"/>
      <c r="I277" s="16"/>
      <c r="P277" s="19"/>
    </row>
    <row r="278" spans="1:16" ht="15.75" customHeight="1">
      <c r="A278" s="16"/>
      <c r="D278" s="16"/>
      <c r="E278" s="16"/>
      <c r="F278" s="19"/>
      <c r="H278" s="19"/>
      <c r="I278" s="16"/>
      <c r="P278" s="19"/>
    </row>
    <row r="279" spans="1:16" ht="15.75" customHeight="1">
      <c r="A279" s="16"/>
      <c r="D279" s="16"/>
      <c r="E279" s="16"/>
      <c r="F279" s="19"/>
      <c r="H279" s="19"/>
      <c r="I279" s="16"/>
      <c r="P279" s="19"/>
    </row>
    <row r="280" spans="1:16" ht="15.75" customHeight="1">
      <c r="A280" s="16"/>
      <c r="D280" s="16"/>
      <c r="E280" s="16"/>
      <c r="F280" s="19"/>
      <c r="H280" s="19"/>
      <c r="I280" s="16"/>
      <c r="P280" s="19"/>
    </row>
    <row r="281" spans="1:16" ht="15.75" customHeight="1">
      <c r="A281" s="16"/>
      <c r="D281" s="16"/>
      <c r="E281" s="16"/>
      <c r="F281" s="19"/>
      <c r="H281" s="19"/>
      <c r="I281" s="16"/>
      <c r="P281" s="19"/>
    </row>
    <row r="282" spans="1:16" ht="15.75" customHeight="1">
      <c r="A282" s="16"/>
      <c r="D282" s="16"/>
      <c r="E282" s="16"/>
      <c r="F282" s="19"/>
      <c r="H282" s="19"/>
      <c r="I282" s="16"/>
      <c r="P282" s="19"/>
    </row>
    <row r="283" spans="1:16" ht="15.75" customHeight="1">
      <c r="A283" s="16"/>
      <c r="D283" s="16"/>
      <c r="E283" s="16"/>
      <c r="F283" s="19"/>
      <c r="H283" s="19"/>
      <c r="I283" s="16"/>
      <c r="P283" s="19"/>
    </row>
    <row r="284" spans="1:16" ht="15.75" customHeight="1">
      <c r="A284" s="16"/>
      <c r="D284" s="16"/>
      <c r="E284" s="16"/>
      <c r="F284" s="19"/>
      <c r="H284" s="19"/>
      <c r="I284" s="16"/>
      <c r="P284" s="19"/>
    </row>
    <row r="285" spans="1:16" ht="15.75" customHeight="1">
      <c r="A285" s="16"/>
      <c r="D285" s="16"/>
      <c r="E285" s="16"/>
      <c r="F285" s="19"/>
      <c r="H285" s="19"/>
      <c r="I285" s="16"/>
      <c r="P285" s="19"/>
    </row>
    <row r="286" spans="1:16" ht="15.75" customHeight="1">
      <c r="A286" s="16"/>
      <c r="D286" s="16"/>
      <c r="E286" s="16"/>
      <c r="F286" s="19"/>
      <c r="H286" s="19"/>
      <c r="I286" s="16"/>
      <c r="P286" s="19"/>
    </row>
    <row r="287" spans="1:16" ht="15.75" customHeight="1">
      <c r="A287" s="16"/>
      <c r="D287" s="16"/>
      <c r="E287" s="16"/>
      <c r="F287" s="19"/>
      <c r="H287" s="19"/>
      <c r="I287" s="16"/>
      <c r="P287" s="19"/>
    </row>
    <row r="288" spans="1:16" ht="15.75" customHeight="1">
      <c r="A288" s="16"/>
      <c r="D288" s="16"/>
      <c r="E288" s="16"/>
      <c r="F288" s="19"/>
      <c r="H288" s="19"/>
      <c r="I288" s="16"/>
      <c r="P288" s="19"/>
    </row>
    <row r="289" spans="1:16" ht="15.75" customHeight="1">
      <c r="A289" s="16"/>
      <c r="D289" s="16"/>
      <c r="E289" s="16"/>
      <c r="F289" s="19"/>
      <c r="H289" s="19"/>
      <c r="I289" s="16"/>
      <c r="P289" s="19"/>
    </row>
    <row r="290" spans="1:16" ht="15.75" customHeight="1">
      <c r="A290" s="16"/>
      <c r="D290" s="16"/>
      <c r="E290" s="16"/>
      <c r="F290" s="19"/>
      <c r="H290" s="19"/>
      <c r="I290" s="16"/>
      <c r="P290" s="19"/>
    </row>
    <row r="291" spans="1:16" ht="15.75" customHeight="1">
      <c r="A291" s="16"/>
      <c r="D291" s="16"/>
      <c r="E291" s="16"/>
      <c r="F291" s="19"/>
      <c r="H291" s="19"/>
      <c r="I291" s="16"/>
      <c r="P291" s="19"/>
    </row>
    <row r="292" spans="1:16" ht="15.75" customHeight="1">
      <c r="A292" s="16"/>
      <c r="D292" s="16"/>
      <c r="E292" s="16"/>
      <c r="F292" s="19"/>
      <c r="H292" s="19"/>
      <c r="I292" s="16"/>
      <c r="P292" s="19"/>
    </row>
    <row r="293" spans="1:16" ht="15.75" customHeight="1">
      <c r="A293" s="16"/>
      <c r="D293" s="16"/>
      <c r="E293" s="16"/>
      <c r="F293" s="19"/>
      <c r="H293" s="19"/>
      <c r="I293" s="16"/>
      <c r="P293" s="19"/>
    </row>
    <row r="294" spans="1:16" ht="15.75" customHeight="1">
      <c r="A294" s="16"/>
      <c r="D294" s="16"/>
      <c r="E294" s="16"/>
      <c r="F294" s="19"/>
      <c r="H294" s="19"/>
      <c r="I294" s="16"/>
      <c r="P294" s="19"/>
    </row>
    <row r="295" spans="1:16" ht="15.75" customHeight="1">
      <c r="A295" s="16"/>
      <c r="D295" s="16"/>
      <c r="E295" s="16"/>
      <c r="F295" s="19"/>
      <c r="H295" s="19"/>
      <c r="I295" s="16"/>
      <c r="P295" s="19"/>
    </row>
    <row r="296" spans="1:16" ht="15.75" customHeight="1">
      <c r="A296" s="16"/>
      <c r="D296" s="16"/>
      <c r="E296" s="16"/>
      <c r="F296" s="19"/>
      <c r="H296" s="19"/>
      <c r="I296" s="16"/>
      <c r="P296" s="19"/>
    </row>
    <row r="297" spans="1:16" ht="15.75" customHeight="1">
      <c r="A297" s="16"/>
      <c r="D297" s="16"/>
      <c r="E297" s="16"/>
      <c r="F297" s="19"/>
      <c r="H297" s="19"/>
      <c r="I297" s="16"/>
      <c r="P297" s="19"/>
    </row>
    <row r="298" spans="1:16" ht="15.75" customHeight="1">
      <c r="A298" s="16"/>
      <c r="D298" s="16"/>
      <c r="E298" s="16"/>
      <c r="F298" s="19"/>
      <c r="H298" s="19"/>
      <c r="I298" s="16"/>
      <c r="P298" s="19"/>
    </row>
    <row r="299" spans="1:16" ht="15.75" customHeight="1">
      <c r="A299" s="16"/>
      <c r="D299" s="16"/>
      <c r="E299" s="16"/>
      <c r="F299" s="19"/>
      <c r="H299" s="19"/>
      <c r="I299" s="16"/>
      <c r="P299" s="19"/>
    </row>
    <row r="300" spans="1:16" ht="15.75" customHeight="1">
      <c r="A300" s="16"/>
      <c r="D300" s="16"/>
      <c r="E300" s="16"/>
      <c r="F300" s="19"/>
      <c r="H300" s="19"/>
      <c r="I300" s="16"/>
      <c r="P300" s="19"/>
    </row>
    <row r="301" spans="1:16" ht="15.75" customHeight="1">
      <c r="A301" s="16"/>
      <c r="D301" s="16"/>
      <c r="E301" s="16"/>
      <c r="F301" s="19"/>
      <c r="H301" s="19"/>
      <c r="I301" s="16"/>
      <c r="P301" s="19"/>
    </row>
    <row r="302" spans="1:16" ht="15.75" customHeight="1">
      <c r="A302" s="16"/>
      <c r="D302" s="16"/>
      <c r="E302" s="16"/>
      <c r="F302" s="19"/>
      <c r="H302" s="19"/>
      <c r="I302" s="16"/>
      <c r="P302" s="19"/>
    </row>
    <row r="303" spans="1:16" ht="15.75" customHeight="1">
      <c r="A303" s="16"/>
      <c r="D303" s="16"/>
      <c r="E303" s="16"/>
      <c r="F303" s="19"/>
      <c r="H303" s="19"/>
      <c r="I303" s="16"/>
      <c r="P303" s="19"/>
    </row>
    <row r="304" spans="1:16" ht="15.75" customHeight="1">
      <c r="A304" s="16"/>
      <c r="D304" s="16"/>
      <c r="E304" s="16"/>
      <c r="F304" s="19"/>
      <c r="H304" s="19"/>
      <c r="I304" s="16"/>
      <c r="P304" s="19"/>
    </row>
    <row r="305" spans="1:16" ht="15.75" customHeight="1">
      <c r="A305" s="16"/>
      <c r="D305" s="16"/>
      <c r="E305" s="16"/>
      <c r="F305" s="19"/>
      <c r="H305" s="19"/>
      <c r="I305" s="16"/>
      <c r="P305" s="19"/>
    </row>
    <row r="306" spans="1:16" ht="15.75" customHeight="1">
      <c r="A306" s="16"/>
      <c r="D306" s="16"/>
      <c r="E306" s="16"/>
      <c r="F306" s="19"/>
      <c r="H306" s="19"/>
      <c r="I306" s="16"/>
      <c r="P306" s="19"/>
    </row>
    <row r="307" spans="1:16" ht="15.75" customHeight="1">
      <c r="A307" s="16"/>
      <c r="D307" s="16"/>
      <c r="E307" s="16"/>
      <c r="F307" s="19"/>
      <c r="H307" s="19"/>
      <c r="I307" s="16"/>
      <c r="P307" s="19"/>
    </row>
    <row r="308" spans="1:16" ht="15.75" customHeight="1">
      <c r="A308" s="16"/>
      <c r="D308" s="16"/>
      <c r="E308" s="16"/>
      <c r="F308" s="19"/>
      <c r="H308" s="19"/>
      <c r="I308" s="16"/>
      <c r="P308" s="19"/>
    </row>
    <row r="309" spans="1:16" ht="15.75" customHeight="1">
      <c r="A309" s="16"/>
      <c r="D309" s="16"/>
      <c r="E309" s="16"/>
      <c r="F309" s="19"/>
      <c r="H309" s="19"/>
      <c r="I309" s="16"/>
      <c r="P309" s="19"/>
    </row>
    <row r="310" spans="1:16" ht="15.75" customHeight="1">
      <c r="A310" s="16"/>
      <c r="D310" s="16"/>
      <c r="E310" s="16"/>
      <c r="F310" s="19"/>
      <c r="H310" s="19"/>
      <c r="I310" s="16"/>
      <c r="P310" s="19"/>
    </row>
    <row r="311" spans="1:16" ht="15.75" customHeight="1">
      <c r="A311" s="16"/>
      <c r="D311" s="16"/>
      <c r="E311" s="16"/>
      <c r="F311" s="19"/>
      <c r="H311" s="19"/>
      <c r="I311" s="16"/>
      <c r="P311" s="19"/>
    </row>
    <row r="312" spans="1:16" ht="15.75" customHeight="1">
      <c r="A312" s="16"/>
      <c r="D312" s="16"/>
      <c r="E312" s="16"/>
      <c r="F312" s="19"/>
      <c r="H312" s="19"/>
      <c r="I312" s="16"/>
      <c r="P312" s="19"/>
    </row>
    <row r="313" spans="1:16" ht="15.75" customHeight="1">
      <c r="A313" s="16"/>
      <c r="D313" s="16"/>
      <c r="E313" s="16"/>
      <c r="F313" s="19"/>
      <c r="H313" s="19"/>
      <c r="I313" s="16"/>
      <c r="P313" s="19"/>
    </row>
    <row r="314" spans="1:16" ht="15.75" customHeight="1">
      <c r="A314" s="16"/>
      <c r="D314" s="16"/>
      <c r="E314" s="16"/>
      <c r="F314" s="19"/>
      <c r="H314" s="19"/>
      <c r="I314" s="16"/>
      <c r="P314" s="19"/>
    </row>
    <row r="315" spans="1:16" ht="15.75" customHeight="1">
      <c r="A315" s="16"/>
      <c r="D315" s="16"/>
      <c r="E315" s="16"/>
      <c r="F315" s="19"/>
      <c r="H315" s="19"/>
      <c r="I315" s="16"/>
      <c r="P315" s="19"/>
    </row>
    <row r="316" spans="1:16" ht="15.75" customHeight="1">
      <c r="A316" s="16"/>
      <c r="D316" s="16"/>
      <c r="E316" s="16"/>
      <c r="F316" s="19"/>
      <c r="H316" s="19"/>
      <c r="I316" s="16"/>
      <c r="P316" s="19"/>
    </row>
    <row r="317" spans="1:16" ht="15.75" customHeight="1">
      <c r="A317" s="16"/>
      <c r="D317" s="16"/>
      <c r="E317" s="16"/>
      <c r="F317" s="19"/>
      <c r="H317" s="19"/>
      <c r="I317" s="16"/>
      <c r="P317" s="19"/>
    </row>
    <row r="318" spans="1:16" ht="15.75" customHeight="1">
      <c r="A318" s="16"/>
      <c r="D318" s="16"/>
      <c r="E318" s="16"/>
      <c r="F318" s="19"/>
      <c r="H318" s="19"/>
      <c r="I318" s="16"/>
      <c r="P318" s="19"/>
    </row>
    <row r="319" spans="1:16" ht="15.75" customHeight="1">
      <c r="A319" s="16"/>
      <c r="D319" s="16"/>
      <c r="E319" s="16"/>
      <c r="F319" s="19"/>
      <c r="H319" s="19"/>
      <c r="I319" s="16"/>
      <c r="P319" s="19"/>
    </row>
    <row r="320" spans="1:16" ht="15.75" customHeight="1">
      <c r="A320" s="16"/>
      <c r="D320" s="16"/>
      <c r="E320" s="16"/>
      <c r="F320" s="19"/>
      <c r="H320" s="19"/>
      <c r="I320" s="16"/>
      <c r="P320" s="19"/>
    </row>
    <row r="321" spans="1:16" ht="15.75" customHeight="1">
      <c r="A321" s="16"/>
      <c r="D321" s="16"/>
      <c r="E321" s="16"/>
      <c r="F321" s="19"/>
      <c r="H321" s="19"/>
      <c r="I321" s="16"/>
      <c r="P321" s="19"/>
    </row>
    <row r="322" spans="1:16" ht="15.75" customHeight="1">
      <c r="A322" s="16"/>
      <c r="D322" s="16"/>
      <c r="E322" s="16"/>
      <c r="F322" s="19"/>
      <c r="H322" s="19"/>
      <c r="I322" s="16"/>
      <c r="P322" s="19"/>
    </row>
    <row r="323" spans="1:16" ht="15.75" customHeight="1">
      <c r="A323" s="16"/>
      <c r="D323" s="16"/>
      <c r="E323" s="16"/>
      <c r="F323" s="19"/>
      <c r="H323" s="19"/>
      <c r="I323" s="16"/>
      <c r="P323" s="19"/>
    </row>
    <row r="324" spans="1:16" ht="15.75" customHeight="1">
      <c r="A324" s="16"/>
      <c r="D324" s="16"/>
      <c r="E324" s="16"/>
      <c r="F324" s="19"/>
      <c r="H324" s="19"/>
      <c r="I324" s="16"/>
      <c r="P324" s="19"/>
    </row>
    <row r="325" spans="1:16" ht="15.75" customHeight="1">
      <c r="A325" s="16"/>
      <c r="D325" s="16"/>
      <c r="E325" s="16"/>
      <c r="F325" s="19"/>
      <c r="H325" s="19"/>
      <c r="I325" s="16"/>
      <c r="P325" s="19"/>
    </row>
    <row r="326" spans="1:16" ht="15.75" customHeight="1">
      <c r="A326" s="16"/>
      <c r="D326" s="16"/>
      <c r="E326" s="16"/>
      <c r="F326" s="19"/>
      <c r="H326" s="19"/>
      <c r="I326" s="16"/>
      <c r="P326" s="19"/>
    </row>
    <row r="327" spans="1:16" ht="15.75" customHeight="1">
      <c r="A327" s="16"/>
      <c r="D327" s="16"/>
      <c r="E327" s="16"/>
      <c r="F327" s="19"/>
      <c r="H327" s="19"/>
      <c r="I327" s="16"/>
      <c r="P327" s="19"/>
    </row>
    <row r="328" spans="1:16" ht="15.75" customHeight="1">
      <c r="A328" s="16"/>
      <c r="D328" s="16"/>
      <c r="E328" s="16"/>
      <c r="F328" s="19"/>
      <c r="H328" s="19"/>
      <c r="I328" s="16"/>
      <c r="P328" s="19"/>
    </row>
    <row r="329" spans="1:16" ht="15.75" customHeight="1">
      <c r="A329" s="16"/>
      <c r="D329" s="16"/>
      <c r="E329" s="16"/>
      <c r="F329" s="19"/>
      <c r="H329" s="19"/>
      <c r="I329" s="16"/>
      <c r="P329" s="19"/>
    </row>
    <row r="330" spans="1:16" ht="15.75" customHeight="1">
      <c r="A330" s="16"/>
      <c r="D330" s="16"/>
      <c r="E330" s="16"/>
      <c r="F330" s="19"/>
      <c r="H330" s="19"/>
      <c r="I330" s="16"/>
      <c r="P330" s="19"/>
    </row>
    <row r="331" spans="1:16" ht="15.75" customHeight="1">
      <c r="A331" s="16"/>
      <c r="D331" s="16"/>
      <c r="E331" s="16"/>
      <c r="F331" s="19"/>
      <c r="H331" s="19"/>
      <c r="I331" s="16"/>
      <c r="P331" s="19"/>
    </row>
    <row r="332" spans="1:16" ht="15.75" customHeight="1">
      <c r="A332" s="16"/>
      <c r="D332" s="16"/>
      <c r="E332" s="16"/>
      <c r="F332" s="19"/>
      <c r="H332" s="19"/>
      <c r="I332" s="16"/>
      <c r="P332" s="19"/>
    </row>
    <row r="333" spans="1:16" ht="15.75" customHeight="1">
      <c r="A333" s="16"/>
      <c r="D333" s="16"/>
      <c r="E333" s="16"/>
      <c r="F333" s="19"/>
      <c r="H333" s="19"/>
      <c r="I333" s="16"/>
      <c r="P333" s="19"/>
    </row>
    <row r="334" spans="1:16" ht="15.75" customHeight="1">
      <c r="A334" s="16"/>
      <c r="D334" s="16"/>
      <c r="E334" s="16"/>
      <c r="F334" s="19"/>
      <c r="H334" s="19"/>
      <c r="I334" s="16"/>
      <c r="P334" s="19"/>
    </row>
    <row r="335" spans="1:16" ht="15.75" customHeight="1">
      <c r="A335" s="16"/>
      <c r="D335" s="16"/>
      <c r="E335" s="16"/>
      <c r="F335" s="19"/>
      <c r="H335" s="19"/>
      <c r="I335" s="16"/>
      <c r="P335" s="19"/>
    </row>
    <row r="336" spans="1:16" ht="15.75" customHeight="1">
      <c r="A336" s="16"/>
      <c r="D336" s="16"/>
      <c r="E336" s="16"/>
      <c r="F336" s="19"/>
      <c r="H336" s="19"/>
      <c r="I336" s="16"/>
      <c r="P336" s="19"/>
    </row>
    <row r="337" spans="1:16" ht="15.75" customHeight="1">
      <c r="A337" s="16"/>
      <c r="D337" s="16"/>
      <c r="E337" s="16"/>
      <c r="F337" s="19"/>
      <c r="H337" s="19"/>
      <c r="I337" s="16"/>
      <c r="P337" s="19"/>
    </row>
    <row r="338" spans="1:16" ht="15.75" customHeight="1">
      <c r="A338" s="16"/>
      <c r="D338" s="16"/>
      <c r="E338" s="16"/>
      <c r="F338" s="19"/>
      <c r="H338" s="19"/>
      <c r="I338" s="16"/>
      <c r="P338" s="19"/>
    </row>
    <row r="339" spans="1:16" ht="15.75" customHeight="1">
      <c r="A339" s="16"/>
      <c r="D339" s="16"/>
      <c r="E339" s="16"/>
      <c r="F339" s="19"/>
      <c r="H339" s="19"/>
      <c r="I339" s="16"/>
      <c r="P339" s="19"/>
    </row>
    <row r="340" spans="1:16" ht="15.75" customHeight="1">
      <c r="A340" s="16"/>
      <c r="D340" s="16"/>
      <c r="E340" s="16"/>
      <c r="F340" s="19"/>
      <c r="H340" s="19"/>
      <c r="I340" s="16"/>
      <c r="P340" s="19"/>
    </row>
    <row r="341" spans="1:16" ht="15.75" customHeight="1">
      <c r="A341" s="16"/>
      <c r="D341" s="16"/>
      <c r="E341" s="16"/>
      <c r="F341" s="19"/>
      <c r="H341" s="19"/>
      <c r="I341" s="16"/>
      <c r="P341" s="19"/>
    </row>
    <row r="342" spans="1:16" ht="15.75" customHeight="1">
      <c r="A342" s="16"/>
      <c r="D342" s="16"/>
      <c r="E342" s="16"/>
      <c r="F342" s="19"/>
      <c r="H342" s="19"/>
      <c r="I342" s="16"/>
      <c r="P342" s="19"/>
    </row>
    <row r="343" spans="1:16" ht="15.75" customHeight="1">
      <c r="A343" s="16"/>
      <c r="D343" s="16"/>
      <c r="E343" s="16"/>
      <c r="F343" s="19"/>
      <c r="H343" s="19"/>
      <c r="I343" s="16"/>
      <c r="P343" s="19"/>
    </row>
    <row r="344" spans="1:16" ht="15.75" customHeight="1">
      <c r="A344" s="16"/>
      <c r="D344" s="16"/>
      <c r="E344" s="16"/>
      <c r="F344" s="19"/>
      <c r="H344" s="19"/>
      <c r="I344" s="16"/>
      <c r="P344" s="19"/>
    </row>
    <row r="345" spans="1:16" ht="15.75" customHeight="1">
      <c r="A345" s="16"/>
      <c r="D345" s="16"/>
      <c r="E345" s="16"/>
      <c r="F345" s="19"/>
      <c r="H345" s="19"/>
      <c r="I345" s="16"/>
      <c r="P345" s="19"/>
    </row>
    <row r="346" spans="1:16" ht="15.75" customHeight="1">
      <c r="A346" s="16"/>
      <c r="D346" s="16"/>
      <c r="E346" s="16"/>
      <c r="F346" s="19"/>
      <c r="H346" s="19"/>
      <c r="I346" s="16"/>
      <c r="P346" s="19"/>
    </row>
    <row r="347" spans="1:16" ht="15.75" customHeight="1">
      <c r="A347" s="16"/>
      <c r="D347" s="16"/>
      <c r="E347" s="16"/>
      <c r="F347" s="19"/>
      <c r="H347" s="19"/>
      <c r="I347" s="16"/>
      <c r="P347" s="19"/>
    </row>
    <row r="348" spans="1:16" ht="15.75" customHeight="1">
      <c r="A348" s="16"/>
      <c r="D348" s="16"/>
      <c r="E348" s="16"/>
      <c r="F348" s="19"/>
      <c r="H348" s="19"/>
      <c r="I348" s="16"/>
      <c r="P348" s="19"/>
    </row>
    <row r="349" spans="1:16" ht="15.75" customHeight="1">
      <c r="A349" s="16"/>
      <c r="D349" s="16"/>
      <c r="E349" s="16"/>
      <c r="F349" s="19"/>
      <c r="H349" s="19"/>
      <c r="I349" s="16"/>
      <c r="P349" s="19"/>
    </row>
    <row r="350" spans="1:16" ht="15.75" customHeight="1">
      <c r="A350" s="16"/>
      <c r="D350" s="16"/>
      <c r="E350" s="16"/>
      <c r="F350" s="19"/>
      <c r="H350" s="19"/>
      <c r="I350" s="16"/>
      <c r="P350" s="19"/>
    </row>
    <row r="351" spans="1:16" ht="15.75" customHeight="1">
      <c r="A351" s="16"/>
      <c r="D351" s="16"/>
      <c r="E351" s="16"/>
      <c r="F351" s="19"/>
      <c r="H351" s="19"/>
      <c r="I351" s="16"/>
      <c r="P351" s="19"/>
    </row>
    <row r="352" spans="1:16" ht="15.75" customHeight="1">
      <c r="A352" s="16"/>
      <c r="D352" s="16"/>
      <c r="E352" s="16"/>
      <c r="F352" s="19"/>
      <c r="H352" s="19"/>
      <c r="I352" s="16"/>
      <c r="P352" s="19"/>
    </row>
    <row r="353" spans="1:16" ht="15.75" customHeight="1">
      <c r="A353" s="16"/>
      <c r="D353" s="16"/>
      <c r="E353" s="16"/>
      <c r="F353" s="19"/>
      <c r="H353" s="19"/>
      <c r="I353" s="16"/>
      <c r="P353" s="19"/>
    </row>
    <row r="354" spans="1:16" ht="15.75" customHeight="1">
      <c r="A354" s="16"/>
      <c r="D354" s="16"/>
      <c r="E354" s="16"/>
      <c r="F354" s="19"/>
      <c r="H354" s="19"/>
      <c r="I354" s="16"/>
      <c r="P354" s="19"/>
    </row>
    <row r="355" spans="1:16" ht="15.75" customHeight="1">
      <c r="A355" s="16"/>
      <c r="D355" s="16"/>
      <c r="E355" s="16"/>
      <c r="F355" s="19"/>
      <c r="H355" s="19"/>
      <c r="I355" s="16"/>
      <c r="P355" s="19"/>
    </row>
    <row r="356" spans="1:16" ht="15.75" customHeight="1">
      <c r="A356" s="16"/>
      <c r="D356" s="16"/>
      <c r="E356" s="16"/>
      <c r="F356" s="19"/>
      <c r="H356" s="19"/>
      <c r="I356" s="16"/>
      <c r="P356" s="19"/>
    </row>
    <row r="357" spans="1:16" ht="15.75" customHeight="1">
      <c r="A357" s="16"/>
      <c r="D357" s="16"/>
      <c r="E357" s="16"/>
      <c r="F357" s="19"/>
      <c r="H357" s="19"/>
      <c r="I357" s="16"/>
      <c r="P357" s="19"/>
    </row>
    <row r="358" spans="1:16" ht="15.75" customHeight="1">
      <c r="A358" s="16"/>
      <c r="D358" s="16"/>
      <c r="E358" s="16"/>
      <c r="F358" s="19"/>
      <c r="H358" s="19"/>
      <c r="I358" s="16"/>
      <c r="P358" s="19"/>
    </row>
    <row r="359" spans="1:16" ht="15.75" customHeight="1">
      <c r="A359" s="16"/>
      <c r="D359" s="16"/>
      <c r="E359" s="16"/>
      <c r="F359" s="19"/>
      <c r="H359" s="19"/>
      <c r="I359" s="16"/>
      <c r="P359" s="19"/>
    </row>
    <row r="360" spans="1:16" ht="15.75" customHeight="1">
      <c r="A360" s="16"/>
      <c r="D360" s="16"/>
      <c r="E360" s="16"/>
      <c r="F360" s="19"/>
      <c r="H360" s="19"/>
      <c r="I360" s="16"/>
      <c r="P360" s="19"/>
    </row>
    <row r="361" spans="1:16" ht="15.75" customHeight="1">
      <c r="A361" s="16"/>
      <c r="D361" s="16"/>
      <c r="E361" s="16"/>
      <c r="F361" s="19"/>
      <c r="H361" s="19"/>
      <c r="I361" s="16"/>
      <c r="P361" s="19"/>
    </row>
    <row r="362" spans="1:16" ht="15.75" customHeight="1">
      <c r="A362" s="16"/>
      <c r="D362" s="16"/>
      <c r="E362" s="16"/>
      <c r="F362" s="19"/>
      <c r="H362" s="19"/>
      <c r="I362" s="16"/>
      <c r="P362" s="19"/>
    </row>
    <row r="363" spans="1:16" ht="15.75" customHeight="1">
      <c r="A363" s="16"/>
      <c r="D363" s="16"/>
      <c r="E363" s="16"/>
      <c r="F363" s="19"/>
      <c r="H363" s="19"/>
      <c r="I363" s="16"/>
      <c r="P363" s="19"/>
    </row>
    <row r="364" spans="1:16" ht="15.75" customHeight="1">
      <c r="A364" s="16"/>
      <c r="D364" s="16"/>
      <c r="E364" s="16"/>
      <c r="F364" s="19"/>
      <c r="H364" s="19"/>
      <c r="I364" s="16"/>
      <c r="P364" s="19"/>
    </row>
    <row r="365" spans="1:16" ht="15.75" customHeight="1">
      <c r="A365" s="16"/>
      <c r="D365" s="16"/>
      <c r="E365" s="16"/>
      <c r="F365" s="19"/>
      <c r="H365" s="19"/>
      <c r="I365" s="16"/>
      <c r="P365" s="19"/>
    </row>
    <row r="366" spans="1:16" ht="15.75" customHeight="1">
      <c r="A366" s="16"/>
      <c r="D366" s="16"/>
      <c r="E366" s="16"/>
      <c r="F366" s="19"/>
      <c r="H366" s="19"/>
      <c r="I366" s="16"/>
      <c r="P366" s="19"/>
    </row>
    <row r="367" spans="1:16" ht="15.75" customHeight="1">
      <c r="A367" s="16"/>
      <c r="D367" s="16"/>
      <c r="E367" s="16"/>
      <c r="F367" s="19"/>
      <c r="H367" s="19"/>
      <c r="I367" s="16"/>
      <c r="P367" s="19"/>
    </row>
    <row r="368" spans="1:16" ht="15.75" customHeight="1">
      <c r="A368" s="16"/>
      <c r="D368" s="16"/>
      <c r="E368" s="16"/>
      <c r="F368" s="19"/>
      <c r="H368" s="19"/>
      <c r="I368" s="16"/>
      <c r="P368" s="19"/>
    </row>
    <row r="369" spans="1:16" ht="15.75" customHeight="1">
      <c r="A369" s="16"/>
      <c r="D369" s="16"/>
      <c r="E369" s="16"/>
      <c r="F369" s="19"/>
      <c r="H369" s="19"/>
      <c r="I369" s="16"/>
      <c r="P369" s="19"/>
    </row>
    <row r="370" spans="1:16" ht="15.75" customHeight="1">
      <c r="A370" s="16"/>
      <c r="D370" s="16"/>
      <c r="E370" s="16"/>
      <c r="F370" s="19"/>
      <c r="H370" s="19"/>
      <c r="I370" s="16"/>
      <c r="P370" s="19"/>
    </row>
    <row r="371" spans="1:16" ht="15.75" customHeight="1">
      <c r="A371" s="16"/>
      <c r="D371" s="16"/>
      <c r="E371" s="16"/>
      <c r="F371" s="19"/>
      <c r="H371" s="19"/>
      <c r="I371" s="16"/>
      <c r="P371" s="19"/>
    </row>
    <row r="372" spans="1:16" ht="15.75" customHeight="1">
      <c r="A372" s="16"/>
      <c r="D372" s="16"/>
      <c r="E372" s="16"/>
      <c r="F372" s="19"/>
      <c r="H372" s="19"/>
      <c r="I372" s="16"/>
      <c r="P372" s="19"/>
    </row>
    <row r="373" spans="1:16" ht="15.75" customHeight="1">
      <c r="A373" s="16"/>
      <c r="D373" s="16"/>
      <c r="E373" s="16"/>
      <c r="F373" s="19"/>
      <c r="H373" s="19"/>
      <c r="I373" s="16"/>
      <c r="P373" s="19"/>
    </row>
    <row r="374" spans="1:16" ht="15.75" customHeight="1">
      <c r="A374" s="16"/>
      <c r="D374" s="16"/>
      <c r="E374" s="16"/>
      <c r="F374" s="19"/>
      <c r="H374" s="19"/>
      <c r="I374" s="16"/>
      <c r="P374" s="19"/>
    </row>
    <row r="375" spans="1:16" ht="15.75" customHeight="1">
      <c r="A375" s="16"/>
      <c r="D375" s="16"/>
      <c r="E375" s="16"/>
      <c r="F375" s="19"/>
      <c r="H375" s="19"/>
      <c r="I375" s="16"/>
      <c r="P375" s="19"/>
    </row>
    <row r="376" spans="1:16" ht="15.75" customHeight="1">
      <c r="A376" s="16"/>
      <c r="D376" s="16"/>
      <c r="E376" s="16"/>
      <c r="F376" s="19"/>
      <c r="H376" s="19"/>
      <c r="I376" s="16"/>
      <c r="P376" s="19"/>
    </row>
    <row r="377" spans="1:16" ht="15.75" customHeight="1">
      <c r="A377" s="16"/>
      <c r="D377" s="16"/>
      <c r="E377" s="16"/>
      <c r="F377" s="19"/>
      <c r="H377" s="19"/>
      <c r="I377" s="16"/>
      <c r="P377" s="19"/>
    </row>
    <row r="378" spans="1:16" ht="15.75" customHeight="1">
      <c r="A378" s="16"/>
      <c r="D378" s="16"/>
      <c r="E378" s="16"/>
      <c r="F378" s="19"/>
      <c r="H378" s="19"/>
      <c r="I378" s="16"/>
      <c r="P378" s="19"/>
    </row>
    <row r="379" spans="1:16" ht="15.75" customHeight="1">
      <c r="A379" s="16"/>
      <c r="D379" s="16"/>
      <c r="E379" s="16"/>
      <c r="F379" s="19"/>
      <c r="H379" s="19"/>
      <c r="I379" s="16"/>
      <c r="P379" s="19"/>
    </row>
    <row r="380" spans="1:16" ht="15.75" customHeight="1">
      <c r="A380" s="16"/>
      <c r="D380" s="16"/>
      <c r="E380" s="16"/>
      <c r="F380" s="19"/>
      <c r="H380" s="19"/>
      <c r="I380" s="16"/>
      <c r="P380" s="19"/>
    </row>
    <row r="381" spans="1:16" ht="15.75" customHeight="1">
      <c r="A381" s="16"/>
      <c r="D381" s="16"/>
      <c r="E381" s="16"/>
      <c r="F381" s="19"/>
      <c r="H381" s="19"/>
      <c r="I381" s="16"/>
      <c r="P381" s="19"/>
    </row>
    <row r="382" spans="1:16" ht="15.75" customHeight="1">
      <c r="A382" s="16"/>
      <c r="D382" s="16"/>
      <c r="E382" s="16"/>
      <c r="F382" s="19"/>
      <c r="H382" s="19"/>
      <c r="I382" s="16"/>
      <c r="P382" s="19"/>
    </row>
    <row r="383" spans="1:16" ht="15.75" customHeight="1">
      <c r="A383" s="16"/>
      <c r="D383" s="16"/>
      <c r="E383" s="16"/>
      <c r="F383" s="19"/>
      <c r="H383" s="19"/>
      <c r="I383" s="16"/>
      <c r="P383" s="19"/>
    </row>
    <row r="384" spans="1:16" ht="15.75" customHeight="1">
      <c r="A384" s="16"/>
      <c r="D384" s="16"/>
      <c r="E384" s="16"/>
      <c r="F384" s="19"/>
      <c r="H384" s="19"/>
      <c r="I384" s="16"/>
      <c r="P384" s="19"/>
    </row>
    <row r="385" spans="1:16" ht="15.75" customHeight="1">
      <c r="A385" s="16"/>
      <c r="D385" s="16"/>
      <c r="E385" s="16"/>
      <c r="F385" s="19"/>
      <c r="H385" s="19"/>
      <c r="I385" s="16"/>
      <c r="P385" s="19"/>
    </row>
    <row r="386" spans="1:16" ht="15.75" customHeight="1">
      <c r="A386" s="16"/>
      <c r="D386" s="16"/>
      <c r="E386" s="16"/>
      <c r="F386" s="19"/>
      <c r="H386" s="19"/>
      <c r="I386" s="16"/>
      <c r="P386" s="19"/>
    </row>
    <row r="387" spans="1:16" ht="15.75" customHeight="1">
      <c r="A387" s="16"/>
      <c r="D387" s="16"/>
      <c r="E387" s="16"/>
      <c r="F387" s="19"/>
      <c r="H387" s="19"/>
      <c r="I387" s="16"/>
      <c r="P387" s="19"/>
    </row>
    <row r="388" spans="1:16" ht="15.75" customHeight="1">
      <c r="A388" s="16"/>
      <c r="D388" s="16"/>
      <c r="E388" s="16"/>
      <c r="F388" s="19"/>
      <c r="H388" s="19"/>
      <c r="I388" s="16"/>
      <c r="P388" s="19"/>
    </row>
    <row r="389" spans="1:16" ht="15.75" customHeight="1">
      <c r="A389" s="16"/>
      <c r="D389" s="16"/>
      <c r="E389" s="16"/>
      <c r="F389" s="19"/>
      <c r="H389" s="19"/>
      <c r="I389" s="16"/>
      <c r="P389" s="19"/>
    </row>
    <row r="390" spans="1:16" ht="15.75" customHeight="1">
      <c r="A390" s="16"/>
      <c r="D390" s="16"/>
      <c r="E390" s="16"/>
      <c r="F390" s="19"/>
      <c r="H390" s="19"/>
      <c r="I390" s="16"/>
      <c r="P390" s="19"/>
    </row>
    <row r="391" spans="1:16" ht="15.75" customHeight="1">
      <c r="A391" s="16"/>
      <c r="D391" s="16"/>
      <c r="E391" s="16"/>
      <c r="F391" s="19"/>
      <c r="H391" s="19"/>
      <c r="I391" s="16"/>
      <c r="P391" s="19"/>
    </row>
    <row r="392" spans="1:16" ht="15.75" customHeight="1">
      <c r="A392" s="16"/>
      <c r="D392" s="16"/>
      <c r="E392" s="16"/>
      <c r="F392" s="19"/>
      <c r="H392" s="19"/>
      <c r="I392" s="16"/>
      <c r="P392" s="19"/>
    </row>
    <row r="393" spans="1:16" ht="15.75" customHeight="1">
      <c r="A393" s="16"/>
      <c r="D393" s="16"/>
      <c r="E393" s="16"/>
      <c r="F393" s="19"/>
      <c r="H393" s="19"/>
      <c r="I393" s="16"/>
      <c r="P393" s="19"/>
    </row>
    <row r="394" spans="1:16" ht="15.75" customHeight="1">
      <c r="A394" s="16"/>
      <c r="D394" s="16"/>
      <c r="E394" s="16"/>
      <c r="F394" s="19"/>
      <c r="H394" s="19"/>
      <c r="I394" s="16"/>
      <c r="P394" s="19"/>
    </row>
    <row r="395" spans="1:16" ht="15.75" customHeight="1">
      <c r="A395" s="16"/>
      <c r="D395" s="16"/>
      <c r="E395" s="16"/>
      <c r="F395" s="19"/>
      <c r="H395" s="19"/>
      <c r="I395" s="16"/>
      <c r="P395" s="19"/>
    </row>
    <row r="396" spans="1:16" ht="15.75" customHeight="1">
      <c r="A396" s="16"/>
      <c r="D396" s="16"/>
      <c r="E396" s="16"/>
      <c r="F396" s="19"/>
      <c r="H396" s="19"/>
      <c r="I396" s="16"/>
      <c r="P396" s="19"/>
    </row>
    <row r="397" spans="1:16" ht="15.75" customHeight="1">
      <c r="A397" s="16"/>
      <c r="D397" s="16"/>
      <c r="E397" s="16"/>
      <c r="F397" s="19"/>
      <c r="H397" s="19"/>
      <c r="I397" s="16"/>
      <c r="P397" s="19"/>
    </row>
    <row r="398" spans="1:16" ht="15.75" customHeight="1">
      <c r="A398" s="16"/>
      <c r="D398" s="16"/>
      <c r="E398" s="16"/>
      <c r="F398" s="19"/>
      <c r="H398" s="19"/>
      <c r="I398" s="16"/>
      <c r="P398" s="19"/>
    </row>
    <row r="399" spans="1:16" ht="15.75" customHeight="1">
      <c r="A399" s="16"/>
      <c r="D399" s="16"/>
      <c r="E399" s="16"/>
      <c r="F399" s="19"/>
      <c r="H399" s="19"/>
      <c r="I399" s="16"/>
      <c r="P399" s="19"/>
    </row>
    <row r="400" spans="1:16" ht="15.75" customHeight="1">
      <c r="A400" s="16"/>
      <c r="D400" s="16"/>
      <c r="E400" s="16"/>
      <c r="F400" s="19"/>
      <c r="H400" s="19"/>
      <c r="I400" s="16"/>
      <c r="P400" s="19"/>
    </row>
    <row r="401" spans="1:16" ht="15.75" customHeight="1">
      <c r="A401" s="16"/>
      <c r="D401" s="16"/>
      <c r="E401" s="16"/>
      <c r="F401" s="19"/>
      <c r="H401" s="19"/>
      <c r="I401" s="16"/>
      <c r="P401" s="19"/>
    </row>
    <row r="402" spans="1:16" ht="15.75" customHeight="1">
      <c r="A402" s="16"/>
      <c r="D402" s="16"/>
      <c r="E402" s="16"/>
      <c r="F402" s="19"/>
      <c r="H402" s="19"/>
      <c r="I402" s="16"/>
      <c r="P402" s="19"/>
    </row>
    <row r="403" spans="1:16" ht="15.75" customHeight="1">
      <c r="A403" s="16"/>
      <c r="D403" s="16"/>
      <c r="E403" s="16"/>
      <c r="F403" s="19"/>
      <c r="H403" s="19"/>
      <c r="I403" s="16"/>
      <c r="P403" s="19"/>
    </row>
    <row r="404" spans="1:16" ht="15.75" customHeight="1">
      <c r="A404" s="16"/>
      <c r="D404" s="16"/>
      <c r="E404" s="16"/>
      <c r="F404" s="19"/>
      <c r="H404" s="19"/>
      <c r="I404" s="16"/>
      <c r="P404" s="19"/>
    </row>
    <row r="405" spans="1:16" ht="15.75" customHeight="1">
      <c r="A405" s="16"/>
      <c r="D405" s="16"/>
      <c r="E405" s="16"/>
      <c r="F405" s="19"/>
      <c r="H405" s="19"/>
      <c r="I405" s="16"/>
      <c r="P405" s="19"/>
    </row>
    <row r="406" spans="1:16" ht="15.75" customHeight="1">
      <c r="A406" s="16"/>
      <c r="D406" s="16"/>
      <c r="E406" s="16"/>
      <c r="F406" s="19"/>
      <c r="H406" s="19"/>
      <c r="I406" s="16"/>
      <c r="P406" s="19"/>
    </row>
    <row r="407" spans="1:16" ht="15.75" customHeight="1">
      <c r="A407" s="16"/>
      <c r="D407" s="16"/>
      <c r="E407" s="16"/>
      <c r="F407" s="19"/>
      <c r="H407" s="19"/>
      <c r="I407" s="16"/>
      <c r="P407" s="19"/>
    </row>
    <row r="408" spans="1:16" ht="15.75" customHeight="1">
      <c r="A408" s="16"/>
      <c r="D408" s="16"/>
      <c r="E408" s="16"/>
      <c r="F408" s="19"/>
      <c r="H408" s="19"/>
      <c r="I408" s="16"/>
      <c r="P408" s="19"/>
    </row>
    <row r="409" spans="1:16" ht="15.75" customHeight="1"/>
    <row r="410" spans="1:16" ht="15.75" customHeight="1"/>
    <row r="411" spans="1:16" ht="15.75" customHeight="1"/>
    <row r="412" spans="1:16" ht="15.75" customHeight="1"/>
    <row r="413" spans="1:16" ht="15.75" customHeight="1"/>
    <row r="414" spans="1:16" ht="15.75" customHeight="1"/>
    <row r="415" spans="1:16" ht="15.75" customHeight="1"/>
    <row r="416" spans="1:16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mergeCells count="7">
    <mergeCell ref="T58:W58"/>
    <mergeCell ref="A1:C5"/>
    <mergeCell ref="D1:F1"/>
    <mergeCell ref="O3:R5"/>
    <mergeCell ref="T3:W5"/>
    <mergeCell ref="O6:P6"/>
    <mergeCell ref="T6:U6"/>
  </mergeCells>
  <conditionalFormatting sqref="D55:M55">
    <cfRule type="notContainsBlanks" dxfId="3" priority="1">
      <formula>LEN(TRIM(D55))&gt;0</formula>
    </cfRule>
  </conditionalFormatting>
  <conditionalFormatting sqref="N57:N65 S57:S65 X57:AE65 N72:N117 S72:S117 X72:AE117 T76:W117 O108:R117">
    <cfRule type="notContainsBlanks" dxfId="2" priority="2">
      <formula>LEN(TRIM(N57))&gt;0</formula>
    </cfRule>
  </conditionalFormatting>
  <hyperlinks>
    <hyperlink ref="E8" r:id="rId1" xr:uid="{07003F0E-AD67-4340-A3FA-C5A50F9DD8C2}"/>
    <hyperlink ref="E9" r:id="rId2" location="1" xr:uid="{5888BED8-4626-437E-BD65-625FA34DF9E2}"/>
    <hyperlink ref="E10" r:id="rId3" xr:uid="{A038377F-FB1A-4253-B6DD-3E2B540E3273}"/>
    <hyperlink ref="E11" r:id="rId4" xr:uid="{89613777-8585-43D6-A26B-C0D150A5FA95}"/>
    <hyperlink ref="E12" r:id="rId5" xr:uid="{048A7A03-0101-41FB-84BD-17C3CAF59FD4}"/>
    <hyperlink ref="E14" r:id="rId6" xr:uid="{1CD343AB-B204-46A5-AEAF-65EB448EE8BE}"/>
    <hyperlink ref="E15" r:id="rId7" xr:uid="{447EEA37-B3B5-487C-965D-FD33B919D871}"/>
    <hyperlink ref="E16" r:id="rId8" xr:uid="{4525CEB4-D1C5-4619-9A12-F4C02617281E}"/>
    <hyperlink ref="E17" r:id="rId9" xr:uid="{AC2E421D-0793-4925-9D4E-1C8B817F3E95}"/>
    <hyperlink ref="E18" r:id="rId10" xr:uid="{5D3DFB50-6349-4FCE-A364-19B3E6A14809}"/>
    <hyperlink ref="E19" r:id="rId11" xr:uid="{FFF181C1-04AE-4DED-AF4F-97A24B40690F}"/>
    <hyperlink ref="E20" r:id="rId12" xr:uid="{BDE3D33C-9336-4CE5-BE42-6FE1778352CB}"/>
    <hyperlink ref="E21" r:id="rId13" xr:uid="{13318819-C281-4342-81F6-3C446C1337A3}"/>
    <hyperlink ref="E22" r:id="rId14" xr:uid="{B9D6EEFA-2121-4C00-BC16-E8A5E26CF225}"/>
    <hyperlink ref="E23" r:id="rId15" xr:uid="{0AB9DD25-E1D7-467E-8860-8EB0124874FC}"/>
    <hyperlink ref="E24" r:id="rId16" xr:uid="{29EBEDBE-F955-4A70-9FAA-651069158BE1}"/>
    <hyperlink ref="E25" r:id="rId17" xr:uid="{3704578B-7E43-4506-B641-56C2FB33E5FA}"/>
    <hyperlink ref="E26" r:id="rId18" xr:uid="{5192795A-227C-4F9E-996E-85ACF5E61D6F}"/>
    <hyperlink ref="E27" r:id="rId19" xr:uid="{136DB20D-8E71-4163-AE4F-0E1BFA5C5E3A}"/>
    <hyperlink ref="E56" r:id="rId20" xr:uid="{B6B0F2BB-632C-469F-84B2-CB5EB482E5D3}"/>
    <hyperlink ref="E57" r:id="rId21" xr:uid="{9EA62097-0703-46FF-919E-D1B71440CD5A}"/>
    <hyperlink ref="E58" r:id="rId22" xr:uid="{808951B4-D3DF-4454-BBE0-C09B620654BC}"/>
    <hyperlink ref="E59" r:id="rId23" xr:uid="{720FDF4F-85B9-4280-8858-9CA9981CA10E}"/>
    <hyperlink ref="E60" r:id="rId24" xr:uid="{BFA527BE-7A4E-422B-9978-715C52A1FA13}"/>
    <hyperlink ref="E61" r:id="rId25" xr:uid="{82FC8416-C7DF-48A4-9EA9-2DD1DDADF11B}"/>
    <hyperlink ref="E62" r:id="rId26" xr:uid="{48F32EFF-CD33-49CD-ABD0-B12F71D2C266}"/>
    <hyperlink ref="E63" r:id="rId27" xr:uid="{C733D1BF-FC8C-4131-AEF1-528F62D16D26}"/>
    <hyperlink ref="E64" r:id="rId28" xr:uid="{0EB0E541-920C-417E-BB55-2459AAA178F3}"/>
    <hyperlink ref="E65" r:id="rId29" location="customerReviews" xr:uid="{6872DB66-0648-4F7C-A9EF-C274A190CE35}"/>
    <hyperlink ref="E66" r:id="rId30" xr:uid="{4821B81A-9C0E-425D-8006-D027EA5295C8}"/>
    <hyperlink ref="E67" r:id="rId31" xr:uid="{82B8615A-E0D9-4F9B-8DDB-AA40C0C37EB2}"/>
    <hyperlink ref="E68" r:id="rId32" xr:uid="{D38D7D29-C2A6-4364-A238-C59BE051507E}"/>
    <hyperlink ref="E69" r:id="rId33" xr:uid="{F4ECCD6D-9F59-45E1-B0B6-DA985C645B94}"/>
    <hyperlink ref="E70" r:id="rId34" xr:uid="{7AFCB931-6686-4E1F-84B0-468F147B11E6}"/>
    <hyperlink ref="E71" r:id="rId35" xr:uid="{10007DAD-8508-46C3-850C-88A40055408A}"/>
    <hyperlink ref="E73" r:id="rId36" xr:uid="{0078488B-65F9-447A-A70C-46EDE8A77C3C}"/>
    <hyperlink ref="E75" r:id="rId37" xr:uid="{044C479C-BB20-441F-B6BB-E24B1341B033}"/>
    <hyperlink ref="E76" r:id="rId38" xr:uid="{76A6E7F4-B26C-4F15-9AB0-A3DF501B2249}"/>
    <hyperlink ref="E81" r:id="rId39" xr:uid="{B589B8C6-453D-4752-99ED-FD2BE4D02D76}"/>
    <hyperlink ref="E83" r:id="rId40" xr:uid="{ABA64553-B6A5-4325-9BF0-28DEA446800A}"/>
    <hyperlink ref="E84" r:id="rId41" xr:uid="{370740E3-F8B6-486E-B365-ECB945E3F48F}"/>
    <hyperlink ref="E85" r:id="rId42" xr:uid="{09499C8E-DDE1-4394-8627-13145C824F21}"/>
    <hyperlink ref="E86" r:id="rId43" xr:uid="{128813DF-1A00-41BD-8F51-02AF91C3FFEF}"/>
    <hyperlink ref="E87" r:id="rId44" xr:uid="{13427EA9-F200-4E7B-9A07-FB3DC7333D4F}"/>
    <hyperlink ref="E88" r:id="rId45" xr:uid="{CA90680E-8EB0-4F51-BAB3-449DABB3DF47}"/>
    <hyperlink ref="E89" r:id="rId46" xr:uid="{01A540E1-3C13-4977-B152-01AE7290F8E3}"/>
    <hyperlink ref="E90" r:id="rId47" xr:uid="{8441DBB8-2EFA-493E-B97A-D7BF3218AD1A}"/>
    <hyperlink ref="E91" r:id="rId48" xr:uid="{9033D896-723D-4D96-9311-1C3FC69F6919}"/>
    <hyperlink ref="E92" r:id="rId49" xr:uid="{CAA1163B-4058-4C57-941B-6B9896C7CBA2}"/>
    <hyperlink ref="E93" r:id="rId50" xr:uid="{62502C9B-FEC9-4E89-A22F-3DEFB1FF472F}"/>
    <hyperlink ref="E95" r:id="rId51" xr:uid="{8D8860E4-644E-445E-86EB-ECDACC5AC048}"/>
    <hyperlink ref="E96" r:id="rId52" xr:uid="{AD0A0499-2D47-438E-AFCB-6ACB8EC9B7CA}"/>
    <hyperlink ref="E97" r:id="rId53" xr:uid="{5FD613E5-C3FC-43D8-8F93-BCD6BA68D3F0}"/>
    <hyperlink ref="E98" r:id="rId54" xr:uid="{5B0AAF34-F0AB-4FA6-8212-5054093F72F7}"/>
    <hyperlink ref="E99" r:id="rId55" xr:uid="{A102C411-BC5D-490B-A3EE-4128AC2A78B2}"/>
    <hyperlink ref="E100" r:id="rId56" xr:uid="{77DFF39C-1316-4E5D-A929-71FC9F7C27A5}"/>
    <hyperlink ref="E101" r:id="rId57" xr:uid="{8630E02D-E6D1-4A9F-8BF3-6724CEEAE86E}"/>
    <hyperlink ref="E102" r:id="rId58" xr:uid="{1330DA4D-990C-44B7-99CE-808FD17E36C6}"/>
    <hyperlink ref="E103" r:id="rId59" xr:uid="{2DFD407E-7795-49B7-968C-0AF37AB31B3C}"/>
    <hyperlink ref="E105" r:id="rId60" xr:uid="{8C9C52E3-B994-4019-B7A6-E3CCB1049484}"/>
    <hyperlink ref="E117" r:id="rId61" xr:uid="{63FDED56-EA2A-402A-8B57-4C06FB37C99C}"/>
    <hyperlink ref="E118" r:id="rId62" xr:uid="{BFF30CA3-6BA3-46D0-9352-B1691CD4D8E5}"/>
    <hyperlink ref="E119" r:id="rId63" xr:uid="{A30314D2-A6EA-44EC-8E99-EB3F66F43874}"/>
    <hyperlink ref="E120" r:id="rId64" xr:uid="{94325C41-4E73-40DB-ABD8-DE5BBF2D81D5}"/>
    <hyperlink ref="E121" r:id="rId65" xr:uid="{A6A02F1B-4427-495C-8481-4748C896B207}"/>
    <hyperlink ref="E122" r:id="rId66" xr:uid="{C7C31052-6E06-454E-AA03-08FF00E40347}"/>
    <hyperlink ref="E123" r:id="rId67" xr:uid="{B1935293-0681-41B5-B12D-7224209062B3}"/>
    <hyperlink ref="E124" r:id="rId68" xr:uid="{B82FF3FF-5A31-4350-AC5D-DD9D281E4104}"/>
    <hyperlink ref="E126" r:id="rId69" xr:uid="{3A3C3368-1827-4BF0-827F-DD6A55D1AF12}"/>
    <hyperlink ref="E127" r:id="rId70" xr:uid="{98774F52-8156-4998-872F-BFCAB2A0D52D}"/>
    <hyperlink ref="E133" r:id="rId71" xr:uid="{DA07D9BE-C218-46C4-83F9-F434A18F74AE}"/>
    <hyperlink ref="E134" r:id="rId72" xr:uid="{8C97A0B6-6789-450B-BC65-917B02333379}"/>
    <hyperlink ref="E144" r:id="rId73" xr:uid="{34AE8BBD-9101-498C-A4D2-66E9E95BC0E4}"/>
    <hyperlink ref="E145" r:id="rId74" location="detail" xr:uid="{52B579E2-0162-4AD8-9A24-BB3027690F95}"/>
    <hyperlink ref="E146" r:id="rId75" xr:uid="{294B7317-EA19-4660-B748-460EEFE1043C}"/>
    <hyperlink ref="E147" r:id="rId76" xr:uid="{C23B6331-D159-463F-849E-D7B0E0F78A7E}"/>
  </hyperlinks>
  <pageMargins left="0.7" right="0.7" top="0.75" bottom="0.75" header="0.3" footer="0.3"/>
  <drawing r:id="rId77"/>
  <legacyDrawing r:id="rId78"/>
  <tableParts count="5">
    <tablePart r:id="rId79"/>
    <tablePart r:id="rId80"/>
    <tablePart r:id="rId81"/>
    <tablePart r:id="rId82"/>
    <tablePart r:id="rId8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12.5703125" defaultRowHeight="15" customHeight="1"/>
  <cols>
    <col min="1" max="1" width="104.28515625" customWidth="1"/>
    <col min="2" max="2" width="23" customWidth="1"/>
    <col min="3" max="3" width="32.85546875" customWidth="1"/>
    <col min="4" max="4" width="20.28515625" customWidth="1"/>
    <col min="5" max="5" width="10.5703125" customWidth="1"/>
    <col min="6" max="6" width="18.42578125" customWidth="1"/>
    <col min="7" max="26" width="14.42578125" customWidth="1"/>
  </cols>
  <sheetData>
    <row r="1" spans="1:7" ht="15.75" customHeight="1">
      <c r="A1" s="129"/>
      <c r="B1" s="127"/>
      <c r="C1" s="130" t="s">
        <v>391</v>
      </c>
      <c r="D1" s="127"/>
      <c r="E1" s="127"/>
      <c r="F1" s="2"/>
      <c r="G1" s="1"/>
    </row>
    <row r="2" spans="1:7" ht="15.75" customHeight="1">
      <c r="A2" s="127"/>
      <c r="B2" s="127"/>
      <c r="C2" s="127"/>
      <c r="D2" s="127"/>
      <c r="E2" s="127"/>
      <c r="F2" s="2"/>
      <c r="G2" s="1"/>
    </row>
    <row r="3" spans="1:7" ht="15.75" customHeight="1">
      <c r="A3" s="127"/>
      <c r="B3" s="127"/>
      <c r="C3" s="127"/>
      <c r="D3" s="127"/>
      <c r="E3" s="127"/>
      <c r="F3" s="2"/>
      <c r="G3" s="1"/>
    </row>
    <row r="4" spans="1:7" ht="15.75" customHeight="1">
      <c r="A4" s="127"/>
      <c r="B4" s="127"/>
      <c r="C4" s="5"/>
      <c r="D4" s="6"/>
      <c r="E4" s="2"/>
      <c r="F4" s="6"/>
      <c r="G4" s="1"/>
    </row>
    <row r="5" spans="1:7" ht="15.75" customHeight="1">
      <c r="A5" s="127"/>
      <c r="B5" s="127"/>
      <c r="C5" s="2"/>
      <c r="D5" s="6"/>
      <c r="E5" s="2"/>
      <c r="F5" s="6"/>
      <c r="G5" s="1"/>
    </row>
    <row r="6" spans="1:7" ht="15.75" customHeight="1">
      <c r="A6" s="7" t="s">
        <v>7</v>
      </c>
      <c r="B6" s="8" t="s">
        <v>9</v>
      </c>
      <c r="C6" s="9" t="s">
        <v>11</v>
      </c>
      <c r="D6" s="10" t="s">
        <v>12</v>
      </c>
      <c r="E6" s="9" t="s">
        <v>13</v>
      </c>
      <c r="F6" s="10" t="s">
        <v>14</v>
      </c>
      <c r="G6" s="1"/>
    </row>
    <row r="7" spans="1:7" ht="15.75" customHeight="1">
      <c r="A7" s="13" t="s">
        <v>392</v>
      </c>
      <c r="B7" s="15">
        <f>SUM(F8:F23)</f>
        <v>14730.32</v>
      </c>
      <c r="C7" s="16"/>
      <c r="D7" s="16"/>
      <c r="E7" s="16"/>
      <c r="F7" s="16"/>
      <c r="G7" s="1"/>
    </row>
    <row r="8" spans="1:7" ht="15.75" customHeight="1">
      <c r="A8" s="55" t="s">
        <v>376</v>
      </c>
      <c r="B8" s="25"/>
      <c r="C8" s="105" t="s">
        <v>205</v>
      </c>
      <c r="D8" s="37">
        <v>115</v>
      </c>
      <c r="E8" s="56">
        <v>28</v>
      </c>
      <c r="F8" s="27">
        <f t="shared" ref="F8:F24" si="0">E8*D8</f>
        <v>3220</v>
      </c>
      <c r="G8" s="1"/>
    </row>
    <row r="9" spans="1:7" ht="15.75" customHeight="1">
      <c r="A9" s="55" t="s">
        <v>393</v>
      </c>
      <c r="B9" s="45"/>
      <c r="C9" s="55" t="s">
        <v>205</v>
      </c>
      <c r="D9" s="37">
        <v>189</v>
      </c>
      <c r="E9" s="56">
        <v>10</v>
      </c>
      <c r="F9" s="27">
        <f t="shared" si="0"/>
        <v>1890</v>
      </c>
      <c r="G9" s="1"/>
    </row>
    <row r="10" spans="1:7" ht="15.75" customHeight="1">
      <c r="A10" s="55" t="s">
        <v>394</v>
      </c>
      <c r="B10" s="16"/>
      <c r="C10" s="55" t="s">
        <v>205</v>
      </c>
      <c r="D10" s="106">
        <v>49</v>
      </c>
      <c r="E10" s="56">
        <v>9</v>
      </c>
      <c r="F10" s="27">
        <f t="shared" si="0"/>
        <v>441</v>
      </c>
      <c r="G10" s="1"/>
    </row>
    <row r="11" spans="1:7" ht="15.75" customHeight="1">
      <c r="A11" s="55" t="s">
        <v>395</v>
      </c>
      <c r="B11" s="16"/>
      <c r="C11" s="55" t="s">
        <v>205</v>
      </c>
      <c r="D11" s="37">
        <v>25</v>
      </c>
      <c r="E11" s="56">
        <v>9</v>
      </c>
      <c r="F11" s="27">
        <f t="shared" si="0"/>
        <v>225</v>
      </c>
      <c r="G11" s="1"/>
    </row>
    <row r="12" spans="1:7" ht="15.75" customHeight="1">
      <c r="A12" s="55" t="s">
        <v>203</v>
      </c>
      <c r="B12" s="16"/>
      <c r="C12" s="55" t="s">
        <v>205</v>
      </c>
      <c r="D12" s="37">
        <v>7.99</v>
      </c>
      <c r="E12" s="56">
        <v>5</v>
      </c>
      <c r="F12" s="27">
        <f t="shared" si="0"/>
        <v>39.950000000000003</v>
      </c>
      <c r="G12" s="1"/>
    </row>
    <row r="13" spans="1:7" ht="15.75" customHeight="1">
      <c r="A13" s="55" t="s">
        <v>214</v>
      </c>
      <c r="B13" s="16"/>
      <c r="C13" s="55" t="s">
        <v>205</v>
      </c>
      <c r="D13" s="37">
        <v>15</v>
      </c>
      <c r="E13" s="56">
        <v>9</v>
      </c>
      <c r="F13" s="27">
        <f t="shared" si="0"/>
        <v>135</v>
      </c>
      <c r="G13" s="1"/>
    </row>
    <row r="14" spans="1:7" ht="15.75" customHeight="1">
      <c r="A14" s="55" t="s">
        <v>396</v>
      </c>
      <c r="B14" s="16"/>
      <c r="C14" s="55" t="s">
        <v>205</v>
      </c>
      <c r="D14" s="37">
        <v>11.49</v>
      </c>
      <c r="E14" s="56">
        <v>9</v>
      </c>
      <c r="F14" s="27">
        <f t="shared" si="0"/>
        <v>103.41</v>
      </c>
      <c r="G14" s="1"/>
    </row>
    <row r="15" spans="1:7" ht="15.75" customHeight="1">
      <c r="A15" s="55" t="s">
        <v>216</v>
      </c>
      <c r="B15" s="16"/>
      <c r="C15" s="55" t="s">
        <v>205</v>
      </c>
      <c r="D15" s="37">
        <v>25.99</v>
      </c>
      <c r="E15" s="56">
        <v>2</v>
      </c>
      <c r="F15" s="27">
        <f t="shared" si="0"/>
        <v>51.98</v>
      </c>
      <c r="G15" s="1"/>
    </row>
    <row r="16" spans="1:7" ht="15.75" customHeight="1">
      <c r="A16" s="55" t="s">
        <v>397</v>
      </c>
      <c r="B16" s="16"/>
      <c r="C16" s="55" t="s">
        <v>205</v>
      </c>
      <c r="D16" s="37">
        <v>11.49</v>
      </c>
      <c r="E16" s="56">
        <v>2</v>
      </c>
      <c r="F16" s="27">
        <f t="shared" si="0"/>
        <v>22.98</v>
      </c>
      <c r="G16" s="1"/>
    </row>
    <row r="17" spans="1:7" ht="15.75" customHeight="1">
      <c r="A17" s="55" t="s">
        <v>398</v>
      </c>
      <c r="B17" s="16"/>
      <c r="C17" s="55" t="s">
        <v>205</v>
      </c>
      <c r="D17" s="37">
        <v>79</v>
      </c>
      <c r="E17" s="56">
        <v>34</v>
      </c>
      <c r="F17" s="27">
        <f t="shared" si="0"/>
        <v>2686</v>
      </c>
      <c r="G17" s="1"/>
    </row>
    <row r="18" spans="1:7" ht="15.75" customHeight="1">
      <c r="A18" s="55" t="s">
        <v>218</v>
      </c>
      <c r="B18" s="16"/>
      <c r="C18" s="55" t="s">
        <v>205</v>
      </c>
      <c r="D18" s="37">
        <v>20</v>
      </c>
      <c r="E18" s="56">
        <v>8</v>
      </c>
      <c r="F18" s="27">
        <f t="shared" si="0"/>
        <v>160</v>
      </c>
      <c r="G18" s="1"/>
    </row>
    <row r="19" spans="1:7" ht="15.75" customHeight="1">
      <c r="A19" s="55" t="s">
        <v>399</v>
      </c>
      <c r="B19" s="16"/>
      <c r="C19" s="55" t="s">
        <v>205</v>
      </c>
      <c r="D19" s="37">
        <v>89</v>
      </c>
      <c r="E19" s="56">
        <v>9</v>
      </c>
      <c r="F19" s="27">
        <f t="shared" si="0"/>
        <v>801</v>
      </c>
      <c r="G19" s="1"/>
    </row>
    <row r="20" spans="1:7" ht="15.75" customHeight="1">
      <c r="A20" s="55" t="s">
        <v>400</v>
      </c>
      <c r="B20" s="16"/>
      <c r="C20" s="55" t="s">
        <v>205</v>
      </c>
      <c r="D20" s="37">
        <v>13</v>
      </c>
      <c r="E20" s="56">
        <v>14</v>
      </c>
      <c r="F20" s="27">
        <f t="shared" si="0"/>
        <v>182</v>
      </c>
      <c r="G20" s="1"/>
    </row>
    <row r="21" spans="1:7" ht="15.75" customHeight="1">
      <c r="A21" s="55" t="s">
        <v>401</v>
      </c>
      <c r="B21" s="16"/>
      <c r="C21" s="55" t="s">
        <v>205</v>
      </c>
      <c r="D21" s="37">
        <v>94</v>
      </c>
      <c r="E21" s="56">
        <v>28</v>
      </c>
      <c r="F21" s="27">
        <f t="shared" si="0"/>
        <v>2632</v>
      </c>
      <c r="G21" s="1"/>
    </row>
    <row r="22" spans="1:7" ht="15.75" customHeight="1">
      <c r="A22" s="55" t="s">
        <v>375</v>
      </c>
      <c r="B22" s="16"/>
      <c r="C22" s="55" t="s">
        <v>205</v>
      </c>
      <c r="D22" s="37">
        <v>245</v>
      </c>
      <c r="E22" s="56">
        <v>6</v>
      </c>
      <c r="F22" s="27">
        <f t="shared" si="0"/>
        <v>1470</v>
      </c>
      <c r="G22" s="1"/>
    </row>
    <row r="23" spans="1:7" ht="15.75" customHeight="1">
      <c r="A23" s="55" t="s">
        <v>373</v>
      </c>
      <c r="B23" s="16"/>
      <c r="C23" s="55" t="s">
        <v>205</v>
      </c>
      <c r="D23" s="37">
        <v>134</v>
      </c>
      <c r="E23" s="56">
        <v>5</v>
      </c>
      <c r="F23" s="27">
        <f t="shared" si="0"/>
        <v>670</v>
      </c>
      <c r="G23" s="1"/>
    </row>
    <row r="24" spans="1:7" ht="15.75" customHeight="1">
      <c r="A24" s="55" t="s">
        <v>402</v>
      </c>
      <c r="B24" s="16"/>
      <c r="C24" s="55" t="s">
        <v>205</v>
      </c>
      <c r="D24" s="16" t="s">
        <v>42</v>
      </c>
      <c r="E24" s="56">
        <v>3</v>
      </c>
      <c r="F24" s="27" t="e">
        <f t="shared" si="0"/>
        <v>#VALUE!</v>
      </c>
      <c r="G24" s="1"/>
    </row>
    <row r="25" spans="1:7" ht="15.75" customHeight="1">
      <c r="A25" s="13" t="s">
        <v>403</v>
      </c>
      <c r="B25" s="15">
        <f>SUM(F28:F29)</f>
        <v>680.26</v>
      </c>
      <c r="C25" s="16"/>
      <c r="D25" s="19"/>
      <c r="E25" s="16"/>
      <c r="F25" s="19"/>
      <c r="G25" s="1"/>
    </row>
    <row r="26" spans="1:7" ht="15.75" customHeight="1">
      <c r="A26" s="107" t="s">
        <v>404</v>
      </c>
      <c r="B26" s="45"/>
      <c r="C26" s="108" t="s">
        <v>405</v>
      </c>
      <c r="D26" s="109">
        <v>16.989999999999998</v>
      </c>
      <c r="E26" s="110">
        <v>1</v>
      </c>
      <c r="F26" s="27">
        <f t="shared" ref="F26:F29" si="1">E26*D26</f>
        <v>16.989999999999998</v>
      </c>
      <c r="G26" s="1"/>
    </row>
    <row r="27" spans="1:7" ht="15.75" customHeight="1">
      <c r="A27" s="107" t="s">
        <v>406</v>
      </c>
      <c r="B27" s="45"/>
      <c r="C27" s="111" t="s">
        <v>407</v>
      </c>
      <c r="D27" s="109">
        <v>149.99</v>
      </c>
      <c r="E27" s="110">
        <v>1</v>
      </c>
      <c r="F27" s="27">
        <f t="shared" si="1"/>
        <v>149.99</v>
      </c>
      <c r="G27" s="1"/>
    </row>
    <row r="28" spans="1:7" ht="19.5" customHeight="1">
      <c r="A28" s="112" t="s">
        <v>408</v>
      </c>
      <c r="B28" s="45"/>
      <c r="C28" s="108" t="s">
        <v>409</v>
      </c>
      <c r="D28" s="109">
        <v>13.71</v>
      </c>
      <c r="E28" s="110">
        <v>6</v>
      </c>
      <c r="F28" s="27">
        <f t="shared" si="1"/>
        <v>82.26</v>
      </c>
      <c r="G28" s="1"/>
    </row>
    <row r="29" spans="1:7" ht="15.75" customHeight="1">
      <c r="A29" s="107" t="s">
        <v>410</v>
      </c>
      <c r="B29" s="45"/>
      <c r="C29" s="113" t="s">
        <v>411</v>
      </c>
      <c r="D29" s="109">
        <v>299</v>
      </c>
      <c r="E29" s="110">
        <v>2</v>
      </c>
      <c r="F29" s="27">
        <f t="shared" si="1"/>
        <v>598</v>
      </c>
      <c r="G29" s="1"/>
    </row>
    <row r="30" spans="1:7" ht="15.75" customHeight="1">
      <c r="A30" s="14" t="s">
        <v>412</v>
      </c>
      <c r="B30" s="15">
        <f>SUM(F31:F127)</f>
        <v>2238.4900000000007</v>
      </c>
      <c r="C30" s="16"/>
      <c r="D30" s="19"/>
      <c r="E30" s="16"/>
      <c r="F30" s="19"/>
      <c r="G30" s="1"/>
    </row>
    <row r="31" spans="1:7" ht="15.75" customHeight="1">
      <c r="A31" s="107" t="s">
        <v>413</v>
      </c>
      <c r="B31" s="25"/>
      <c r="C31" s="108" t="s">
        <v>414</v>
      </c>
      <c r="D31" s="109">
        <v>10.99</v>
      </c>
      <c r="E31" s="110">
        <v>1</v>
      </c>
      <c r="F31" s="19">
        <f t="shared" ref="F31:F36" si="2">D31*E31</f>
        <v>10.99</v>
      </c>
      <c r="G31" s="1"/>
    </row>
    <row r="32" spans="1:7" ht="15.75" customHeight="1">
      <c r="A32" s="107" t="s">
        <v>415</v>
      </c>
      <c r="B32" s="45"/>
      <c r="C32" s="108" t="s">
        <v>416</v>
      </c>
      <c r="D32" s="109">
        <v>12.98</v>
      </c>
      <c r="E32" s="110">
        <v>1</v>
      </c>
      <c r="F32" s="19">
        <f t="shared" si="2"/>
        <v>12.98</v>
      </c>
      <c r="G32" s="1"/>
    </row>
    <row r="33" spans="1:14" ht="15.75" customHeight="1">
      <c r="A33" s="107" t="s">
        <v>417</v>
      </c>
      <c r="B33" s="45"/>
      <c r="C33" s="111" t="s">
        <v>418</v>
      </c>
      <c r="D33" s="109">
        <v>9.49</v>
      </c>
      <c r="E33" s="110">
        <v>1</v>
      </c>
      <c r="F33" s="19">
        <f t="shared" si="2"/>
        <v>9.49</v>
      </c>
      <c r="G33" s="1"/>
    </row>
    <row r="34" spans="1:14" ht="15.75" customHeight="1">
      <c r="A34" s="107" t="s">
        <v>419</v>
      </c>
      <c r="B34" s="45"/>
      <c r="C34" s="108" t="s">
        <v>420</v>
      </c>
      <c r="D34" s="109">
        <v>9.99</v>
      </c>
      <c r="E34" s="110">
        <v>3</v>
      </c>
      <c r="F34" s="19">
        <f t="shared" si="2"/>
        <v>29.97</v>
      </c>
      <c r="G34" s="1"/>
    </row>
    <row r="35" spans="1:14" ht="15.75" customHeight="1">
      <c r="A35" s="107" t="s">
        <v>421</v>
      </c>
      <c r="B35" s="45"/>
      <c r="C35" s="108" t="s">
        <v>422</v>
      </c>
      <c r="D35" s="109">
        <v>14.99</v>
      </c>
      <c r="E35" s="110">
        <v>1</v>
      </c>
      <c r="F35" s="19">
        <f t="shared" si="2"/>
        <v>14.99</v>
      </c>
      <c r="G35" s="1"/>
    </row>
    <row r="36" spans="1:14" ht="15.75" customHeight="1">
      <c r="A36" s="107" t="s">
        <v>423</v>
      </c>
      <c r="B36" s="45"/>
      <c r="C36" s="108" t="s">
        <v>424</v>
      </c>
      <c r="D36" s="109">
        <v>44.36</v>
      </c>
      <c r="E36" s="110">
        <v>2</v>
      </c>
      <c r="F36" s="19">
        <f t="shared" si="2"/>
        <v>88.72</v>
      </c>
      <c r="G36" s="53"/>
      <c r="H36" s="55"/>
      <c r="I36" s="55"/>
      <c r="J36" s="55"/>
      <c r="K36" s="55"/>
      <c r="L36" s="55"/>
      <c r="M36" s="55"/>
      <c r="N36" s="55"/>
    </row>
    <row r="37" spans="1:14" ht="15.75" customHeight="1">
      <c r="A37" s="107" t="s">
        <v>423</v>
      </c>
      <c r="B37" s="45"/>
      <c r="C37" s="107" t="s">
        <v>424</v>
      </c>
      <c r="D37" s="109">
        <v>44.36</v>
      </c>
      <c r="E37" s="110">
        <v>4</v>
      </c>
      <c r="F37" s="19">
        <f t="shared" ref="F37:F127" si="3">D31*E31</f>
        <v>10.99</v>
      </c>
      <c r="G37" s="53"/>
      <c r="H37" s="55"/>
      <c r="I37" s="55"/>
      <c r="J37" s="55"/>
      <c r="K37" s="55"/>
      <c r="L37" s="55"/>
      <c r="M37" s="55"/>
      <c r="N37" s="55"/>
    </row>
    <row r="38" spans="1:14" ht="15.75" customHeight="1">
      <c r="A38" s="107" t="s">
        <v>425</v>
      </c>
      <c r="B38" s="45"/>
      <c r="C38" s="108" t="s">
        <v>426</v>
      </c>
      <c r="D38" s="109">
        <v>14.21</v>
      </c>
      <c r="E38" s="110">
        <v>1</v>
      </c>
      <c r="F38" s="19">
        <f t="shared" si="3"/>
        <v>12.98</v>
      </c>
      <c r="G38" s="53"/>
      <c r="H38" s="55"/>
      <c r="I38" s="55"/>
      <c r="J38" s="55"/>
      <c r="K38" s="55"/>
      <c r="L38" s="55"/>
      <c r="M38" s="55"/>
      <c r="N38" s="55"/>
    </row>
    <row r="39" spans="1:14" ht="15.75" customHeight="1">
      <c r="A39" s="107" t="s">
        <v>425</v>
      </c>
      <c r="B39" s="45"/>
      <c r="C39" s="108" t="s">
        <v>426</v>
      </c>
      <c r="D39" s="109">
        <v>14.21</v>
      </c>
      <c r="E39" s="110">
        <v>1</v>
      </c>
      <c r="F39" s="19">
        <f t="shared" si="3"/>
        <v>9.49</v>
      </c>
      <c r="G39" s="53"/>
      <c r="H39" s="55"/>
      <c r="I39" s="55"/>
      <c r="J39" s="55"/>
      <c r="K39" s="55"/>
      <c r="L39" s="55"/>
      <c r="M39" s="55"/>
      <c r="N39" s="55"/>
    </row>
    <row r="40" spans="1:14" ht="15.75" customHeight="1">
      <c r="A40" s="107" t="s">
        <v>425</v>
      </c>
      <c r="B40" s="45"/>
      <c r="C40" s="108" t="s">
        <v>426</v>
      </c>
      <c r="D40" s="109">
        <v>14.21</v>
      </c>
      <c r="E40" s="110">
        <v>1</v>
      </c>
      <c r="F40" s="19">
        <f t="shared" si="3"/>
        <v>29.97</v>
      </c>
      <c r="G40" s="53"/>
      <c r="H40" s="55"/>
      <c r="I40" s="55"/>
      <c r="J40" s="55"/>
      <c r="K40" s="55"/>
      <c r="L40" s="55"/>
      <c r="M40" s="55"/>
      <c r="N40" s="55"/>
    </row>
    <row r="41" spans="1:14" ht="15.75" customHeight="1">
      <c r="A41" s="107" t="s">
        <v>427</v>
      </c>
      <c r="B41" s="45"/>
      <c r="C41" s="108" t="s">
        <v>428</v>
      </c>
      <c r="D41" s="109">
        <v>2.06</v>
      </c>
      <c r="E41" s="110">
        <v>3</v>
      </c>
      <c r="F41" s="19">
        <f t="shared" si="3"/>
        <v>14.99</v>
      </c>
      <c r="G41" s="53"/>
      <c r="H41" s="55"/>
      <c r="I41" s="55"/>
      <c r="J41" s="55"/>
      <c r="K41" s="55"/>
      <c r="L41" s="55"/>
      <c r="M41" s="55"/>
      <c r="N41" s="55"/>
    </row>
    <row r="42" spans="1:14" ht="15.75" customHeight="1">
      <c r="A42" s="107" t="s">
        <v>429</v>
      </c>
      <c r="B42" s="45"/>
      <c r="C42" s="107" t="s">
        <v>430</v>
      </c>
      <c r="D42" s="109">
        <v>64.569999999999993</v>
      </c>
      <c r="E42" s="110">
        <v>2</v>
      </c>
      <c r="F42" s="19">
        <f t="shared" si="3"/>
        <v>88.72</v>
      </c>
      <c r="G42" s="53"/>
      <c r="H42" s="55"/>
      <c r="I42" s="55"/>
      <c r="J42" s="55"/>
      <c r="K42" s="55"/>
      <c r="L42" s="55"/>
      <c r="M42" s="55"/>
      <c r="N42" s="55"/>
    </row>
    <row r="43" spans="1:14" ht="15.75" customHeight="1">
      <c r="A43" s="107" t="s">
        <v>431</v>
      </c>
      <c r="B43" s="45"/>
      <c r="C43" s="108" t="s">
        <v>178</v>
      </c>
      <c r="D43" s="109">
        <v>7.95</v>
      </c>
      <c r="E43" s="110">
        <v>3</v>
      </c>
      <c r="F43" s="19">
        <f t="shared" si="3"/>
        <v>177.44</v>
      </c>
      <c r="G43" s="53"/>
      <c r="H43" s="55"/>
      <c r="I43" s="55"/>
      <c r="J43" s="55"/>
      <c r="K43" s="55"/>
      <c r="L43" s="55"/>
      <c r="M43" s="55"/>
      <c r="N43" s="55"/>
    </row>
    <row r="44" spans="1:14" ht="15.75" customHeight="1">
      <c r="A44" s="107" t="s">
        <v>432</v>
      </c>
      <c r="B44" s="45"/>
      <c r="C44" s="108" t="s">
        <v>433</v>
      </c>
      <c r="D44" s="109">
        <v>0.21099999999999999</v>
      </c>
      <c r="E44" s="110">
        <v>50</v>
      </c>
      <c r="F44" s="19">
        <f t="shared" si="3"/>
        <v>14.21</v>
      </c>
      <c r="G44" s="53"/>
      <c r="H44" s="55"/>
      <c r="I44" s="55"/>
      <c r="J44" s="55"/>
      <c r="K44" s="55"/>
      <c r="L44" s="55"/>
      <c r="M44" s="55"/>
      <c r="N44" s="55"/>
    </row>
    <row r="45" spans="1:14" ht="15.75" customHeight="1">
      <c r="A45" s="107" t="s">
        <v>434</v>
      </c>
      <c r="B45" s="45"/>
      <c r="C45" s="111" t="s">
        <v>435</v>
      </c>
      <c r="D45" s="109">
        <v>15.54</v>
      </c>
      <c r="E45" s="110">
        <v>2</v>
      </c>
      <c r="F45" s="19">
        <f t="shared" si="3"/>
        <v>14.21</v>
      </c>
      <c r="G45" s="53"/>
      <c r="H45" s="55"/>
      <c r="I45" s="55"/>
      <c r="J45" s="55"/>
      <c r="K45" s="55"/>
      <c r="L45" s="55"/>
      <c r="M45" s="55"/>
      <c r="N45" s="55"/>
    </row>
    <row r="46" spans="1:14" ht="15.75" customHeight="1">
      <c r="A46" s="107" t="s">
        <v>436</v>
      </c>
      <c r="B46" s="45"/>
      <c r="C46" s="111" t="s">
        <v>437</v>
      </c>
      <c r="D46" s="109">
        <v>1.49</v>
      </c>
      <c r="E46" s="110">
        <v>20</v>
      </c>
      <c r="F46" s="19">
        <f t="shared" si="3"/>
        <v>14.21</v>
      </c>
      <c r="G46" s="53"/>
      <c r="H46" s="55"/>
      <c r="I46" s="55"/>
      <c r="J46" s="55"/>
      <c r="K46" s="55"/>
      <c r="L46" s="55"/>
      <c r="M46" s="55"/>
      <c r="N46" s="55"/>
    </row>
    <row r="47" spans="1:14" ht="15.75" customHeight="1">
      <c r="A47" s="107" t="s">
        <v>438</v>
      </c>
      <c r="B47" s="45"/>
      <c r="C47" s="108" t="s">
        <v>439</v>
      </c>
      <c r="D47" s="109">
        <v>1.49</v>
      </c>
      <c r="E47" s="110">
        <v>20</v>
      </c>
      <c r="F47" s="19">
        <f t="shared" si="3"/>
        <v>6.18</v>
      </c>
      <c r="G47" s="53"/>
      <c r="H47" s="55"/>
      <c r="I47" s="55"/>
      <c r="J47" s="55"/>
      <c r="K47" s="55"/>
      <c r="L47" s="55"/>
      <c r="M47" s="55"/>
      <c r="N47" s="55"/>
    </row>
    <row r="48" spans="1:14" ht="15.75" customHeight="1">
      <c r="A48" s="107" t="s">
        <v>440</v>
      </c>
      <c r="B48" s="45"/>
      <c r="C48" s="108" t="s">
        <v>441</v>
      </c>
      <c r="D48" s="109">
        <v>9.02</v>
      </c>
      <c r="E48" s="110">
        <v>4</v>
      </c>
      <c r="F48" s="19">
        <f t="shared" si="3"/>
        <v>129.13999999999999</v>
      </c>
      <c r="G48" s="1"/>
    </row>
    <row r="49" spans="1:7" ht="15.75" customHeight="1">
      <c r="A49" s="107" t="s">
        <v>442</v>
      </c>
      <c r="B49" s="45"/>
      <c r="C49" s="108" t="s">
        <v>441</v>
      </c>
      <c r="D49" s="109">
        <v>4.57</v>
      </c>
      <c r="E49" s="110">
        <v>1</v>
      </c>
      <c r="F49" s="19">
        <f t="shared" si="3"/>
        <v>23.85</v>
      </c>
      <c r="G49" s="1"/>
    </row>
    <row r="50" spans="1:7" ht="15.75" customHeight="1">
      <c r="A50" s="107" t="s">
        <v>443</v>
      </c>
      <c r="B50" s="45"/>
      <c r="C50" s="108" t="s">
        <v>441</v>
      </c>
      <c r="D50" s="109">
        <v>1.96</v>
      </c>
      <c r="E50" s="110">
        <v>10</v>
      </c>
      <c r="F50" s="19">
        <f t="shared" si="3"/>
        <v>10.549999999999999</v>
      </c>
      <c r="G50" s="1"/>
    </row>
    <row r="51" spans="1:7" ht="15.75" customHeight="1">
      <c r="A51" s="107" t="s">
        <v>444</v>
      </c>
      <c r="B51" s="45"/>
      <c r="C51" s="108" t="s">
        <v>441</v>
      </c>
      <c r="D51" s="109">
        <v>29.36</v>
      </c>
      <c r="E51" s="110">
        <v>1</v>
      </c>
      <c r="F51" s="19">
        <f t="shared" si="3"/>
        <v>31.08</v>
      </c>
      <c r="G51" s="1"/>
    </row>
    <row r="52" spans="1:7" ht="15.75" customHeight="1">
      <c r="A52" s="107" t="s">
        <v>445</v>
      </c>
      <c r="B52" s="45"/>
      <c r="C52" s="108" t="s">
        <v>441</v>
      </c>
      <c r="D52" s="109">
        <v>7.8</v>
      </c>
      <c r="E52" s="110">
        <v>1</v>
      </c>
      <c r="F52" s="19">
        <f t="shared" si="3"/>
        <v>29.8</v>
      </c>
      <c r="G52" s="1"/>
    </row>
    <row r="53" spans="1:7" ht="15.75" customHeight="1">
      <c r="A53" s="107" t="s">
        <v>446</v>
      </c>
      <c r="B53" s="45"/>
      <c r="C53" s="108" t="s">
        <v>441</v>
      </c>
      <c r="D53" s="109">
        <v>3.57</v>
      </c>
      <c r="E53" s="110">
        <v>6</v>
      </c>
      <c r="F53" s="19">
        <f t="shared" si="3"/>
        <v>29.8</v>
      </c>
      <c r="G53" s="1"/>
    </row>
    <row r="54" spans="1:7" ht="15.75" customHeight="1">
      <c r="A54" s="107" t="s">
        <v>447</v>
      </c>
      <c r="B54" s="45"/>
      <c r="C54" s="108" t="s">
        <v>441</v>
      </c>
      <c r="D54" s="109">
        <v>6.54</v>
      </c>
      <c r="E54" s="110">
        <v>2</v>
      </c>
      <c r="F54" s="19">
        <f t="shared" si="3"/>
        <v>36.08</v>
      </c>
      <c r="G54" s="1"/>
    </row>
    <row r="55" spans="1:7" ht="15.75" customHeight="1">
      <c r="A55" s="107" t="s">
        <v>448</v>
      </c>
      <c r="B55" s="45"/>
      <c r="C55" s="108" t="s">
        <v>441</v>
      </c>
      <c r="D55" s="109">
        <v>3.73</v>
      </c>
      <c r="E55" s="110">
        <v>3</v>
      </c>
      <c r="F55" s="19">
        <f t="shared" si="3"/>
        <v>4.57</v>
      </c>
      <c r="G55" s="1"/>
    </row>
    <row r="56" spans="1:7" ht="15.75" customHeight="1">
      <c r="A56" s="107" t="s">
        <v>449</v>
      </c>
      <c r="B56" s="45"/>
      <c r="C56" s="108" t="s">
        <v>441</v>
      </c>
      <c r="D56" s="109">
        <v>12.54</v>
      </c>
      <c r="E56" s="110">
        <v>1</v>
      </c>
      <c r="F56" s="19">
        <f t="shared" si="3"/>
        <v>19.600000000000001</v>
      </c>
      <c r="G56" s="1"/>
    </row>
    <row r="57" spans="1:7" ht="15.75" customHeight="1">
      <c r="A57" s="107" t="s">
        <v>447</v>
      </c>
      <c r="B57" s="45"/>
      <c r="C57" s="108" t="s">
        <v>441</v>
      </c>
      <c r="D57" s="109">
        <v>6.54</v>
      </c>
      <c r="E57" s="110">
        <v>2</v>
      </c>
      <c r="F57" s="19">
        <f t="shared" si="3"/>
        <v>29.36</v>
      </c>
      <c r="G57" s="1"/>
    </row>
    <row r="58" spans="1:7" ht="15.75" customHeight="1">
      <c r="A58" s="107" t="s">
        <v>450</v>
      </c>
      <c r="B58" s="45"/>
      <c r="C58" s="108" t="s">
        <v>441</v>
      </c>
      <c r="D58" s="109">
        <v>7.08</v>
      </c>
      <c r="E58" s="110">
        <v>2</v>
      </c>
      <c r="F58" s="19">
        <f t="shared" si="3"/>
        <v>7.8</v>
      </c>
      <c r="G58" s="1"/>
    </row>
    <row r="59" spans="1:7" ht="15.75" customHeight="1">
      <c r="A59" s="107" t="s">
        <v>451</v>
      </c>
      <c r="B59" s="14"/>
      <c r="C59" s="108" t="s">
        <v>441</v>
      </c>
      <c r="D59" s="109">
        <v>1.37</v>
      </c>
      <c r="E59" s="110">
        <v>1</v>
      </c>
      <c r="F59" s="19">
        <f t="shared" si="3"/>
        <v>21.419999999999998</v>
      </c>
      <c r="G59" s="1"/>
    </row>
    <row r="60" spans="1:7" ht="15.75" customHeight="1">
      <c r="A60" s="107" t="s">
        <v>452</v>
      </c>
      <c r="B60" s="25"/>
      <c r="C60" s="108" t="s">
        <v>441</v>
      </c>
      <c r="D60" s="109">
        <v>21.96</v>
      </c>
      <c r="E60" s="110">
        <v>1</v>
      </c>
      <c r="F60" s="27">
        <f t="shared" si="3"/>
        <v>13.08</v>
      </c>
      <c r="G60" s="1"/>
    </row>
    <row r="61" spans="1:7" ht="15.75" customHeight="1">
      <c r="A61" s="107" t="s">
        <v>453</v>
      </c>
      <c r="B61" s="25"/>
      <c r="C61" s="108" t="s">
        <v>441</v>
      </c>
      <c r="D61" s="109">
        <v>1.92</v>
      </c>
      <c r="E61" s="110">
        <v>6</v>
      </c>
      <c r="F61" s="27">
        <f t="shared" si="3"/>
        <v>11.19</v>
      </c>
      <c r="G61" s="1"/>
    </row>
    <row r="62" spans="1:7" ht="15.75" customHeight="1">
      <c r="A62" s="107" t="s">
        <v>454</v>
      </c>
      <c r="B62" s="25"/>
      <c r="C62" s="108" t="s">
        <v>441</v>
      </c>
      <c r="D62" s="109">
        <v>5.85</v>
      </c>
      <c r="E62" s="110">
        <v>1</v>
      </c>
      <c r="F62" s="27">
        <f t="shared" si="3"/>
        <v>12.54</v>
      </c>
      <c r="G62" s="1"/>
    </row>
    <row r="63" spans="1:7" ht="15.75" customHeight="1">
      <c r="A63" s="107" t="s">
        <v>455</v>
      </c>
      <c r="B63" s="25"/>
      <c r="C63" s="108" t="s">
        <v>441</v>
      </c>
      <c r="D63" s="109">
        <v>9.19</v>
      </c>
      <c r="E63" s="110">
        <v>2</v>
      </c>
      <c r="F63" s="27">
        <f t="shared" si="3"/>
        <v>13.08</v>
      </c>
      <c r="G63" s="1"/>
    </row>
    <row r="64" spans="1:7" ht="15.75" customHeight="1">
      <c r="A64" s="107" t="s">
        <v>455</v>
      </c>
      <c r="B64" s="25"/>
      <c r="C64" s="108" t="s">
        <v>441</v>
      </c>
      <c r="D64" s="109">
        <v>9.19</v>
      </c>
      <c r="E64" s="110">
        <v>6</v>
      </c>
      <c r="F64" s="27">
        <f t="shared" si="3"/>
        <v>14.16</v>
      </c>
      <c r="G64" s="1"/>
    </row>
    <row r="65" spans="1:7" ht="15.75" customHeight="1">
      <c r="A65" s="107" t="s">
        <v>456</v>
      </c>
      <c r="B65" s="25"/>
      <c r="C65" s="108" t="s">
        <v>441</v>
      </c>
      <c r="D65" s="109">
        <v>8.3699999999999992</v>
      </c>
      <c r="E65" s="110">
        <v>2</v>
      </c>
      <c r="F65" s="27">
        <f t="shared" si="3"/>
        <v>1.37</v>
      </c>
      <c r="G65" s="1"/>
    </row>
    <row r="66" spans="1:7" ht="15.75" customHeight="1">
      <c r="A66" s="107" t="s">
        <v>457</v>
      </c>
      <c r="B66" s="25"/>
      <c r="C66" s="108" t="s">
        <v>441</v>
      </c>
      <c r="D66" s="109">
        <v>3.83</v>
      </c>
      <c r="E66" s="110">
        <v>1</v>
      </c>
      <c r="F66" s="27">
        <f t="shared" si="3"/>
        <v>21.96</v>
      </c>
      <c r="G66" s="1"/>
    </row>
    <row r="67" spans="1:7" ht="15.75" customHeight="1">
      <c r="A67" s="107" t="s">
        <v>458</v>
      </c>
      <c r="B67" s="25"/>
      <c r="C67" s="108" t="s">
        <v>441</v>
      </c>
      <c r="D67" s="109">
        <v>2.2200000000000002</v>
      </c>
      <c r="E67" s="110">
        <v>8</v>
      </c>
      <c r="F67" s="27">
        <f t="shared" si="3"/>
        <v>11.52</v>
      </c>
      <c r="G67" s="1"/>
    </row>
    <row r="68" spans="1:7" ht="15.75" customHeight="1">
      <c r="A68" s="107" t="s">
        <v>459</v>
      </c>
      <c r="B68" s="25"/>
      <c r="C68" s="108" t="s">
        <v>441</v>
      </c>
      <c r="D68" s="109">
        <v>6.47</v>
      </c>
      <c r="E68" s="110">
        <v>20</v>
      </c>
      <c r="F68" s="27">
        <f t="shared" si="3"/>
        <v>5.85</v>
      </c>
      <c r="G68" s="1"/>
    </row>
    <row r="69" spans="1:7" ht="15.75" customHeight="1">
      <c r="A69" s="107" t="s">
        <v>460</v>
      </c>
      <c r="B69" s="25"/>
      <c r="C69" s="108" t="s">
        <v>441</v>
      </c>
      <c r="D69" s="109">
        <v>8.7100000000000009</v>
      </c>
      <c r="E69" s="110">
        <v>2</v>
      </c>
      <c r="F69" s="27">
        <f t="shared" si="3"/>
        <v>18.38</v>
      </c>
      <c r="G69" s="1"/>
    </row>
    <row r="70" spans="1:7" ht="15.75" customHeight="1">
      <c r="A70" s="107" t="s">
        <v>461</v>
      </c>
      <c r="B70" s="25"/>
      <c r="C70" s="108" t="s">
        <v>441</v>
      </c>
      <c r="D70" s="109">
        <v>5.05</v>
      </c>
      <c r="E70" s="110">
        <v>8</v>
      </c>
      <c r="F70" s="27">
        <f t="shared" si="3"/>
        <v>55.14</v>
      </c>
      <c r="G70" s="1"/>
    </row>
    <row r="71" spans="1:7" ht="15.75" customHeight="1">
      <c r="A71" s="107" t="s">
        <v>462</v>
      </c>
      <c r="B71" s="25"/>
      <c r="C71" s="108" t="s">
        <v>441</v>
      </c>
      <c r="D71" s="109">
        <v>1.18</v>
      </c>
      <c r="E71" s="110">
        <v>4</v>
      </c>
      <c r="F71" s="27">
        <f t="shared" si="3"/>
        <v>16.739999999999998</v>
      </c>
      <c r="G71" s="1"/>
    </row>
    <row r="72" spans="1:7" ht="15.75" customHeight="1">
      <c r="A72" s="107" t="s">
        <v>463</v>
      </c>
      <c r="B72" s="16"/>
      <c r="C72" s="108" t="s">
        <v>441</v>
      </c>
      <c r="D72" s="109">
        <v>1.18</v>
      </c>
      <c r="E72" s="110">
        <v>10</v>
      </c>
      <c r="F72" s="27">
        <f t="shared" si="3"/>
        <v>3.83</v>
      </c>
      <c r="G72" s="1"/>
    </row>
    <row r="73" spans="1:7" ht="15.75" customHeight="1">
      <c r="A73" s="107" t="s">
        <v>464</v>
      </c>
      <c r="B73" s="16"/>
      <c r="C73" s="108" t="s">
        <v>441</v>
      </c>
      <c r="D73" s="109">
        <v>0.57999999999999996</v>
      </c>
      <c r="E73" s="110">
        <v>10</v>
      </c>
      <c r="F73" s="27">
        <f t="shared" si="3"/>
        <v>17.760000000000002</v>
      </c>
      <c r="G73" s="1"/>
    </row>
    <row r="74" spans="1:7" ht="15.75" customHeight="1">
      <c r="A74" s="107" t="s">
        <v>465</v>
      </c>
      <c r="B74" s="16"/>
      <c r="C74" s="108" t="s">
        <v>441</v>
      </c>
      <c r="D74" s="109">
        <v>1.75</v>
      </c>
      <c r="E74" s="110">
        <v>4</v>
      </c>
      <c r="F74" s="27">
        <f t="shared" si="3"/>
        <v>129.4</v>
      </c>
      <c r="G74" s="1"/>
    </row>
    <row r="75" spans="1:7" ht="15.75" customHeight="1">
      <c r="A75" s="107" t="s">
        <v>466</v>
      </c>
      <c r="B75" s="16"/>
      <c r="C75" s="108" t="s">
        <v>441</v>
      </c>
      <c r="D75" s="109">
        <v>1.56</v>
      </c>
      <c r="E75" s="110">
        <v>12</v>
      </c>
      <c r="F75" s="27">
        <f t="shared" si="3"/>
        <v>17.420000000000002</v>
      </c>
      <c r="G75" s="1"/>
    </row>
    <row r="76" spans="1:7" ht="15.75" customHeight="1">
      <c r="A76" s="107" t="s">
        <v>467</v>
      </c>
      <c r="B76" s="16"/>
      <c r="C76" s="108" t="s">
        <v>441</v>
      </c>
      <c r="D76" s="109">
        <v>4.91</v>
      </c>
      <c r="E76" s="110">
        <v>1</v>
      </c>
      <c r="F76" s="27">
        <f t="shared" si="3"/>
        <v>40.4</v>
      </c>
      <c r="G76" s="1"/>
    </row>
    <row r="77" spans="1:7" ht="15.75" customHeight="1">
      <c r="A77" s="107" t="s">
        <v>468</v>
      </c>
      <c r="B77" s="16"/>
      <c r="C77" s="108" t="s">
        <v>441</v>
      </c>
      <c r="D77" s="109">
        <v>4.17</v>
      </c>
      <c r="E77" s="110">
        <v>1</v>
      </c>
      <c r="F77" s="27">
        <f t="shared" si="3"/>
        <v>4.72</v>
      </c>
      <c r="G77" s="1"/>
    </row>
    <row r="78" spans="1:7" ht="15.75" customHeight="1">
      <c r="A78" s="107" t="s">
        <v>469</v>
      </c>
      <c r="B78" s="16"/>
      <c r="C78" s="108" t="s">
        <v>441</v>
      </c>
      <c r="D78" s="109">
        <v>37.54</v>
      </c>
      <c r="E78" s="110">
        <v>2</v>
      </c>
      <c r="F78" s="27">
        <f t="shared" si="3"/>
        <v>11.799999999999999</v>
      </c>
      <c r="G78" s="1"/>
    </row>
    <row r="79" spans="1:7" ht="15.75" customHeight="1">
      <c r="A79" s="107" t="s">
        <v>470</v>
      </c>
      <c r="B79" s="16"/>
      <c r="C79" s="108" t="s">
        <v>441</v>
      </c>
      <c r="D79" s="109">
        <v>7.5</v>
      </c>
      <c r="E79" s="110">
        <v>1</v>
      </c>
      <c r="F79" s="27">
        <f t="shared" si="3"/>
        <v>5.8</v>
      </c>
      <c r="G79" s="1"/>
    </row>
    <row r="80" spans="1:7" ht="15.75" customHeight="1">
      <c r="A80" s="107" t="s">
        <v>471</v>
      </c>
      <c r="B80" s="16"/>
      <c r="C80" s="108" t="s">
        <v>441</v>
      </c>
      <c r="D80" s="109">
        <v>5.43</v>
      </c>
      <c r="E80" s="110">
        <v>1</v>
      </c>
      <c r="F80" s="27">
        <f t="shared" si="3"/>
        <v>7</v>
      </c>
      <c r="G80" s="1"/>
    </row>
    <row r="81" spans="1:7" ht="15.75" customHeight="1">
      <c r="A81" s="107" t="s">
        <v>472</v>
      </c>
      <c r="B81" s="16"/>
      <c r="C81" s="108" t="s">
        <v>441</v>
      </c>
      <c r="D81" s="109">
        <v>1.33</v>
      </c>
      <c r="E81" s="110">
        <v>20</v>
      </c>
      <c r="F81" s="27">
        <f t="shared" si="3"/>
        <v>18.72</v>
      </c>
      <c r="G81" s="1"/>
    </row>
    <row r="82" spans="1:7" ht="15.75" customHeight="1">
      <c r="A82" s="107" t="s">
        <v>473</v>
      </c>
      <c r="B82" s="16"/>
      <c r="C82" s="108" t="s">
        <v>441</v>
      </c>
      <c r="D82" s="109">
        <v>50.62</v>
      </c>
      <c r="E82" s="110">
        <v>1</v>
      </c>
      <c r="F82" s="27">
        <f t="shared" si="3"/>
        <v>4.91</v>
      </c>
      <c r="G82" s="1"/>
    </row>
    <row r="83" spans="1:7" ht="15.75" customHeight="1">
      <c r="A83" s="107" t="s">
        <v>474</v>
      </c>
      <c r="B83" s="16"/>
      <c r="C83" s="108" t="s">
        <v>441</v>
      </c>
      <c r="D83" s="109">
        <v>2.1</v>
      </c>
      <c r="E83" s="110">
        <v>24</v>
      </c>
      <c r="F83" s="27">
        <f t="shared" si="3"/>
        <v>4.17</v>
      </c>
      <c r="G83" s="1"/>
    </row>
    <row r="84" spans="1:7" ht="15.75" customHeight="1">
      <c r="A84" s="107" t="s">
        <v>475</v>
      </c>
      <c r="B84" s="16"/>
      <c r="C84" s="108" t="s">
        <v>441</v>
      </c>
      <c r="D84" s="109">
        <v>1.63</v>
      </c>
      <c r="E84" s="110">
        <v>10</v>
      </c>
      <c r="F84" s="27">
        <f t="shared" si="3"/>
        <v>75.08</v>
      </c>
      <c r="G84" s="1"/>
    </row>
    <row r="85" spans="1:7" ht="15.75" customHeight="1">
      <c r="A85" s="107" t="s">
        <v>476</v>
      </c>
      <c r="B85" s="16"/>
      <c r="C85" s="108" t="s">
        <v>441</v>
      </c>
      <c r="D85" s="109">
        <v>4.29</v>
      </c>
      <c r="E85" s="110">
        <v>1</v>
      </c>
      <c r="F85" s="27">
        <f t="shared" si="3"/>
        <v>7.5</v>
      </c>
      <c r="G85" s="1"/>
    </row>
    <row r="86" spans="1:7" ht="15.75" customHeight="1">
      <c r="A86" s="107" t="s">
        <v>477</v>
      </c>
      <c r="B86" s="16"/>
      <c r="C86" s="108" t="s">
        <v>441</v>
      </c>
      <c r="D86" s="109">
        <v>4.58</v>
      </c>
      <c r="E86" s="110">
        <v>1</v>
      </c>
      <c r="F86" s="27">
        <f t="shared" si="3"/>
        <v>5.43</v>
      </c>
      <c r="G86" s="1"/>
    </row>
    <row r="87" spans="1:7" ht="15.75" customHeight="1">
      <c r="A87" s="107" t="s">
        <v>478</v>
      </c>
      <c r="B87" s="16"/>
      <c r="C87" s="108" t="s">
        <v>441</v>
      </c>
      <c r="D87" s="109">
        <v>4.88</v>
      </c>
      <c r="E87" s="110">
        <v>8</v>
      </c>
      <c r="F87" s="27">
        <f t="shared" si="3"/>
        <v>26.6</v>
      </c>
      <c r="G87" s="1"/>
    </row>
    <row r="88" spans="1:7" ht="15.75" customHeight="1">
      <c r="A88" s="107" t="s">
        <v>479</v>
      </c>
      <c r="B88" s="16"/>
      <c r="C88" s="108" t="s">
        <v>441</v>
      </c>
      <c r="D88" s="109">
        <v>19.12</v>
      </c>
      <c r="E88" s="110">
        <v>1</v>
      </c>
      <c r="F88" s="27">
        <f t="shared" si="3"/>
        <v>50.62</v>
      </c>
      <c r="G88" s="1"/>
    </row>
    <row r="89" spans="1:7" ht="15.75" customHeight="1">
      <c r="A89" s="107" t="s">
        <v>480</v>
      </c>
      <c r="B89" s="16"/>
      <c r="C89" s="108" t="s">
        <v>441</v>
      </c>
      <c r="D89" s="109">
        <v>41.93</v>
      </c>
      <c r="E89" s="110">
        <v>2</v>
      </c>
      <c r="F89" s="27">
        <f t="shared" si="3"/>
        <v>50.400000000000006</v>
      </c>
      <c r="G89" s="1"/>
    </row>
    <row r="90" spans="1:7" ht="15.75" customHeight="1">
      <c r="A90" s="107" t="s">
        <v>481</v>
      </c>
      <c r="B90" s="16"/>
      <c r="C90" s="108" t="s">
        <v>441</v>
      </c>
      <c r="D90" s="109">
        <v>3.6</v>
      </c>
      <c r="E90" s="110">
        <v>1</v>
      </c>
      <c r="F90" s="27">
        <f t="shared" si="3"/>
        <v>16.299999999999997</v>
      </c>
      <c r="G90" s="1"/>
    </row>
    <row r="91" spans="1:7" ht="15.75" customHeight="1">
      <c r="A91" s="107" t="s">
        <v>482</v>
      </c>
      <c r="B91" s="16"/>
      <c r="C91" s="108" t="s">
        <v>441</v>
      </c>
      <c r="D91" s="109">
        <v>2.0099999999999998</v>
      </c>
      <c r="E91" s="110">
        <v>1</v>
      </c>
      <c r="F91" s="27">
        <f t="shared" si="3"/>
        <v>4.29</v>
      </c>
      <c r="G91" s="1"/>
    </row>
    <row r="92" spans="1:7" ht="15.75" customHeight="1">
      <c r="A92" s="107" t="s">
        <v>483</v>
      </c>
      <c r="B92" s="16"/>
      <c r="C92" s="108" t="s">
        <v>441</v>
      </c>
      <c r="D92" s="109">
        <v>4.41</v>
      </c>
      <c r="E92" s="110">
        <v>2</v>
      </c>
      <c r="F92" s="27">
        <f t="shared" si="3"/>
        <v>4.58</v>
      </c>
      <c r="G92" s="1"/>
    </row>
    <row r="93" spans="1:7" ht="15.75" customHeight="1">
      <c r="A93" s="107" t="s">
        <v>484</v>
      </c>
      <c r="B93" s="16"/>
      <c r="C93" s="108" t="s">
        <v>441</v>
      </c>
      <c r="D93" s="109">
        <v>8.64</v>
      </c>
      <c r="E93" s="110">
        <v>1</v>
      </c>
      <c r="F93" s="27">
        <f t="shared" si="3"/>
        <v>39.04</v>
      </c>
      <c r="G93" s="1"/>
    </row>
    <row r="94" spans="1:7" ht="15.75" customHeight="1">
      <c r="A94" s="107" t="s">
        <v>485</v>
      </c>
      <c r="B94" s="16"/>
      <c r="C94" s="108" t="s">
        <v>441</v>
      </c>
      <c r="D94" s="109">
        <v>5.76</v>
      </c>
      <c r="E94" s="110">
        <v>1</v>
      </c>
      <c r="F94" s="27">
        <f t="shared" si="3"/>
        <v>19.12</v>
      </c>
      <c r="G94" s="1"/>
    </row>
    <row r="95" spans="1:7" ht="15.75" customHeight="1">
      <c r="A95" s="107" t="s">
        <v>470</v>
      </c>
      <c r="B95" s="16"/>
      <c r="C95" s="108" t="s">
        <v>441</v>
      </c>
      <c r="D95" s="109">
        <v>7.5</v>
      </c>
      <c r="E95" s="110">
        <v>1</v>
      </c>
      <c r="F95" s="27">
        <f t="shared" si="3"/>
        <v>83.86</v>
      </c>
      <c r="G95" s="1"/>
    </row>
    <row r="96" spans="1:7" ht="15.75" customHeight="1">
      <c r="A96" s="107" t="s">
        <v>486</v>
      </c>
      <c r="B96" s="16"/>
      <c r="C96" s="108" t="s">
        <v>441</v>
      </c>
      <c r="D96" s="109">
        <v>3.1</v>
      </c>
      <c r="E96" s="110">
        <v>2</v>
      </c>
      <c r="F96" s="27">
        <f t="shared" si="3"/>
        <v>3.6</v>
      </c>
      <c r="G96" s="1"/>
    </row>
    <row r="97" spans="1:7" ht="15.75" customHeight="1">
      <c r="A97" s="107" t="s">
        <v>487</v>
      </c>
      <c r="B97" s="16"/>
      <c r="C97" s="108" t="s">
        <v>441</v>
      </c>
      <c r="D97" s="109">
        <v>12.93</v>
      </c>
      <c r="E97" s="110">
        <v>1</v>
      </c>
      <c r="F97" s="27">
        <f t="shared" si="3"/>
        <v>2.0099999999999998</v>
      </c>
      <c r="G97" s="1"/>
    </row>
    <row r="98" spans="1:7" ht="15.75" customHeight="1">
      <c r="A98" s="107" t="s">
        <v>488</v>
      </c>
      <c r="B98" s="16"/>
      <c r="C98" s="108" t="s">
        <v>441</v>
      </c>
      <c r="D98" s="109">
        <v>17.89</v>
      </c>
      <c r="E98" s="110">
        <v>1</v>
      </c>
      <c r="F98" s="27">
        <f t="shared" si="3"/>
        <v>8.82</v>
      </c>
      <c r="G98" s="1"/>
    </row>
    <row r="99" spans="1:7" ht="15.75" customHeight="1">
      <c r="A99" s="107" t="s">
        <v>489</v>
      </c>
      <c r="B99" s="25"/>
      <c r="C99" s="108" t="s">
        <v>441</v>
      </c>
      <c r="D99" s="109">
        <v>2.93</v>
      </c>
      <c r="E99" s="110">
        <v>1</v>
      </c>
      <c r="F99" s="27">
        <f t="shared" si="3"/>
        <v>8.64</v>
      </c>
      <c r="G99" s="1"/>
    </row>
    <row r="100" spans="1:7" ht="15.75" customHeight="1">
      <c r="A100" s="107" t="s">
        <v>490</v>
      </c>
      <c r="B100" s="25"/>
      <c r="C100" s="108" t="s">
        <v>441</v>
      </c>
      <c r="D100" s="109">
        <v>0.63</v>
      </c>
      <c r="E100" s="110">
        <v>4</v>
      </c>
      <c r="F100" s="27">
        <f t="shared" si="3"/>
        <v>5.76</v>
      </c>
      <c r="G100" s="1"/>
    </row>
    <row r="101" spans="1:7" ht="15.75" customHeight="1">
      <c r="A101" s="107" t="s">
        <v>491</v>
      </c>
      <c r="B101" s="25"/>
      <c r="C101" s="108" t="s">
        <v>441</v>
      </c>
      <c r="D101" s="109">
        <v>6.81</v>
      </c>
      <c r="E101" s="110">
        <v>1</v>
      </c>
      <c r="F101" s="27">
        <f t="shared" si="3"/>
        <v>7.5</v>
      </c>
      <c r="G101" s="1"/>
    </row>
    <row r="102" spans="1:7" ht="15.75" customHeight="1">
      <c r="A102" s="107" t="s">
        <v>492</v>
      </c>
      <c r="B102" s="16"/>
      <c r="C102" s="108" t="s">
        <v>441</v>
      </c>
      <c r="D102" s="109">
        <v>10.62</v>
      </c>
      <c r="E102" s="110">
        <v>1</v>
      </c>
      <c r="F102" s="27">
        <f t="shared" si="3"/>
        <v>6.2</v>
      </c>
      <c r="G102" s="1"/>
    </row>
    <row r="103" spans="1:7" ht="15.75" customHeight="1">
      <c r="A103" s="107" t="s">
        <v>493</v>
      </c>
      <c r="B103" s="16"/>
      <c r="C103" s="108" t="s">
        <v>441</v>
      </c>
      <c r="D103" s="109">
        <v>10.81</v>
      </c>
      <c r="E103" s="110">
        <v>1</v>
      </c>
      <c r="F103" s="27">
        <f t="shared" si="3"/>
        <v>12.93</v>
      </c>
      <c r="G103" s="1"/>
    </row>
    <row r="104" spans="1:7" ht="15.75" customHeight="1">
      <c r="A104" s="107" t="s">
        <v>494</v>
      </c>
      <c r="B104" s="16"/>
      <c r="C104" s="108" t="s">
        <v>441</v>
      </c>
      <c r="D104" s="109">
        <v>7.73</v>
      </c>
      <c r="E104" s="110">
        <v>1</v>
      </c>
      <c r="F104" s="27">
        <f t="shared" si="3"/>
        <v>17.89</v>
      </c>
      <c r="G104" s="1"/>
    </row>
    <row r="105" spans="1:7" ht="15.75" customHeight="1">
      <c r="A105" s="107" t="s">
        <v>495</v>
      </c>
      <c r="B105" s="16"/>
      <c r="C105" s="108" t="s">
        <v>441</v>
      </c>
      <c r="D105" s="109">
        <v>26.17</v>
      </c>
      <c r="E105" s="110">
        <v>1</v>
      </c>
      <c r="F105" s="27">
        <f t="shared" si="3"/>
        <v>2.93</v>
      </c>
      <c r="G105" s="1"/>
    </row>
    <row r="106" spans="1:7" ht="15.75" customHeight="1">
      <c r="A106" s="107" t="s">
        <v>496</v>
      </c>
      <c r="B106" s="16"/>
      <c r="C106" s="108" t="s">
        <v>441</v>
      </c>
      <c r="D106" s="109">
        <v>1.76</v>
      </c>
      <c r="E106" s="110">
        <v>1</v>
      </c>
      <c r="F106" s="27">
        <f t="shared" si="3"/>
        <v>2.52</v>
      </c>
      <c r="G106" s="1"/>
    </row>
    <row r="107" spans="1:7" ht="15.75" customHeight="1">
      <c r="A107" s="107" t="s">
        <v>497</v>
      </c>
      <c r="B107" s="16"/>
      <c r="C107" s="108" t="s">
        <v>441</v>
      </c>
      <c r="D107" s="109">
        <v>4.5</v>
      </c>
      <c r="E107" s="110">
        <v>1</v>
      </c>
      <c r="F107" s="27">
        <f t="shared" si="3"/>
        <v>6.81</v>
      </c>
      <c r="G107" s="1"/>
    </row>
    <row r="108" spans="1:7" ht="15.75" customHeight="1">
      <c r="A108" s="107" t="s">
        <v>498</v>
      </c>
      <c r="B108" s="16"/>
      <c r="C108" s="108" t="s">
        <v>441</v>
      </c>
      <c r="D108" s="109">
        <v>9.39</v>
      </c>
      <c r="E108" s="110">
        <v>1</v>
      </c>
      <c r="F108" s="27">
        <f t="shared" si="3"/>
        <v>10.62</v>
      </c>
      <c r="G108" s="1"/>
    </row>
    <row r="109" spans="1:7" ht="15.75" customHeight="1">
      <c r="A109" s="107" t="s">
        <v>499</v>
      </c>
      <c r="B109" s="16"/>
      <c r="C109" s="108" t="s">
        <v>441</v>
      </c>
      <c r="D109" s="109">
        <v>7.77</v>
      </c>
      <c r="E109" s="110">
        <v>1</v>
      </c>
      <c r="F109" s="27">
        <f t="shared" si="3"/>
        <v>10.81</v>
      </c>
      <c r="G109" s="1"/>
    </row>
    <row r="110" spans="1:7" ht="15.75" customHeight="1">
      <c r="A110" s="107" t="s">
        <v>500</v>
      </c>
      <c r="B110" s="16"/>
      <c r="C110" s="108" t="s">
        <v>441</v>
      </c>
      <c r="D110" s="109">
        <v>1.63</v>
      </c>
      <c r="E110" s="110">
        <v>10</v>
      </c>
      <c r="F110" s="27">
        <f t="shared" si="3"/>
        <v>7.73</v>
      </c>
      <c r="G110" s="1"/>
    </row>
    <row r="111" spans="1:7" ht="15.75" customHeight="1">
      <c r="A111" s="107" t="s">
        <v>501</v>
      </c>
      <c r="B111" s="16"/>
      <c r="C111" s="108" t="s">
        <v>441</v>
      </c>
      <c r="D111" s="109">
        <v>9.82</v>
      </c>
      <c r="E111" s="110">
        <v>1</v>
      </c>
      <c r="F111" s="27">
        <f t="shared" si="3"/>
        <v>26.17</v>
      </c>
      <c r="G111" s="1"/>
    </row>
    <row r="112" spans="1:7" ht="15.75" customHeight="1">
      <c r="A112" s="107" t="s">
        <v>502</v>
      </c>
      <c r="B112" s="16"/>
      <c r="C112" s="108" t="s">
        <v>441</v>
      </c>
      <c r="D112" s="109">
        <v>8.14</v>
      </c>
      <c r="E112" s="110">
        <v>1</v>
      </c>
      <c r="F112" s="27">
        <f t="shared" si="3"/>
        <v>1.76</v>
      </c>
      <c r="G112" s="1"/>
    </row>
    <row r="113" spans="1:7" ht="15.75" customHeight="1">
      <c r="A113" s="107" t="s">
        <v>503</v>
      </c>
      <c r="B113" s="16"/>
      <c r="C113" s="108" t="s">
        <v>441</v>
      </c>
      <c r="D113" s="109">
        <v>2.99</v>
      </c>
      <c r="E113" s="110">
        <v>1</v>
      </c>
      <c r="F113" s="27">
        <f t="shared" si="3"/>
        <v>4.5</v>
      </c>
      <c r="G113" s="1"/>
    </row>
    <row r="114" spans="1:7" ht="15.75" customHeight="1">
      <c r="A114" s="107" t="s">
        <v>504</v>
      </c>
      <c r="B114" s="16"/>
      <c r="C114" s="108" t="s">
        <v>441</v>
      </c>
      <c r="D114" s="109">
        <v>5.65</v>
      </c>
      <c r="E114" s="110">
        <v>1</v>
      </c>
      <c r="F114" s="27">
        <f t="shared" si="3"/>
        <v>9.39</v>
      </c>
      <c r="G114" s="1"/>
    </row>
    <row r="115" spans="1:7" ht="15.75" customHeight="1">
      <c r="A115" s="107" t="s">
        <v>505</v>
      </c>
      <c r="B115" s="16"/>
      <c r="C115" s="108" t="s">
        <v>441</v>
      </c>
      <c r="D115" s="109">
        <v>4.5</v>
      </c>
      <c r="E115" s="110">
        <v>2</v>
      </c>
      <c r="F115" s="27">
        <f t="shared" si="3"/>
        <v>7.77</v>
      </c>
      <c r="G115" s="1"/>
    </row>
    <row r="116" spans="1:7" ht="15.75" customHeight="1">
      <c r="A116" s="107" t="s">
        <v>506</v>
      </c>
      <c r="B116" s="16"/>
      <c r="C116" s="108" t="s">
        <v>441</v>
      </c>
      <c r="D116" s="109">
        <v>2.0099999999999998</v>
      </c>
      <c r="E116" s="110">
        <v>2</v>
      </c>
      <c r="F116" s="27">
        <f t="shared" si="3"/>
        <v>16.299999999999997</v>
      </c>
      <c r="G116" s="1"/>
    </row>
    <row r="117" spans="1:7" ht="15.75" customHeight="1">
      <c r="A117" s="107" t="s">
        <v>507</v>
      </c>
      <c r="B117" s="16"/>
      <c r="C117" s="108" t="s">
        <v>441</v>
      </c>
      <c r="D117" s="109">
        <v>49.59</v>
      </c>
      <c r="E117" s="110">
        <v>2</v>
      </c>
      <c r="F117" s="27">
        <f t="shared" si="3"/>
        <v>9.82</v>
      </c>
      <c r="G117" s="1"/>
    </row>
    <row r="118" spans="1:7" ht="15.75" customHeight="1">
      <c r="A118" s="107" t="s">
        <v>508</v>
      </c>
      <c r="B118" s="16"/>
      <c r="C118" s="108" t="s">
        <v>441</v>
      </c>
      <c r="D118" s="109">
        <v>2.4500000000000002</v>
      </c>
      <c r="E118" s="110">
        <v>12</v>
      </c>
      <c r="F118" s="27">
        <f t="shared" si="3"/>
        <v>8.14</v>
      </c>
      <c r="G118" s="1"/>
    </row>
    <row r="119" spans="1:7" ht="15.75" customHeight="1">
      <c r="A119" s="107" t="s">
        <v>509</v>
      </c>
      <c r="B119" s="16"/>
      <c r="C119" s="108" t="s">
        <v>441</v>
      </c>
      <c r="D119" s="109">
        <v>29.36</v>
      </c>
      <c r="E119" s="110">
        <v>1</v>
      </c>
      <c r="F119" s="27">
        <f t="shared" si="3"/>
        <v>2.99</v>
      </c>
      <c r="G119" s="1"/>
    </row>
    <row r="120" spans="1:7" ht="15.75" customHeight="1">
      <c r="A120" s="107" t="s">
        <v>510</v>
      </c>
      <c r="B120" s="16"/>
      <c r="C120" s="108" t="s">
        <v>441</v>
      </c>
      <c r="D120" s="109">
        <v>68.260000000000005</v>
      </c>
      <c r="E120" s="110">
        <v>1</v>
      </c>
      <c r="F120" s="27">
        <f t="shared" si="3"/>
        <v>5.65</v>
      </c>
      <c r="G120" s="1"/>
    </row>
    <row r="121" spans="1:7" ht="15.75" customHeight="1">
      <c r="A121" s="107" t="s">
        <v>511</v>
      </c>
      <c r="B121" s="16"/>
      <c r="C121" s="108" t="s">
        <v>441</v>
      </c>
      <c r="D121" s="109">
        <v>14.67</v>
      </c>
      <c r="E121" s="110">
        <v>1</v>
      </c>
      <c r="F121" s="27">
        <f t="shared" si="3"/>
        <v>9</v>
      </c>
      <c r="G121" s="1"/>
    </row>
    <row r="122" spans="1:7" ht="15.75" customHeight="1">
      <c r="A122" s="107" t="s">
        <v>512</v>
      </c>
      <c r="B122" s="16"/>
      <c r="C122" s="108" t="s">
        <v>441</v>
      </c>
      <c r="D122" s="109">
        <v>1.85</v>
      </c>
      <c r="E122" s="110">
        <v>30</v>
      </c>
      <c r="F122" s="27">
        <f t="shared" si="3"/>
        <v>4.0199999999999996</v>
      </c>
      <c r="G122" s="1"/>
    </row>
    <row r="123" spans="1:7" ht="15.75" customHeight="1">
      <c r="A123" s="107" t="s">
        <v>513</v>
      </c>
      <c r="B123" s="16"/>
      <c r="C123" s="108" t="s">
        <v>441</v>
      </c>
      <c r="D123" s="109">
        <v>7.03</v>
      </c>
      <c r="E123" s="110">
        <v>2</v>
      </c>
      <c r="F123" s="27">
        <f t="shared" si="3"/>
        <v>99.18</v>
      </c>
      <c r="G123" s="1"/>
    </row>
    <row r="124" spans="1:7" ht="15.75" customHeight="1">
      <c r="A124" s="107" t="s">
        <v>514</v>
      </c>
      <c r="B124" s="16"/>
      <c r="C124" s="108" t="s">
        <v>441</v>
      </c>
      <c r="D124" s="109">
        <v>1.28</v>
      </c>
      <c r="E124" s="110">
        <v>20</v>
      </c>
      <c r="F124" s="27">
        <f t="shared" si="3"/>
        <v>29.400000000000002</v>
      </c>
      <c r="G124" s="1"/>
    </row>
    <row r="125" spans="1:7" ht="15.75" customHeight="1">
      <c r="A125" s="107" t="s">
        <v>515</v>
      </c>
      <c r="B125" s="16"/>
      <c r="C125" s="108" t="s">
        <v>441</v>
      </c>
      <c r="D125" s="109">
        <v>4.18</v>
      </c>
      <c r="E125" s="110">
        <v>1</v>
      </c>
      <c r="F125" s="27">
        <f t="shared" si="3"/>
        <v>29.36</v>
      </c>
      <c r="G125" s="1"/>
    </row>
    <row r="126" spans="1:7" ht="15.75" customHeight="1">
      <c r="A126" s="107" t="s">
        <v>516</v>
      </c>
      <c r="B126" s="16"/>
      <c r="C126" s="108" t="s">
        <v>441</v>
      </c>
      <c r="D126" s="109">
        <v>6.54</v>
      </c>
      <c r="E126" s="110">
        <v>6</v>
      </c>
      <c r="F126" s="27">
        <f t="shared" si="3"/>
        <v>68.260000000000005</v>
      </c>
      <c r="G126" s="1"/>
    </row>
    <row r="127" spans="1:7" ht="15.75" customHeight="1">
      <c r="A127" s="107" t="s">
        <v>517</v>
      </c>
      <c r="B127" s="16"/>
      <c r="C127" s="108" t="s">
        <v>441</v>
      </c>
      <c r="D127" s="109">
        <v>60.04</v>
      </c>
      <c r="E127" s="110">
        <v>2</v>
      </c>
      <c r="F127" s="27">
        <f t="shared" si="3"/>
        <v>14.67</v>
      </c>
      <c r="G127" s="1"/>
    </row>
    <row r="128" spans="1:7" ht="15.75" customHeight="1">
      <c r="A128" s="107" t="s">
        <v>518</v>
      </c>
      <c r="B128" s="16"/>
      <c r="C128" s="114" t="s">
        <v>519</v>
      </c>
      <c r="D128" s="19">
        <v>5.5</v>
      </c>
      <c r="E128" s="110">
        <v>7</v>
      </c>
      <c r="F128" s="109">
        <f>D128*E128</f>
        <v>38.5</v>
      </c>
    </row>
    <row r="129" spans="1:6" ht="15.75" customHeight="1">
      <c r="A129" s="16"/>
      <c r="C129" s="16"/>
      <c r="F129" s="27"/>
    </row>
    <row r="130" spans="1:6" ht="15.75" customHeight="1">
      <c r="A130" s="16"/>
      <c r="C130" s="16"/>
      <c r="F130" s="27"/>
    </row>
    <row r="131" spans="1:6" ht="15.75" customHeight="1">
      <c r="A131" s="16"/>
      <c r="C131" s="16"/>
      <c r="F131" s="27"/>
    </row>
    <row r="132" spans="1:6" ht="15.75" customHeight="1">
      <c r="A132" s="16"/>
      <c r="C132" s="16"/>
      <c r="F132" s="27"/>
    </row>
    <row r="133" spans="1:6" ht="15.75" customHeight="1">
      <c r="A133" s="16"/>
      <c r="C133" s="16"/>
      <c r="F133" s="27"/>
    </row>
    <row r="134" spans="1:6" ht="15.75" customHeight="1">
      <c r="A134" s="16"/>
      <c r="C134" s="16"/>
      <c r="D134" s="19"/>
      <c r="F134" s="19"/>
    </row>
    <row r="135" spans="1:6" ht="15.75" customHeight="1">
      <c r="A135" s="16"/>
      <c r="C135" s="16"/>
      <c r="D135" s="19"/>
      <c r="F135" s="19"/>
    </row>
    <row r="136" spans="1:6" ht="15.75" customHeight="1">
      <c r="A136" s="16"/>
      <c r="C136" s="16"/>
      <c r="D136" s="19"/>
      <c r="F136" s="19"/>
    </row>
    <row r="137" spans="1:6" ht="15.75" customHeight="1">
      <c r="A137" s="16"/>
      <c r="C137" s="16"/>
      <c r="D137" s="19"/>
      <c r="F137" s="19"/>
    </row>
    <row r="138" spans="1:6" ht="15.75" customHeight="1">
      <c r="A138" s="16"/>
      <c r="C138" s="16"/>
      <c r="D138" s="19"/>
      <c r="F138" s="19"/>
    </row>
    <row r="139" spans="1:6" ht="15.75" customHeight="1">
      <c r="A139" s="16"/>
      <c r="C139" s="16"/>
      <c r="D139" s="19"/>
      <c r="F139" s="19"/>
    </row>
    <row r="140" spans="1:6" ht="15.75" customHeight="1">
      <c r="A140" s="16"/>
      <c r="C140" s="16"/>
      <c r="D140" s="19"/>
      <c r="F140" s="19"/>
    </row>
    <row r="141" spans="1:6" ht="15.75" customHeight="1">
      <c r="A141" s="16"/>
      <c r="C141" s="16"/>
      <c r="D141" s="19"/>
      <c r="F141" s="19"/>
    </row>
    <row r="142" spans="1:6" ht="15.75" customHeight="1">
      <c r="A142" s="16"/>
      <c r="C142" s="16"/>
      <c r="D142" s="19"/>
      <c r="F142" s="19"/>
    </row>
    <row r="143" spans="1:6" ht="15.75" customHeight="1">
      <c r="A143" s="16"/>
      <c r="C143" s="16"/>
      <c r="D143" s="19"/>
      <c r="F143" s="19"/>
    </row>
    <row r="144" spans="1:6" ht="15.75" customHeight="1">
      <c r="A144" s="16"/>
      <c r="C144" s="16"/>
      <c r="D144" s="19"/>
      <c r="F144" s="19"/>
    </row>
    <row r="145" spans="1:6" ht="15.75" customHeight="1">
      <c r="A145" s="16"/>
      <c r="C145" s="16"/>
      <c r="D145" s="19"/>
      <c r="F145" s="19"/>
    </row>
    <row r="146" spans="1:6" ht="15.75" customHeight="1">
      <c r="A146" s="16"/>
      <c r="C146" s="16"/>
      <c r="D146" s="19"/>
      <c r="F146" s="19"/>
    </row>
    <row r="147" spans="1:6" ht="15.75" customHeight="1">
      <c r="A147" s="16"/>
      <c r="C147" s="16"/>
      <c r="D147" s="19"/>
      <c r="F147" s="19"/>
    </row>
    <row r="148" spans="1:6" ht="15.75" customHeight="1">
      <c r="A148" s="16"/>
      <c r="C148" s="16"/>
      <c r="D148" s="19"/>
      <c r="F148" s="19"/>
    </row>
    <row r="149" spans="1:6" ht="15.75" customHeight="1">
      <c r="A149" s="16"/>
      <c r="C149" s="16"/>
      <c r="D149" s="19"/>
      <c r="F149" s="19"/>
    </row>
    <row r="150" spans="1:6" ht="15.75" customHeight="1">
      <c r="A150" s="16"/>
      <c r="C150" s="16"/>
      <c r="D150" s="19"/>
      <c r="F150" s="19"/>
    </row>
    <row r="151" spans="1:6" ht="15.75" customHeight="1">
      <c r="A151" s="16"/>
      <c r="C151" s="16"/>
      <c r="D151" s="19"/>
      <c r="F151" s="19"/>
    </row>
    <row r="152" spans="1:6" ht="15.75" customHeight="1">
      <c r="A152" s="16"/>
      <c r="C152" s="16"/>
      <c r="D152" s="19"/>
      <c r="F152" s="19"/>
    </row>
    <row r="153" spans="1:6" ht="15.75" customHeight="1">
      <c r="A153" s="16"/>
      <c r="C153" s="16"/>
      <c r="D153" s="19"/>
      <c r="F153" s="19"/>
    </row>
    <row r="154" spans="1:6" ht="15.75" customHeight="1">
      <c r="A154" s="16"/>
      <c r="C154" s="16"/>
      <c r="D154" s="19"/>
      <c r="F154" s="19"/>
    </row>
    <row r="155" spans="1:6" ht="15.75" customHeight="1">
      <c r="A155" s="16"/>
      <c r="C155" s="16"/>
      <c r="D155" s="19"/>
      <c r="F155" s="19"/>
    </row>
    <row r="156" spans="1:6" ht="15.75" customHeight="1">
      <c r="A156" s="16"/>
      <c r="C156" s="16"/>
      <c r="D156" s="19"/>
      <c r="F156" s="19"/>
    </row>
    <row r="157" spans="1:6" ht="15.75" customHeight="1">
      <c r="A157" s="16"/>
      <c r="C157" s="16"/>
      <c r="D157" s="19"/>
      <c r="F157" s="19"/>
    </row>
    <row r="158" spans="1:6" ht="15.75" customHeight="1">
      <c r="A158" s="16"/>
      <c r="C158" s="16"/>
      <c r="D158" s="19"/>
      <c r="F158" s="19"/>
    </row>
    <row r="159" spans="1:6" ht="15.75" customHeight="1">
      <c r="A159" s="16"/>
      <c r="C159" s="16"/>
      <c r="D159" s="19"/>
      <c r="F159" s="19"/>
    </row>
    <row r="160" spans="1:6" ht="15.75" customHeight="1">
      <c r="A160" s="16"/>
      <c r="C160" s="16"/>
      <c r="D160" s="19"/>
      <c r="F160" s="19"/>
    </row>
    <row r="161" spans="1:6" ht="15.75" customHeight="1">
      <c r="A161" s="16"/>
      <c r="C161" s="16"/>
      <c r="D161" s="19"/>
      <c r="F161" s="19"/>
    </row>
    <row r="162" spans="1:6" ht="15.75" customHeight="1">
      <c r="A162" s="16"/>
      <c r="C162" s="16"/>
      <c r="D162" s="19"/>
      <c r="F162" s="19"/>
    </row>
    <row r="163" spans="1:6" ht="15.75" customHeight="1">
      <c r="A163" s="16"/>
      <c r="C163" s="16"/>
      <c r="D163" s="19"/>
      <c r="F163" s="19"/>
    </row>
    <row r="164" spans="1:6" ht="15.75" customHeight="1">
      <c r="A164" s="16"/>
      <c r="C164" s="16"/>
      <c r="D164" s="19"/>
      <c r="F164" s="19"/>
    </row>
    <row r="165" spans="1:6" ht="15.75" customHeight="1">
      <c r="A165" s="16"/>
      <c r="C165" s="16"/>
      <c r="D165" s="19"/>
      <c r="F165" s="19"/>
    </row>
    <row r="166" spans="1:6" ht="15.75" customHeight="1">
      <c r="A166" s="16"/>
      <c r="C166" s="16"/>
      <c r="D166" s="19"/>
      <c r="F166" s="19"/>
    </row>
    <row r="167" spans="1:6" ht="15.75" customHeight="1">
      <c r="A167" s="16"/>
      <c r="C167" s="16"/>
      <c r="D167" s="19"/>
      <c r="F167" s="19"/>
    </row>
    <row r="168" spans="1:6" ht="15.75" customHeight="1">
      <c r="A168" s="16"/>
      <c r="C168" s="16"/>
      <c r="D168" s="19"/>
      <c r="F168" s="19"/>
    </row>
    <row r="169" spans="1:6" ht="15.75" customHeight="1">
      <c r="A169" s="16"/>
      <c r="C169" s="16"/>
      <c r="D169" s="19"/>
      <c r="F169" s="19"/>
    </row>
    <row r="170" spans="1:6" ht="15.75" customHeight="1">
      <c r="A170" s="16"/>
      <c r="C170" s="16"/>
      <c r="D170" s="19"/>
      <c r="F170" s="19"/>
    </row>
    <row r="171" spans="1:6" ht="15.75" customHeight="1">
      <c r="A171" s="16"/>
      <c r="C171" s="16"/>
      <c r="D171" s="19"/>
      <c r="F171" s="19"/>
    </row>
    <row r="172" spans="1:6" ht="15.75" customHeight="1">
      <c r="A172" s="16"/>
      <c r="C172" s="16"/>
      <c r="D172" s="19"/>
      <c r="F172" s="19"/>
    </row>
    <row r="173" spans="1:6" ht="15.75" customHeight="1">
      <c r="A173" s="16"/>
      <c r="C173" s="16"/>
      <c r="D173" s="19"/>
      <c r="F173" s="19"/>
    </row>
    <row r="174" spans="1:6" ht="15.75" customHeight="1">
      <c r="A174" s="16"/>
      <c r="C174" s="16"/>
      <c r="D174" s="19"/>
      <c r="F174" s="19"/>
    </row>
    <row r="175" spans="1:6" ht="15.75" customHeight="1">
      <c r="A175" s="16"/>
      <c r="C175" s="16"/>
      <c r="D175" s="19"/>
      <c r="F175" s="19"/>
    </row>
    <row r="176" spans="1:6" ht="15.75" customHeight="1">
      <c r="A176" s="16"/>
      <c r="C176" s="16"/>
      <c r="D176" s="19"/>
      <c r="F176" s="19"/>
    </row>
    <row r="177" spans="1:6" ht="15.75" customHeight="1">
      <c r="A177" s="16"/>
      <c r="C177" s="16"/>
      <c r="D177" s="19"/>
      <c r="F177" s="19"/>
    </row>
    <row r="178" spans="1:6" ht="15.75" customHeight="1">
      <c r="A178" s="16"/>
      <c r="C178" s="16"/>
      <c r="D178" s="19"/>
      <c r="F178" s="19"/>
    </row>
    <row r="179" spans="1:6" ht="15.75" customHeight="1">
      <c r="A179" s="16"/>
      <c r="C179" s="16"/>
      <c r="D179" s="19"/>
      <c r="F179" s="19"/>
    </row>
    <row r="180" spans="1:6" ht="15.75" customHeight="1">
      <c r="A180" s="16"/>
      <c r="C180" s="16"/>
      <c r="D180" s="19"/>
      <c r="F180" s="19"/>
    </row>
    <row r="181" spans="1:6" ht="15.75" customHeight="1">
      <c r="A181" s="16"/>
      <c r="C181" s="16"/>
      <c r="D181" s="19"/>
      <c r="F181" s="19"/>
    </row>
    <row r="182" spans="1:6" ht="15.75" customHeight="1">
      <c r="A182" s="16"/>
      <c r="C182" s="16"/>
      <c r="D182" s="19"/>
      <c r="F182" s="19"/>
    </row>
    <row r="183" spans="1:6" ht="15.75" customHeight="1">
      <c r="A183" s="16"/>
      <c r="C183" s="16"/>
      <c r="D183" s="19"/>
      <c r="F183" s="19"/>
    </row>
    <row r="184" spans="1:6" ht="15.75" customHeight="1">
      <c r="A184" s="16"/>
      <c r="C184" s="16"/>
      <c r="D184" s="19"/>
      <c r="F184" s="19"/>
    </row>
    <row r="185" spans="1:6" ht="15.75" customHeight="1">
      <c r="A185" s="16"/>
      <c r="C185" s="16"/>
      <c r="D185" s="19"/>
      <c r="F185" s="19"/>
    </row>
    <row r="186" spans="1:6" ht="15.75" customHeight="1">
      <c r="A186" s="16"/>
      <c r="C186" s="16"/>
      <c r="D186" s="19"/>
      <c r="F186" s="19"/>
    </row>
    <row r="187" spans="1:6" ht="15.75" customHeight="1">
      <c r="A187" s="16"/>
      <c r="C187" s="16"/>
      <c r="D187" s="19"/>
      <c r="F187" s="19"/>
    </row>
    <row r="188" spans="1:6" ht="15.75" customHeight="1">
      <c r="A188" s="16"/>
      <c r="C188" s="16"/>
      <c r="D188" s="19"/>
      <c r="F188" s="19"/>
    </row>
    <row r="189" spans="1:6" ht="15.75" customHeight="1">
      <c r="A189" s="16"/>
      <c r="C189" s="16"/>
      <c r="D189" s="19"/>
      <c r="F189" s="19"/>
    </row>
    <row r="190" spans="1:6" ht="15.75" customHeight="1">
      <c r="A190" s="16"/>
      <c r="C190" s="16"/>
      <c r="D190" s="19"/>
      <c r="F190" s="19"/>
    </row>
    <row r="191" spans="1:6" ht="15.75" customHeight="1">
      <c r="A191" s="16"/>
      <c r="C191" s="16"/>
      <c r="D191" s="19"/>
      <c r="F191" s="19"/>
    </row>
    <row r="192" spans="1:6" ht="15.75" customHeight="1">
      <c r="A192" s="16"/>
      <c r="C192" s="16"/>
      <c r="D192" s="19"/>
      <c r="F192" s="19"/>
    </row>
    <row r="193" spans="1:6" ht="15.75" customHeight="1">
      <c r="A193" s="16"/>
      <c r="C193" s="16"/>
      <c r="D193" s="19"/>
      <c r="F193" s="19"/>
    </row>
    <row r="194" spans="1:6" ht="15.75" customHeight="1">
      <c r="A194" s="16"/>
      <c r="C194" s="16"/>
      <c r="D194" s="19"/>
      <c r="F194" s="19"/>
    </row>
    <row r="195" spans="1:6" ht="15.75" customHeight="1">
      <c r="A195" s="16"/>
      <c r="C195" s="16"/>
      <c r="D195" s="19"/>
      <c r="F195" s="19"/>
    </row>
    <row r="196" spans="1:6" ht="15.75" customHeight="1">
      <c r="A196" s="16"/>
      <c r="C196" s="16"/>
      <c r="D196" s="19"/>
      <c r="F196" s="19"/>
    </row>
    <row r="197" spans="1:6" ht="15.75" customHeight="1">
      <c r="A197" s="16"/>
      <c r="C197" s="16"/>
      <c r="D197" s="19"/>
      <c r="F197" s="19"/>
    </row>
    <row r="198" spans="1:6" ht="15.75" customHeight="1">
      <c r="A198" s="16"/>
      <c r="C198" s="16"/>
      <c r="D198" s="19"/>
      <c r="F198" s="19"/>
    </row>
    <row r="199" spans="1:6" ht="15.75" customHeight="1">
      <c r="A199" s="16"/>
      <c r="C199" s="16"/>
      <c r="D199" s="19"/>
      <c r="F199" s="19"/>
    </row>
    <row r="200" spans="1:6" ht="15.75" customHeight="1">
      <c r="A200" s="16"/>
      <c r="C200" s="16"/>
      <c r="D200" s="19"/>
      <c r="F200" s="19"/>
    </row>
    <row r="201" spans="1:6" ht="15.75" customHeight="1">
      <c r="A201" s="16"/>
      <c r="C201" s="16"/>
      <c r="D201" s="19"/>
      <c r="F201" s="19"/>
    </row>
    <row r="202" spans="1:6" ht="15.75" customHeight="1">
      <c r="A202" s="16"/>
      <c r="C202" s="16"/>
      <c r="D202" s="19"/>
      <c r="F202" s="19"/>
    </row>
    <row r="203" spans="1:6" ht="15.75" customHeight="1">
      <c r="A203" s="16"/>
      <c r="C203" s="16"/>
      <c r="D203" s="19"/>
      <c r="F203" s="19"/>
    </row>
    <row r="204" spans="1:6" ht="15.75" customHeight="1">
      <c r="A204" s="16"/>
      <c r="C204" s="16"/>
      <c r="D204" s="19"/>
      <c r="F204" s="19"/>
    </row>
    <row r="205" spans="1:6" ht="15.75" customHeight="1">
      <c r="A205" s="16"/>
      <c r="C205" s="16"/>
      <c r="D205" s="19"/>
      <c r="F205" s="19"/>
    </row>
    <row r="206" spans="1:6" ht="15.75" customHeight="1">
      <c r="A206" s="16"/>
      <c r="C206" s="16"/>
      <c r="D206" s="19"/>
      <c r="F206" s="19"/>
    </row>
    <row r="207" spans="1:6" ht="15.75" customHeight="1">
      <c r="A207" s="16"/>
      <c r="C207" s="16"/>
      <c r="D207" s="19"/>
      <c r="F207" s="19"/>
    </row>
    <row r="208" spans="1:6" ht="15.75" customHeight="1">
      <c r="A208" s="16"/>
      <c r="C208" s="16"/>
      <c r="D208" s="19"/>
      <c r="F208" s="19"/>
    </row>
    <row r="209" spans="1:6" ht="15.75" customHeight="1">
      <c r="A209" s="16"/>
      <c r="C209" s="16"/>
      <c r="D209" s="19"/>
      <c r="F209" s="19"/>
    </row>
    <row r="210" spans="1:6" ht="15.75" customHeight="1">
      <c r="A210" s="16"/>
      <c r="C210" s="16"/>
      <c r="D210" s="19"/>
      <c r="F210" s="19"/>
    </row>
    <row r="211" spans="1:6" ht="15.75" customHeight="1">
      <c r="A211" s="16"/>
      <c r="C211" s="16"/>
      <c r="D211" s="19"/>
      <c r="F211" s="19"/>
    </row>
    <row r="212" spans="1:6" ht="15.75" customHeight="1">
      <c r="A212" s="16"/>
      <c r="C212" s="16"/>
      <c r="D212" s="19"/>
      <c r="F212" s="19"/>
    </row>
    <row r="213" spans="1:6" ht="15.75" customHeight="1">
      <c r="A213" s="16"/>
      <c r="C213" s="16"/>
      <c r="D213" s="19"/>
      <c r="F213" s="19"/>
    </row>
    <row r="214" spans="1:6" ht="15.75" customHeight="1">
      <c r="A214" s="16"/>
      <c r="C214" s="16"/>
      <c r="D214" s="19"/>
      <c r="F214" s="19"/>
    </row>
    <row r="215" spans="1:6" ht="15.75" customHeight="1">
      <c r="A215" s="16"/>
      <c r="C215" s="16"/>
      <c r="D215" s="19"/>
      <c r="F215" s="19"/>
    </row>
    <row r="216" spans="1:6" ht="15.75" customHeight="1">
      <c r="A216" s="16"/>
      <c r="C216" s="16"/>
      <c r="D216" s="19"/>
      <c r="F216" s="19"/>
    </row>
    <row r="217" spans="1:6" ht="15.75" customHeight="1">
      <c r="A217" s="16"/>
      <c r="C217" s="16"/>
      <c r="D217" s="19"/>
      <c r="F217" s="19"/>
    </row>
    <row r="218" spans="1:6" ht="15.75" customHeight="1">
      <c r="A218" s="16"/>
      <c r="C218" s="16"/>
      <c r="D218" s="19"/>
      <c r="F218" s="19"/>
    </row>
    <row r="219" spans="1:6" ht="15.75" customHeight="1">
      <c r="A219" s="16"/>
      <c r="C219" s="16"/>
      <c r="D219" s="19"/>
      <c r="F219" s="19"/>
    </row>
    <row r="220" spans="1:6" ht="15.75" customHeight="1">
      <c r="A220" s="16"/>
      <c r="C220" s="16"/>
      <c r="D220" s="19"/>
      <c r="F220" s="19"/>
    </row>
    <row r="221" spans="1:6" ht="15.75" customHeight="1">
      <c r="A221" s="16"/>
      <c r="C221" s="16"/>
      <c r="D221" s="19"/>
      <c r="F221" s="19"/>
    </row>
    <row r="222" spans="1:6" ht="15.75" customHeight="1">
      <c r="A222" s="16"/>
      <c r="C222" s="16"/>
      <c r="D222" s="19"/>
      <c r="F222" s="19"/>
    </row>
    <row r="223" spans="1:6" ht="15.75" customHeight="1">
      <c r="A223" s="16"/>
      <c r="C223" s="16"/>
      <c r="D223" s="19"/>
      <c r="F223" s="19"/>
    </row>
    <row r="224" spans="1:6" ht="15.75" customHeight="1">
      <c r="A224" s="16"/>
      <c r="C224" s="16"/>
      <c r="D224" s="19"/>
      <c r="F224" s="19"/>
    </row>
    <row r="225" spans="1:6" ht="15.75" customHeight="1">
      <c r="A225" s="16"/>
      <c r="C225" s="16"/>
      <c r="D225" s="19"/>
      <c r="F225" s="19"/>
    </row>
    <row r="226" spans="1:6" ht="15.75" customHeight="1">
      <c r="A226" s="16"/>
      <c r="C226" s="16"/>
      <c r="D226" s="19"/>
      <c r="F226" s="19"/>
    </row>
    <row r="227" spans="1:6" ht="15.75" customHeight="1">
      <c r="A227" s="16"/>
      <c r="C227" s="16"/>
      <c r="D227" s="19"/>
      <c r="F227" s="19"/>
    </row>
    <row r="228" spans="1:6" ht="15.75" customHeight="1">
      <c r="A228" s="16"/>
      <c r="C228" s="16"/>
      <c r="D228" s="19"/>
      <c r="F228" s="19"/>
    </row>
    <row r="229" spans="1:6" ht="15.75" customHeight="1">
      <c r="A229" s="16"/>
      <c r="C229" s="16"/>
      <c r="D229" s="19"/>
      <c r="F229" s="19"/>
    </row>
    <row r="230" spans="1:6" ht="15.75" customHeight="1">
      <c r="A230" s="16"/>
      <c r="C230" s="16"/>
      <c r="D230" s="19"/>
      <c r="F230" s="19"/>
    </row>
    <row r="231" spans="1:6" ht="15.75" customHeight="1">
      <c r="A231" s="16"/>
      <c r="C231" s="16"/>
      <c r="D231" s="19"/>
      <c r="F231" s="19"/>
    </row>
    <row r="232" spans="1:6" ht="15.75" customHeight="1">
      <c r="A232" s="16"/>
      <c r="C232" s="16"/>
      <c r="D232" s="19"/>
      <c r="F232" s="19"/>
    </row>
    <row r="233" spans="1:6" ht="15.75" customHeight="1">
      <c r="A233" s="16"/>
      <c r="C233" s="16"/>
      <c r="D233" s="19"/>
      <c r="F233" s="19"/>
    </row>
    <row r="234" spans="1:6" ht="15.75" customHeight="1">
      <c r="A234" s="16"/>
      <c r="C234" s="16"/>
      <c r="D234" s="19"/>
      <c r="F234" s="19"/>
    </row>
    <row r="235" spans="1:6" ht="15.75" customHeight="1">
      <c r="A235" s="16"/>
      <c r="C235" s="16"/>
      <c r="D235" s="19"/>
      <c r="F235" s="19"/>
    </row>
    <row r="236" spans="1:6" ht="15.75" customHeight="1">
      <c r="A236" s="16"/>
      <c r="C236" s="16"/>
      <c r="D236" s="19"/>
      <c r="F236" s="19"/>
    </row>
    <row r="237" spans="1:6" ht="15.75" customHeight="1">
      <c r="A237" s="16"/>
      <c r="C237" s="16"/>
      <c r="D237" s="19"/>
      <c r="F237" s="19"/>
    </row>
    <row r="238" spans="1:6" ht="15.75" customHeight="1">
      <c r="A238" s="16"/>
      <c r="C238" s="16"/>
      <c r="D238" s="19"/>
      <c r="F238" s="19"/>
    </row>
    <row r="239" spans="1:6" ht="15.75" customHeight="1">
      <c r="A239" s="16"/>
      <c r="C239" s="16"/>
      <c r="D239" s="19"/>
      <c r="F239" s="19"/>
    </row>
    <row r="240" spans="1:6" ht="15.75" customHeight="1">
      <c r="A240" s="16"/>
      <c r="C240" s="16"/>
      <c r="D240" s="19"/>
      <c r="F240" s="19"/>
    </row>
    <row r="241" spans="1:6" ht="15.75" customHeight="1">
      <c r="A241" s="16"/>
      <c r="C241" s="16"/>
      <c r="D241" s="19"/>
      <c r="F241" s="19"/>
    </row>
    <row r="242" spans="1:6" ht="15.75" customHeight="1">
      <c r="A242" s="16"/>
      <c r="C242" s="16"/>
      <c r="D242" s="19"/>
      <c r="F242" s="19"/>
    </row>
    <row r="243" spans="1:6" ht="15.75" customHeight="1">
      <c r="A243" s="16"/>
      <c r="C243" s="16"/>
      <c r="D243" s="19"/>
      <c r="F243" s="19"/>
    </row>
    <row r="244" spans="1:6" ht="15.75" customHeight="1">
      <c r="A244" s="16"/>
      <c r="C244" s="16"/>
      <c r="D244" s="19"/>
      <c r="F244" s="19"/>
    </row>
    <row r="245" spans="1:6" ht="15.75" customHeight="1">
      <c r="A245" s="16"/>
      <c r="C245" s="16"/>
      <c r="D245" s="19"/>
      <c r="F245" s="19"/>
    </row>
    <row r="246" spans="1:6" ht="15.75" customHeight="1">
      <c r="A246" s="16"/>
      <c r="C246" s="16"/>
      <c r="D246" s="19"/>
      <c r="F246" s="19"/>
    </row>
    <row r="247" spans="1:6" ht="15.75" customHeight="1">
      <c r="A247" s="16"/>
      <c r="C247" s="16"/>
      <c r="D247" s="19"/>
      <c r="F247" s="19"/>
    </row>
    <row r="248" spans="1:6" ht="15.75" customHeight="1">
      <c r="A248" s="16"/>
      <c r="C248" s="16"/>
      <c r="D248" s="19"/>
      <c r="F248" s="19"/>
    </row>
    <row r="249" spans="1:6" ht="15.75" customHeight="1">
      <c r="A249" s="16"/>
      <c r="C249" s="16"/>
      <c r="D249" s="19"/>
      <c r="F249" s="19"/>
    </row>
    <row r="250" spans="1:6" ht="15.75" customHeight="1">
      <c r="A250" s="16"/>
      <c r="C250" s="16"/>
      <c r="D250" s="19"/>
      <c r="F250" s="19"/>
    </row>
    <row r="251" spans="1:6" ht="15.75" customHeight="1">
      <c r="A251" s="16"/>
      <c r="C251" s="16"/>
      <c r="D251" s="19"/>
      <c r="F251" s="19"/>
    </row>
    <row r="252" spans="1:6" ht="15.75" customHeight="1">
      <c r="A252" s="16"/>
      <c r="C252" s="16"/>
      <c r="D252" s="19"/>
      <c r="F252" s="19"/>
    </row>
    <row r="253" spans="1:6" ht="15.75" customHeight="1">
      <c r="A253" s="16"/>
      <c r="C253" s="16"/>
      <c r="D253" s="19"/>
      <c r="F253" s="19"/>
    </row>
    <row r="254" spans="1:6" ht="15.75" customHeight="1">
      <c r="A254" s="16"/>
      <c r="C254" s="16"/>
      <c r="D254" s="19"/>
      <c r="F254" s="19"/>
    </row>
    <row r="255" spans="1:6" ht="15.75" customHeight="1">
      <c r="A255" s="16"/>
      <c r="C255" s="16"/>
      <c r="D255" s="19"/>
      <c r="F255" s="19"/>
    </row>
    <row r="256" spans="1:6" ht="15.75" customHeight="1">
      <c r="A256" s="16"/>
      <c r="C256" s="16"/>
      <c r="D256" s="19"/>
      <c r="F256" s="19"/>
    </row>
    <row r="257" spans="1:6" ht="15.75" customHeight="1">
      <c r="A257" s="16"/>
      <c r="C257" s="16"/>
      <c r="D257" s="19"/>
      <c r="F257" s="19"/>
    </row>
    <row r="258" spans="1:6" ht="15.75" customHeight="1">
      <c r="A258" s="16"/>
      <c r="C258" s="16"/>
      <c r="D258" s="19"/>
      <c r="F258" s="19"/>
    </row>
    <row r="259" spans="1:6" ht="15.75" customHeight="1">
      <c r="A259" s="16"/>
      <c r="C259" s="16"/>
      <c r="D259" s="19"/>
      <c r="F259" s="19"/>
    </row>
    <row r="260" spans="1:6" ht="15.75" customHeight="1">
      <c r="A260" s="16"/>
      <c r="C260" s="16"/>
      <c r="D260" s="19"/>
      <c r="F260" s="19"/>
    </row>
    <row r="261" spans="1:6" ht="15.75" customHeight="1">
      <c r="A261" s="16"/>
      <c r="C261" s="16"/>
      <c r="D261" s="19"/>
      <c r="F261" s="19"/>
    </row>
    <row r="262" spans="1:6" ht="15.75" customHeight="1">
      <c r="A262" s="16"/>
      <c r="C262" s="16"/>
      <c r="D262" s="19"/>
      <c r="F262" s="19"/>
    </row>
    <row r="263" spans="1:6" ht="15.75" customHeight="1">
      <c r="A263" s="16"/>
      <c r="C263" s="16"/>
      <c r="D263" s="19"/>
      <c r="F263" s="19"/>
    </row>
    <row r="264" spans="1:6" ht="15.75" customHeight="1">
      <c r="A264" s="16"/>
      <c r="C264" s="16"/>
      <c r="D264" s="19"/>
      <c r="F264" s="19"/>
    </row>
    <row r="265" spans="1:6" ht="15.75" customHeight="1">
      <c r="A265" s="16"/>
      <c r="C265" s="16"/>
      <c r="D265" s="19"/>
      <c r="F265" s="19"/>
    </row>
    <row r="266" spans="1:6" ht="15.75" customHeight="1">
      <c r="A266" s="16"/>
      <c r="C266" s="16"/>
      <c r="D266" s="19"/>
      <c r="F266" s="19"/>
    </row>
    <row r="267" spans="1:6" ht="15.75" customHeight="1">
      <c r="A267" s="16"/>
      <c r="C267" s="16"/>
      <c r="D267" s="19"/>
      <c r="F267" s="19"/>
    </row>
    <row r="268" spans="1:6" ht="15.75" customHeight="1">
      <c r="A268" s="16"/>
      <c r="C268" s="16"/>
      <c r="D268" s="19"/>
      <c r="F268" s="19"/>
    </row>
    <row r="269" spans="1:6" ht="15.75" customHeight="1">
      <c r="A269" s="16"/>
      <c r="C269" s="16"/>
      <c r="D269" s="19"/>
      <c r="F269" s="19"/>
    </row>
    <row r="270" spans="1:6" ht="15.75" customHeight="1">
      <c r="A270" s="16"/>
      <c r="C270" s="16"/>
      <c r="D270" s="19"/>
      <c r="F270" s="19"/>
    </row>
    <row r="271" spans="1:6" ht="15.75" customHeight="1">
      <c r="A271" s="16"/>
      <c r="C271" s="16"/>
      <c r="D271" s="19"/>
      <c r="F271" s="19"/>
    </row>
    <row r="272" spans="1:6" ht="15.75" customHeight="1">
      <c r="A272" s="16"/>
      <c r="C272" s="16"/>
      <c r="D272" s="19"/>
      <c r="F272" s="19"/>
    </row>
    <row r="273" spans="1:6" ht="15.75" customHeight="1">
      <c r="A273" s="16"/>
      <c r="C273" s="16"/>
      <c r="D273" s="19"/>
      <c r="F273" s="19"/>
    </row>
    <row r="274" spans="1:6" ht="15.75" customHeight="1">
      <c r="A274" s="16"/>
      <c r="C274" s="16"/>
      <c r="D274" s="19"/>
      <c r="F274" s="19"/>
    </row>
    <row r="275" spans="1:6" ht="15.75" customHeight="1">
      <c r="A275" s="16"/>
      <c r="C275" s="16"/>
      <c r="D275" s="19"/>
      <c r="F275" s="19"/>
    </row>
    <row r="276" spans="1:6" ht="15.75" customHeight="1">
      <c r="A276" s="16"/>
      <c r="C276" s="16"/>
      <c r="D276" s="19"/>
      <c r="F276" s="19"/>
    </row>
    <row r="277" spans="1:6" ht="15.75" customHeight="1">
      <c r="A277" s="16"/>
      <c r="C277" s="16"/>
      <c r="D277" s="19"/>
      <c r="F277" s="19"/>
    </row>
    <row r="278" spans="1:6" ht="15.75" customHeight="1">
      <c r="A278" s="16"/>
      <c r="C278" s="16"/>
      <c r="D278" s="19"/>
      <c r="F278" s="19"/>
    </row>
    <row r="279" spans="1:6" ht="15.75" customHeight="1">
      <c r="A279" s="16"/>
      <c r="C279" s="16"/>
      <c r="D279" s="19"/>
      <c r="F279" s="19"/>
    </row>
    <row r="280" spans="1:6" ht="15.75" customHeight="1">
      <c r="A280" s="16"/>
      <c r="C280" s="16"/>
      <c r="D280" s="19"/>
      <c r="F280" s="19"/>
    </row>
    <row r="281" spans="1:6" ht="15.75" customHeight="1">
      <c r="A281" s="16"/>
      <c r="C281" s="16"/>
      <c r="D281" s="19"/>
      <c r="F281" s="19"/>
    </row>
    <row r="282" spans="1:6" ht="15.75" customHeight="1">
      <c r="A282" s="16"/>
      <c r="C282" s="16"/>
      <c r="D282" s="19"/>
      <c r="F282" s="19"/>
    </row>
    <row r="283" spans="1:6" ht="15.75" customHeight="1">
      <c r="A283" s="16"/>
      <c r="C283" s="16"/>
      <c r="D283" s="19"/>
      <c r="F283" s="19"/>
    </row>
    <row r="284" spans="1:6" ht="15.75" customHeight="1">
      <c r="A284" s="16"/>
      <c r="C284" s="16"/>
      <c r="D284" s="19"/>
      <c r="F284" s="19"/>
    </row>
    <row r="285" spans="1:6" ht="15.75" customHeight="1">
      <c r="A285" s="16"/>
      <c r="C285" s="16"/>
      <c r="D285" s="19"/>
      <c r="F285" s="19"/>
    </row>
    <row r="286" spans="1:6" ht="15.75" customHeight="1">
      <c r="A286" s="16"/>
      <c r="C286" s="16"/>
      <c r="D286" s="19"/>
      <c r="F286" s="19"/>
    </row>
    <row r="287" spans="1:6" ht="15.75" customHeight="1">
      <c r="A287" s="16"/>
      <c r="C287" s="16"/>
      <c r="D287" s="19"/>
      <c r="F287" s="19"/>
    </row>
    <row r="288" spans="1:6" ht="15.75" customHeight="1">
      <c r="A288" s="16"/>
      <c r="C288" s="16"/>
      <c r="D288" s="19"/>
      <c r="F288" s="19"/>
    </row>
    <row r="289" spans="1:6" ht="15.75" customHeight="1">
      <c r="A289" s="16"/>
      <c r="C289" s="16"/>
      <c r="D289" s="19"/>
      <c r="F289" s="19"/>
    </row>
    <row r="290" spans="1:6" ht="15.75" customHeight="1">
      <c r="A290" s="16"/>
      <c r="C290" s="16"/>
      <c r="D290" s="19"/>
      <c r="F290" s="19"/>
    </row>
    <row r="291" spans="1:6" ht="15.75" customHeight="1">
      <c r="A291" s="16"/>
      <c r="C291" s="16"/>
      <c r="D291" s="19"/>
      <c r="F291" s="19"/>
    </row>
    <row r="292" spans="1:6" ht="15.75" customHeight="1">
      <c r="A292" s="16"/>
      <c r="C292" s="16"/>
      <c r="D292" s="19"/>
      <c r="F292" s="19"/>
    </row>
    <row r="293" spans="1:6" ht="15.75" customHeight="1">
      <c r="A293" s="16"/>
      <c r="C293" s="16"/>
      <c r="D293" s="19"/>
      <c r="F293" s="19"/>
    </row>
    <row r="294" spans="1:6" ht="15.75" customHeight="1">
      <c r="A294" s="16"/>
      <c r="C294" s="16"/>
      <c r="D294" s="19"/>
      <c r="F294" s="19"/>
    </row>
    <row r="295" spans="1:6" ht="15.75" customHeight="1">
      <c r="A295" s="16"/>
      <c r="C295" s="16"/>
      <c r="D295" s="19"/>
      <c r="F295" s="19"/>
    </row>
    <row r="296" spans="1:6" ht="15.75" customHeight="1">
      <c r="A296" s="16"/>
      <c r="C296" s="16"/>
      <c r="D296" s="19"/>
      <c r="F296" s="19"/>
    </row>
    <row r="297" spans="1:6" ht="15.75" customHeight="1">
      <c r="A297" s="16"/>
      <c r="C297" s="16"/>
      <c r="D297" s="19"/>
      <c r="F297" s="19"/>
    </row>
    <row r="298" spans="1:6" ht="15.75" customHeight="1">
      <c r="A298" s="16"/>
      <c r="C298" s="16"/>
      <c r="D298" s="19"/>
      <c r="F298" s="19"/>
    </row>
    <row r="299" spans="1:6" ht="15.75" customHeight="1">
      <c r="A299" s="16"/>
      <c r="C299" s="16"/>
      <c r="D299" s="19"/>
      <c r="F299" s="19"/>
    </row>
    <row r="300" spans="1:6" ht="15.75" customHeight="1">
      <c r="A300" s="16"/>
      <c r="C300" s="16"/>
      <c r="D300" s="19"/>
      <c r="F300" s="19"/>
    </row>
    <row r="301" spans="1:6" ht="15.75" customHeight="1">
      <c r="A301" s="16"/>
      <c r="C301" s="16"/>
      <c r="D301" s="19"/>
      <c r="F301" s="19"/>
    </row>
    <row r="302" spans="1:6" ht="15.75" customHeight="1">
      <c r="A302" s="16"/>
      <c r="C302" s="16"/>
      <c r="D302" s="19"/>
      <c r="F302" s="19"/>
    </row>
    <row r="303" spans="1:6" ht="15.75" customHeight="1">
      <c r="A303" s="16"/>
      <c r="C303" s="16"/>
      <c r="D303" s="19"/>
      <c r="F303" s="19"/>
    </row>
    <row r="304" spans="1:6" ht="15.75" customHeight="1">
      <c r="A304" s="16"/>
      <c r="C304" s="16"/>
      <c r="D304" s="19"/>
      <c r="F304" s="19"/>
    </row>
    <row r="305" spans="1:6" ht="15.75" customHeight="1">
      <c r="A305" s="16"/>
      <c r="C305" s="16"/>
      <c r="D305" s="19"/>
      <c r="F305" s="19"/>
    </row>
    <row r="306" spans="1:6" ht="15.75" customHeight="1">
      <c r="A306" s="16"/>
      <c r="C306" s="16"/>
      <c r="D306" s="19"/>
      <c r="F306" s="19"/>
    </row>
    <row r="307" spans="1:6" ht="15.75" customHeight="1">
      <c r="A307" s="16"/>
      <c r="C307" s="16"/>
      <c r="D307" s="19"/>
      <c r="F307" s="19"/>
    </row>
    <row r="308" spans="1:6" ht="15.75" customHeight="1">
      <c r="A308" s="16"/>
      <c r="C308" s="16"/>
      <c r="D308" s="19"/>
      <c r="F308" s="19"/>
    </row>
    <row r="309" spans="1:6" ht="15.75" customHeight="1">
      <c r="A309" s="16"/>
      <c r="C309" s="16"/>
      <c r="D309" s="19"/>
      <c r="F309" s="19"/>
    </row>
    <row r="310" spans="1:6" ht="15.75" customHeight="1">
      <c r="A310" s="16"/>
      <c r="C310" s="16"/>
      <c r="D310" s="19"/>
      <c r="F310" s="19"/>
    </row>
    <row r="311" spans="1:6" ht="15.75" customHeight="1">
      <c r="A311" s="16"/>
      <c r="C311" s="16"/>
      <c r="D311" s="19"/>
      <c r="F311" s="19"/>
    </row>
    <row r="312" spans="1:6" ht="15.75" customHeight="1">
      <c r="A312" s="16"/>
      <c r="C312" s="16"/>
      <c r="D312" s="19"/>
      <c r="F312" s="19"/>
    </row>
    <row r="313" spans="1:6" ht="15.75" customHeight="1">
      <c r="A313" s="16"/>
      <c r="C313" s="16"/>
      <c r="D313" s="19"/>
      <c r="F313" s="19"/>
    </row>
    <row r="314" spans="1:6" ht="15.75" customHeight="1">
      <c r="A314" s="16"/>
      <c r="C314" s="16"/>
      <c r="D314" s="19"/>
      <c r="F314" s="19"/>
    </row>
    <row r="315" spans="1:6" ht="15.75" customHeight="1">
      <c r="A315" s="16"/>
      <c r="C315" s="16"/>
      <c r="D315" s="19"/>
      <c r="F315" s="19"/>
    </row>
    <row r="316" spans="1:6" ht="15.75" customHeight="1">
      <c r="A316" s="16"/>
      <c r="C316" s="16"/>
      <c r="D316" s="19"/>
      <c r="F316" s="19"/>
    </row>
    <row r="317" spans="1:6" ht="15.75" customHeight="1">
      <c r="A317" s="16"/>
      <c r="C317" s="16"/>
      <c r="D317" s="19"/>
      <c r="F317" s="19"/>
    </row>
    <row r="318" spans="1:6" ht="15.75" customHeight="1">
      <c r="A318" s="16"/>
      <c r="C318" s="16"/>
      <c r="D318" s="19"/>
      <c r="F318" s="19"/>
    </row>
    <row r="319" spans="1:6" ht="15.75" customHeight="1">
      <c r="A319" s="16"/>
      <c r="C319" s="16"/>
      <c r="D319" s="19"/>
      <c r="F319" s="19"/>
    </row>
    <row r="320" spans="1:6" ht="15.75" customHeight="1">
      <c r="A320" s="16"/>
      <c r="C320" s="16"/>
      <c r="D320" s="19"/>
      <c r="F320" s="19"/>
    </row>
    <row r="321" spans="1:6" ht="15.75" customHeight="1">
      <c r="A321" s="16"/>
      <c r="C321" s="16"/>
      <c r="D321" s="19"/>
      <c r="F321" s="19"/>
    </row>
    <row r="322" spans="1:6" ht="15.75" customHeight="1">
      <c r="A322" s="16"/>
      <c r="C322" s="16"/>
      <c r="D322" s="19"/>
      <c r="F322" s="19"/>
    </row>
    <row r="323" spans="1:6" ht="15.75" customHeight="1">
      <c r="A323" s="16"/>
      <c r="C323" s="16"/>
      <c r="D323" s="19"/>
      <c r="F323" s="19"/>
    </row>
    <row r="324" spans="1:6" ht="15.75" customHeight="1">
      <c r="A324" s="16"/>
      <c r="C324" s="16"/>
      <c r="D324" s="19"/>
      <c r="F324" s="19"/>
    </row>
    <row r="325" spans="1:6" ht="15.75" customHeight="1">
      <c r="A325" s="16"/>
      <c r="C325" s="16"/>
      <c r="D325" s="19"/>
      <c r="F325" s="19"/>
    </row>
    <row r="326" spans="1:6" ht="15.75" customHeight="1">
      <c r="A326" s="16"/>
      <c r="C326" s="16"/>
      <c r="D326" s="19"/>
      <c r="F326" s="19"/>
    </row>
    <row r="327" spans="1:6" ht="15.75" customHeight="1">
      <c r="A327" s="16"/>
      <c r="C327" s="16"/>
      <c r="D327" s="19"/>
      <c r="F327" s="19"/>
    </row>
    <row r="328" spans="1:6" ht="15.75" customHeight="1">
      <c r="A328" s="16"/>
      <c r="C328" s="16"/>
      <c r="D328" s="19"/>
      <c r="F328" s="19"/>
    </row>
    <row r="329" spans="1:6" ht="15.75" customHeight="1"/>
    <row r="330" spans="1:6" ht="15.75" customHeight="1"/>
    <row r="331" spans="1:6" ht="15.75" customHeight="1"/>
    <row r="332" spans="1:6" ht="15.75" customHeight="1"/>
    <row r="333" spans="1:6" ht="15.75" customHeight="1"/>
    <row r="334" spans="1:6" ht="15.75" customHeight="1"/>
    <row r="335" spans="1:6" ht="15.75" customHeight="1"/>
    <row r="336" spans="1: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5"/>
    <mergeCell ref="C1:E3"/>
  </mergeCells>
  <conditionalFormatting sqref="C30:F30">
    <cfRule type="notContainsBlanks" dxfId="1" priority="1">
      <formula>LEN(TRIM(C30))&gt;0</formula>
    </cfRule>
  </conditionalFormatting>
  <conditionalFormatting sqref="G35:N72">
    <cfRule type="notContainsBlanks" dxfId="0" priority="2">
      <formula>LEN(TRIM(G35))&gt;0</formula>
    </cfRule>
  </conditionalFormatting>
  <hyperlinks>
    <hyperlink ref="C8" r:id="rId1" xr:uid="{00000000-0004-0000-0100-000000000000}"/>
    <hyperlink ref="C27" r:id="rId2" xr:uid="{00000000-0004-0000-0100-000001000000}"/>
    <hyperlink ref="C29" r:id="rId3" xr:uid="{00000000-0004-0000-0100-000002000000}"/>
    <hyperlink ref="C33" r:id="rId4" xr:uid="{00000000-0004-0000-0100-000003000000}"/>
    <hyperlink ref="C45" r:id="rId5" xr:uid="{00000000-0004-0000-0100-000004000000}"/>
    <hyperlink ref="C46" r:id="rId6" xr:uid="{00000000-0004-0000-0100-000005000000}"/>
    <hyperlink ref="C60" r:id="rId7" xr:uid="{00000000-0004-0000-0100-000006000000}"/>
    <hyperlink ref="C99" r:id="rId8" xr:uid="{00000000-0004-0000-0100-000007000000}"/>
    <hyperlink ref="C101" r:id="rId9" xr:uid="{00000000-0004-0000-0100-000008000000}"/>
    <hyperlink ref="C128" r:id="rId10" xr:uid="{00000000-0004-0000-0100-000009000000}"/>
  </hyperlinks>
  <pageMargins left="0.7" right="0.7" top="0.75" bottom="0.75" header="0.3" footer="0.3"/>
  <drawing r:id="rId11"/>
  <tableParts count="3"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Report</vt:lpstr>
      <vt:lpstr>Reference 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Luyapan</dc:creator>
  <cp:lastModifiedBy>Steven Luyapan</cp:lastModifiedBy>
  <dcterms:created xsi:type="dcterms:W3CDTF">2025-02-26T04:58:35Z</dcterms:created>
  <dcterms:modified xsi:type="dcterms:W3CDTF">2025-03-06T03:48:42Z</dcterms:modified>
</cp:coreProperties>
</file>