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lysis with excel\"/>
    </mc:Choice>
  </mc:AlternateContent>
  <xr:revisionPtr revIDLastSave="0" documentId="13_ncr:1_{0EFC8BA8-7FF0-419D-B42E-3EE233E0A264}" xr6:coauthVersionLast="47" xr6:coauthVersionMax="47" xr10:uidLastSave="{00000000-0000-0000-0000-000000000000}"/>
  <bookViews>
    <workbookView xWindow="-120" yWindow="-120" windowWidth="24240" windowHeight="13140" xr2:uid="{49F4FFD3-AB57-4AD5-A89A-8AE14BDD5BA0}"/>
  </bookViews>
  <sheets>
    <sheet name="Data" sheetId="2" r:id="rId1"/>
    <sheet name="Dynamic Sales report" sheetId="1" r:id="rId2"/>
  </sheets>
  <definedNames>
    <definedName name="_xlnm._FilterDatabase" localSheetId="0" hidden="1">Data!$C$11:$G$11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I12" i="2" s="1"/>
  <c r="H13" i="2"/>
  <c r="I13" i="2" s="1"/>
  <c r="H14" i="2"/>
  <c r="I14" i="2" s="1"/>
  <c r="H15" i="2"/>
  <c r="I15" i="2"/>
  <c r="H16" i="2"/>
  <c r="I16" i="2" s="1"/>
  <c r="H17" i="2"/>
  <c r="I17" i="2" s="1"/>
  <c r="H18" i="2"/>
  <c r="I18" i="2" s="1"/>
  <c r="H19" i="2"/>
  <c r="I19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/>
  <c r="H68" i="2"/>
  <c r="I68" i="2" s="1"/>
  <c r="H69" i="2"/>
  <c r="I69" i="2" s="1"/>
  <c r="H70" i="2"/>
  <c r="I70" i="2" s="1"/>
  <c r="H71" i="2"/>
  <c r="I71" i="2"/>
  <c r="H72" i="2"/>
  <c r="I72" i="2" s="1"/>
  <c r="H73" i="2"/>
  <c r="I73" i="2" s="1"/>
  <c r="H74" i="2"/>
  <c r="I74" i="2" s="1"/>
  <c r="H75" i="2"/>
  <c r="I75" i="2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/>
  <c r="H92" i="2"/>
  <c r="I92" i="2" s="1"/>
  <c r="H93" i="2"/>
  <c r="I93" i="2" s="1"/>
  <c r="H94" i="2"/>
  <c r="I94" i="2" s="1"/>
  <c r="H95" i="2"/>
  <c r="I95" i="2"/>
  <c r="H96" i="2"/>
  <c r="I96" i="2" s="1"/>
  <c r="H97" i="2"/>
  <c r="I97" i="2" s="1"/>
  <c r="H98" i="2"/>
  <c r="I98" i="2" s="1"/>
  <c r="H99" i="2"/>
  <c r="I99" i="2"/>
  <c r="H100" i="2"/>
  <c r="I100" i="2" s="1"/>
  <c r="H101" i="2"/>
  <c r="I101" i="2" s="1"/>
  <c r="H102" i="2"/>
  <c r="I102" i="2" s="1"/>
  <c r="H103" i="2"/>
  <c r="I103" i="2"/>
  <c r="H104" i="2"/>
  <c r="I104" i="2" s="1"/>
  <c r="H105" i="2"/>
  <c r="I105" i="2" s="1"/>
  <c r="H106" i="2"/>
  <c r="I106" i="2" s="1"/>
  <c r="H107" i="2"/>
  <c r="I107" i="2"/>
  <c r="H108" i="2"/>
  <c r="I108" i="2" s="1"/>
  <c r="H109" i="2"/>
  <c r="I109" i="2" s="1"/>
  <c r="H110" i="2"/>
  <c r="I110" i="2" s="1"/>
  <c r="H111" i="2"/>
  <c r="I111" i="2"/>
  <c r="H112" i="2"/>
  <c r="I112" i="2" s="1"/>
  <c r="H113" i="2"/>
  <c r="I113" i="2" s="1"/>
  <c r="H114" i="2"/>
  <c r="I114" i="2" s="1"/>
  <c r="H115" i="2"/>
  <c r="I115" i="2"/>
  <c r="H116" i="2"/>
  <c r="I116" i="2" s="1"/>
  <c r="H117" i="2"/>
  <c r="I117" i="2" s="1"/>
  <c r="H118" i="2"/>
  <c r="I118" i="2" s="1"/>
  <c r="H119" i="2"/>
  <c r="I119" i="2"/>
  <c r="H120" i="2"/>
  <c r="I120" i="2" s="1"/>
  <c r="H121" i="2"/>
  <c r="I121" i="2" s="1"/>
  <c r="H122" i="2"/>
  <c r="I122" i="2" s="1"/>
  <c r="H123" i="2"/>
  <c r="I123" i="2"/>
  <c r="H124" i="2"/>
  <c r="I124" i="2" s="1"/>
  <c r="H125" i="2"/>
  <c r="I125" i="2" s="1"/>
  <c r="H126" i="2"/>
  <c r="I126" i="2" s="1"/>
  <c r="H127" i="2"/>
  <c r="I127" i="2"/>
  <c r="H128" i="2"/>
  <c r="I128" i="2" s="1"/>
  <c r="H129" i="2"/>
  <c r="I129" i="2" s="1"/>
  <c r="H130" i="2"/>
  <c r="I130" i="2" s="1"/>
  <c r="H131" i="2"/>
  <c r="I131" i="2"/>
  <c r="H132" i="2"/>
  <c r="I132" i="2" s="1"/>
  <c r="H133" i="2"/>
  <c r="I133" i="2" s="1"/>
  <c r="H134" i="2"/>
  <c r="I134" i="2" s="1"/>
  <c r="H135" i="2"/>
  <c r="I135" i="2"/>
  <c r="H136" i="2"/>
  <c r="I136" i="2" s="1"/>
  <c r="H137" i="2"/>
  <c r="I137" i="2" s="1"/>
  <c r="H138" i="2"/>
  <c r="I138" i="2" s="1"/>
  <c r="H139" i="2"/>
  <c r="I139" i="2"/>
  <c r="H140" i="2"/>
  <c r="I140" i="2" s="1"/>
  <c r="H141" i="2"/>
  <c r="I141" i="2" s="1"/>
  <c r="H142" i="2"/>
  <c r="I142" i="2" s="1"/>
  <c r="H143" i="2"/>
  <c r="I143" i="2"/>
  <c r="H144" i="2"/>
  <c r="I144" i="2" s="1"/>
  <c r="H145" i="2"/>
  <c r="I145" i="2" s="1"/>
  <c r="H146" i="2"/>
  <c r="I146" i="2" s="1"/>
  <c r="H147" i="2"/>
  <c r="I147" i="2"/>
  <c r="H148" i="2"/>
  <c r="I148" i="2" s="1"/>
  <c r="H149" i="2"/>
  <c r="I149" i="2" s="1"/>
  <c r="H150" i="2"/>
  <c r="I150" i="2" s="1"/>
  <c r="H151" i="2"/>
  <c r="I151" i="2"/>
  <c r="H152" i="2"/>
  <c r="I152" i="2" s="1"/>
  <c r="H153" i="2"/>
  <c r="I153" i="2" s="1"/>
  <c r="H154" i="2"/>
  <c r="I154" i="2" s="1"/>
  <c r="H155" i="2"/>
  <c r="I155" i="2"/>
  <c r="H156" i="2"/>
  <c r="I156" i="2" s="1"/>
  <c r="H157" i="2"/>
  <c r="I157" i="2" s="1"/>
  <c r="H158" i="2"/>
  <c r="I158" i="2" s="1"/>
  <c r="H159" i="2"/>
  <c r="I159" i="2"/>
  <c r="H160" i="2"/>
  <c r="I160" i="2" s="1"/>
  <c r="H161" i="2"/>
  <c r="I161" i="2" s="1"/>
  <c r="H162" i="2"/>
  <c r="I162" i="2" s="1"/>
  <c r="H163" i="2"/>
  <c r="I163" i="2"/>
  <c r="H164" i="2"/>
  <c r="I164" i="2" s="1"/>
  <c r="H165" i="2"/>
  <c r="I165" i="2" s="1"/>
  <c r="H166" i="2"/>
  <c r="I166" i="2" s="1"/>
  <c r="H167" i="2"/>
  <c r="I167" i="2"/>
  <c r="H168" i="2"/>
  <c r="I168" i="2" s="1"/>
  <c r="H169" i="2"/>
  <c r="I169" i="2" s="1"/>
  <c r="H170" i="2"/>
  <c r="I170" i="2" s="1"/>
  <c r="H171" i="2"/>
  <c r="I171" i="2"/>
  <c r="H172" i="2"/>
  <c r="I172" i="2" s="1"/>
  <c r="H173" i="2"/>
  <c r="I173" i="2" s="1"/>
  <c r="H174" i="2"/>
  <c r="I174" i="2" s="1"/>
  <c r="H175" i="2"/>
  <c r="I175" i="2"/>
  <c r="H176" i="2"/>
  <c r="I176" i="2" s="1"/>
  <c r="H177" i="2"/>
  <c r="I177" i="2" s="1"/>
  <c r="H178" i="2"/>
  <c r="I178" i="2" s="1"/>
  <c r="H179" i="2"/>
  <c r="I179" i="2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/>
  <c r="H187" i="2"/>
  <c r="I187" i="2" s="1"/>
  <c r="H188" i="2"/>
  <c r="I188" i="2"/>
  <c r="H189" i="2"/>
  <c r="I189" i="2" s="1"/>
  <c r="H190" i="2"/>
  <c r="I190" i="2"/>
  <c r="H191" i="2"/>
  <c r="I191" i="2" s="1"/>
  <c r="H192" i="2"/>
  <c r="I192" i="2" s="1"/>
  <c r="H193" i="2"/>
  <c r="I193" i="2" s="1"/>
  <c r="H194" i="2"/>
  <c r="I194" i="2"/>
  <c r="H195" i="2"/>
  <c r="I195" i="2" s="1"/>
  <c r="H196" i="2"/>
  <c r="I196" i="2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/>
  <c r="H203" i="2"/>
  <c r="I203" i="2" s="1"/>
  <c r="H204" i="2"/>
  <c r="I204" i="2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/>
  <c r="H211" i="2"/>
  <c r="I211" i="2" s="1"/>
  <c r="H212" i="2"/>
  <c r="I212" i="2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/>
  <c r="H219" i="2"/>
  <c r="I219" i="2" s="1"/>
  <c r="H220" i="2"/>
  <c r="I220" i="2"/>
  <c r="H221" i="2"/>
  <c r="I221" i="2" s="1"/>
  <c r="H222" i="2"/>
  <c r="I222" i="2"/>
  <c r="H223" i="2"/>
  <c r="I223" i="2" s="1"/>
  <c r="H224" i="2"/>
  <c r="I224" i="2" s="1"/>
  <c r="H225" i="2"/>
  <c r="I225" i="2" s="1"/>
  <c r="H226" i="2"/>
  <c r="I226" i="2"/>
  <c r="H227" i="2"/>
  <c r="I227" i="2" s="1"/>
  <c r="H228" i="2"/>
  <c r="I228" i="2"/>
  <c r="H229" i="2"/>
  <c r="I229" i="2" s="1"/>
  <c r="H230" i="2"/>
  <c r="I230" i="2"/>
  <c r="H231" i="2"/>
  <c r="I231" i="2" s="1"/>
  <c r="H232" i="2"/>
  <c r="I232" i="2" s="1"/>
  <c r="H233" i="2"/>
  <c r="I233" i="2" s="1"/>
  <c r="H234" i="2"/>
  <c r="I234" i="2"/>
  <c r="H235" i="2"/>
  <c r="I235" i="2" s="1"/>
  <c r="H236" i="2"/>
  <c r="I236" i="2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/>
  <c r="H243" i="2"/>
  <c r="I243" i="2" s="1"/>
  <c r="H244" i="2"/>
  <c r="I244" i="2"/>
  <c r="H245" i="2"/>
  <c r="I245" i="2" s="1"/>
  <c r="H246" i="2"/>
  <c r="I246" i="2"/>
  <c r="H247" i="2"/>
  <c r="I247" i="2" s="1"/>
  <c r="H248" i="2"/>
  <c r="I248" i="2" s="1"/>
  <c r="H249" i="2"/>
  <c r="I249" i="2" s="1"/>
  <c r="H250" i="2"/>
  <c r="I250" i="2"/>
  <c r="H251" i="2"/>
  <c r="I251" i="2" s="1"/>
  <c r="H252" i="2"/>
  <c r="I252" i="2"/>
  <c r="H253" i="2"/>
  <c r="I253" i="2" s="1"/>
  <c r="H254" i="2"/>
  <c r="I254" i="2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/>
  <c r="H261" i="2"/>
  <c r="I261" i="2" s="1"/>
  <c r="H262" i="2"/>
  <c r="I262" i="2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/>
  <c r="H269" i="2"/>
  <c r="I269" i="2" s="1"/>
  <c r="H270" i="2"/>
  <c r="I270" i="2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/>
  <c r="H277" i="2"/>
  <c r="I277" i="2" s="1"/>
  <c r="H278" i="2"/>
  <c r="I278" i="2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/>
  <c r="H285" i="2"/>
  <c r="I285" i="2" s="1"/>
  <c r="H286" i="2"/>
  <c r="I286" i="2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/>
  <c r="H293" i="2"/>
  <c r="I293" i="2" s="1"/>
  <c r="H294" i="2"/>
  <c r="I294" i="2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/>
  <c r="H301" i="2"/>
  <c r="I301" i="2" s="1"/>
  <c r="H302" i="2"/>
  <c r="I302" i="2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/>
  <c r="H309" i="2"/>
  <c r="I309" i="2" s="1"/>
  <c r="H310" i="2"/>
  <c r="I310" i="2"/>
  <c r="H311" i="2"/>
  <c r="I311" i="2" s="1"/>
  <c r="I18" i="1"/>
  <c r="H18" i="1"/>
  <c r="J18" i="1" s="1"/>
  <c r="I17" i="1"/>
  <c r="H17" i="1"/>
  <c r="J17" i="1" s="1"/>
  <c r="I16" i="1"/>
  <c r="H16" i="1"/>
  <c r="J16" i="1" s="1"/>
  <c r="I15" i="1"/>
  <c r="H15" i="1"/>
  <c r="J15" i="1" s="1"/>
  <c r="H14" i="1"/>
  <c r="J14" i="1" s="1"/>
  <c r="I13" i="1"/>
  <c r="H13" i="1"/>
  <c r="J13" i="1" s="1"/>
  <c r="I12" i="1"/>
  <c r="H12" i="1"/>
  <c r="J12" i="1" s="1"/>
  <c r="D12" i="1"/>
  <c r="I11" i="1"/>
  <c r="H11" i="1"/>
  <c r="J11" i="1" s="1"/>
  <c r="J10" i="1"/>
  <c r="I10" i="1"/>
  <c r="H10" i="1"/>
  <c r="J9" i="1"/>
  <c r="I9" i="1"/>
  <c r="H9" i="1"/>
  <c r="D9" i="1"/>
  <c r="C7" i="1"/>
  <c r="I14" i="1" s="1"/>
  <c r="C4" i="1"/>
  <c r="D10" i="1" l="1"/>
  <c r="E10" i="1" s="1"/>
  <c r="E12" i="1"/>
  <c r="E9" i="1"/>
  <c r="D11" i="1" l="1"/>
  <c r="E11" i="1" s="1"/>
</calcChain>
</file>

<file path=xl/sharedStrings.xml><?xml version="1.0" encoding="utf-8"?>
<sst xmlns="http://schemas.openxmlformats.org/spreadsheetml/2006/main" count="978" uniqueCount="71">
  <si>
    <t xml:space="preserve">Select a country </t>
  </si>
  <si>
    <t>USA</t>
  </si>
  <si>
    <t>Countries</t>
  </si>
  <si>
    <t>Australia</t>
  </si>
  <si>
    <t>Total Transactions within country</t>
  </si>
  <si>
    <t>Canada</t>
  </si>
  <si>
    <t>New Zealand</t>
  </si>
  <si>
    <t>Quick Smmary</t>
  </si>
  <si>
    <t xml:space="preserve">Evaluation of performance of sales persons based on the target of cumulative sales 25000 within a country </t>
  </si>
  <si>
    <t>UK</t>
  </si>
  <si>
    <t xml:space="preserve">Here is the overall overview of </t>
  </si>
  <si>
    <t>India</t>
  </si>
  <si>
    <t>Total</t>
  </si>
  <si>
    <t>Avrage amount per sale</t>
  </si>
  <si>
    <t>Sales Person</t>
  </si>
  <si>
    <t>Amount</t>
  </si>
  <si>
    <t>Units</t>
  </si>
  <si>
    <t>Performance Evaluation</t>
  </si>
  <si>
    <t xml:space="preserve">Sales </t>
  </si>
  <si>
    <t>Ram Mahesh</t>
  </si>
  <si>
    <t>Cost</t>
  </si>
  <si>
    <t>Oby Sorrel</t>
  </si>
  <si>
    <t>Profit</t>
  </si>
  <si>
    <t>Husein Augar</t>
  </si>
  <si>
    <t>Quantity</t>
  </si>
  <si>
    <t>Gunar Cockshoot</t>
  </si>
  <si>
    <t>Gigi Bohling</t>
  </si>
  <si>
    <t>Curtice Advani</t>
  </si>
  <si>
    <t>Ches Bonnell</t>
  </si>
  <si>
    <t>Carla Molina</t>
  </si>
  <si>
    <t>Brien Boise</t>
  </si>
  <si>
    <t>Barr Faughny</t>
  </si>
  <si>
    <t>Peanut Butter Cubes</t>
  </si>
  <si>
    <t>Fruit &amp; Nut Bars</t>
  </si>
  <si>
    <t>Smooth Sliky Salty</t>
  </si>
  <si>
    <t>99% Dark &amp; Pure</t>
  </si>
  <si>
    <t>Raspberry Choco</t>
  </si>
  <si>
    <t>Eclairs</t>
  </si>
  <si>
    <t>Almond Choco</t>
  </si>
  <si>
    <t>50% Dark Bites</t>
  </si>
  <si>
    <t>After Nines</t>
  </si>
  <si>
    <t>Spicy Special Slims</t>
  </si>
  <si>
    <t>Mint Chip Choco</t>
  </si>
  <si>
    <t>Drinking Coco</t>
  </si>
  <si>
    <t>Organic Choco Syrup</t>
  </si>
  <si>
    <t>Milk Bars</t>
  </si>
  <si>
    <t>Caramel Stuffed Bars</t>
  </si>
  <si>
    <t>Manuka Honey Choco</t>
  </si>
  <si>
    <t>Orange Choco</t>
  </si>
  <si>
    <t>White Choc</t>
  </si>
  <si>
    <t>70% Dark Bites</t>
  </si>
  <si>
    <t>Baker's Choco Chips</t>
  </si>
  <si>
    <t>Choco Coated Almonds</t>
  </si>
  <si>
    <t>85% Dark Bars</t>
  </si>
  <si>
    <t>Cost per unit</t>
  </si>
  <si>
    <t>Product</t>
  </si>
  <si>
    <t>Which products to discontinue?</t>
  </si>
  <si>
    <t>Dynamic country-level Sales Report</t>
  </si>
  <si>
    <t>Profits by product (using products table) - See column Y</t>
  </si>
  <si>
    <t>Best Sales person by country</t>
  </si>
  <si>
    <t>Are there any anomalies in the data?</t>
  </si>
  <si>
    <t>Top 5 products by $ per unit</t>
  </si>
  <si>
    <t>Sales by country (with pivots)</t>
  </si>
  <si>
    <t>Sales by country (with formulas)</t>
  </si>
  <si>
    <t>Exploratory Data Analysis (EDA) with CF</t>
  </si>
  <si>
    <t>Quick statistics</t>
  </si>
  <si>
    <t>Questions</t>
  </si>
  <si>
    <t>Total Cost</t>
  </si>
  <si>
    <t xml:space="preserve">Cost per </t>
  </si>
  <si>
    <t>Geography</t>
  </si>
  <si>
    <t>Beginner Excel Data Analysis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</si>
</sst>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Segoe U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</cellStyleXfs>
  <cellXfs count="26">
    <xf numFmtId="0" fontId="0" fillId="0" borderId="0" xfId="0"/>
    <xf numFmtId="0" fontId="6" fillId="5" borderId="0" xfId="4"/>
    <xf numFmtId="0" fontId="2" fillId="2" borderId="0" xfId="1"/>
    <xf numFmtId="0" fontId="0" fillId="6" borderId="0" xfId="0" applyFill="1"/>
    <xf numFmtId="0" fontId="1" fillId="4" borderId="0" xfId="3"/>
    <xf numFmtId="0" fontId="3" fillId="3" borderId="0" xfId="2"/>
    <xf numFmtId="0" fontId="3" fillId="3" borderId="1" xfId="2" applyBorder="1"/>
    <xf numFmtId="8" fontId="3" fillId="3" borderId="0" xfId="2" applyNumberFormat="1" applyBorder="1"/>
    <xf numFmtId="0" fontId="3" fillId="3" borderId="0" xfId="2" applyBorder="1"/>
    <xf numFmtId="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3" fontId="0" fillId="0" borderId="0" xfId="0" applyNumberFormat="1"/>
    <xf numFmtId="6" fontId="0" fillId="0" borderId="0" xfId="0" applyNumberFormat="1"/>
    <xf numFmtId="0" fontId="0" fillId="0" borderId="2" xfId="0" applyBorder="1"/>
    <xf numFmtId="0" fontId="5" fillId="0" borderId="2" xfId="0" applyFont="1" applyBorder="1"/>
    <xf numFmtId="0" fontId="4" fillId="7" borderId="3" xfId="0" applyFont="1" applyFill="1" applyBorder="1"/>
    <xf numFmtId="0" fontId="4" fillId="7" borderId="1" xfId="0" applyFont="1" applyFill="1" applyBorder="1"/>
    <xf numFmtId="0" fontId="0" fillId="8" borderId="0" xfId="0" applyFill="1"/>
    <xf numFmtId="0" fontId="5" fillId="8" borderId="0" xfId="0" applyFont="1" applyFill="1"/>
    <xf numFmtId="8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7" fillId="8" borderId="0" xfId="0" applyFont="1" applyFill="1" applyAlignment="1">
      <alignment vertical="center"/>
    </xf>
    <xf numFmtId="0" fontId="0" fillId="9" borderId="0" xfId="0" applyFill="1"/>
  </cellXfs>
  <cellStyles count="5">
    <cellStyle name="60% - Accent4" xfId="3" builtinId="44"/>
    <cellStyle name="Accent5" xfId="4" builtinId="45"/>
    <cellStyle name="Bad" xfId="2" builtinId="27"/>
    <cellStyle name="Good" xfId="1" builtinId="26"/>
    <cellStyle name="Normal" xfId="0" builtinId="0"/>
  </cellStyles>
  <dxfs count="6">
    <dxf>
      <numFmt numFmtId="12" formatCode="&quot;$&quot;#,##0.00_);[Red]\(&quot;$&quot;#,##0.00\)"/>
    </dxf>
    <dxf>
      <numFmt numFmtId="12" formatCode="&quot;$&quot;#,##0.00_);[Red]\(&quot;$&quot;#,##0.00\)"/>
    </dxf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152482</xdr:rowOff>
    </xdr:from>
    <xdr:ext cx="2303992" cy="704768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08578F-BD3E-451C-8404-996EABBD67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8534400" y="152482"/>
          <a:ext cx="2303992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oneCellAnchor>
  <xdr:oneCellAnchor>
    <xdr:from>
      <xdr:col>1</xdr:col>
      <xdr:colOff>132755</xdr:colOff>
      <xdr:row>1</xdr:row>
      <xdr:rowOff>94655</xdr:rowOff>
    </xdr:from>
    <xdr:ext cx="1257895" cy="1257895"/>
    <xdr:pic>
      <xdr:nvPicPr>
        <xdr:cNvPr id="3" name="Picture 2">
          <a:extLst>
            <a:ext uri="{FF2B5EF4-FFF2-40B4-BE49-F238E27FC236}">
              <a16:creationId xmlns:a16="http://schemas.microsoft.com/office/drawing/2014/main" id="{5408F3BC-8E5B-43E8-BEA4-C15D1E2EA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742355" y="285155"/>
          <a:ext cx="1257895" cy="1257895"/>
        </a:xfrm>
        <a:prstGeom prst="ellipse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BDC7F-2852-43CA-95BF-8D79F003EF9E}" name="products" displayName="products" ref="M26:N48" totalsRowShown="0">
  <autoFilter ref="M26:N48" xr:uid="{6DAC1E92-D947-4232-891E-65555AD7A47E}"/>
  <tableColumns count="2">
    <tableColumn id="1" xr3:uid="{1B8963D1-E60F-4400-A175-651A513B826F}" name="Product"/>
    <tableColumn id="2" xr3:uid="{1798A7DA-FB9F-46D3-AA0A-B6BCA4A81AC3}" name="Cost per uni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1EFD80-F661-4ABA-805F-F82084B9AEA7}" name="set" displayName="set" ref="C11:I311" totalsRowShown="0" headerRowDxfId="4">
  <sortState xmlns:xlrd2="http://schemas.microsoft.com/office/spreadsheetml/2017/richdata2" ref="C12:I311">
    <sortCondition descending="1" ref="C11:C311"/>
  </sortState>
  <tableColumns count="7">
    <tableColumn id="1" xr3:uid="{A022CF70-8E3D-4F48-A139-81E87C5F1032}" name="Sales Person"/>
    <tableColumn id="2" xr3:uid="{C0ECCB01-7CCC-49B5-A3B9-0835450B195E}" name="Geography"/>
    <tableColumn id="3" xr3:uid="{3F3FAB59-7B5D-4823-B805-DA08CF3FB61F}" name="Product"/>
    <tableColumn id="4" xr3:uid="{936E3047-23E8-425D-B73F-800D254F5DA0}" name="Amount" dataDxfId="3"/>
    <tableColumn id="5" xr3:uid="{8D115CC5-B04D-410F-9421-6E5558B12633}" name="Units" dataDxfId="2"/>
    <tableColumn id="7" xr3:uid="{122E5DBF-FF07-449B-8E24-55140BEF1449}" name="Cost per " dataDxfId="1">
      <calculatedColumnFormula>VLOOKUP(set[[#This Row],[Product]], products[], 2, FALSE)</calculatedColumnFormula>
    </tableColumn>
    <tableColumn id="8" xr3:uid="{CAF83C27-BBA3-4C53-B7A6-CDCDC0B0DC00}" name="Total Cost" dataDxfId="0">
      <calculatedColumnFormula xml:space="preserve"> set[Units]*set[[Cost per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17C6-0F0B-4766-943C-02A7B278912A}">
  <dimension ref="A1:V658"/>
  <sheetViews>
    <sheetView showGridLines="0" tabSelected="1" zoomScaleNormal="100" workbookViewId="0">
      <selection activeCell="C11" sqref="C11:C311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2.28515625" customWidth="1"/>
    <col min="6" max="6" width="21.28515625" customWidth="1"/>
    <col min="7" max="11" width="28" customWidth="1"/>
    <col min="14" max="14" width="36.85546875" customWidth="1"/>
    <col min="15" max="15" width="14" customWidth="1"/>
    <col min="29" max="29" width="21.85546875" bestFit="1" customWidth="1"/>
    <col min="30" max="30" width="14.42578125" customWidth="1"/>
    <col min="35" max="35" width="21.85546875" customWidth="1"/>
  </cols>
  <sheetData>
    <row r="1" spans="1:22" s="19" customFormat="1" ht="52.5" customHeight="1" x14ac:dyDescent="0.25">
      <c r="A1" s="25"/>
      <c r="C1" s="24" t="s">
        <v>70</v>
      </c>
    </row>
    <row r="11" spans="1:22" x14ac:dyDescent="0.25">
      <c r="C11" s="23" t="s">
        <v>14</v>
      </c>
      <c r="D11" s="23" t="s">
        <v>69</v>
      </c>
      <c r="E11" s="23" t="s">
        <v>55</v>
      </c>
      <c r="F11" s="22" t="s">
        <v>15</v>
      </c>
      <c r="G11" s="22" t="s">
        <v>16</v>
      </c>
      <c r="H11" s="21" t="s">
        <v>68</v>
      </c>
      <c r="I11" s="21" t="s">
        <v>67</v>
      </c>
      <c r="L11" s="20" t="s">
        <v>66</v>
      </c>
      <c r="M11" s="19"/>
    </row>
    <row r="12" spans="1:22" x14ac:dyDescent="0.25">
      <c r="C12" t="s">
        <v>19</v>
      </c>
      <c r="D12" t="s">
        <v>6</v>
      </c>
      <c r="E12" t="s">
        <v>50</v>
      </c>
      <c r="F12" s="14">
        <v>1624</v>
      </c>
      <c r="G12" s="13">
        <v>114</v>
      </c>
      <c r="H12" s="9">
        <f>VLOOKUP(set[[#This Row],[Product]], products[], 2, FALSE)</f>
        <v>14.49</v>
      </c>
      <c r="I12" s="9">
        <f xml:space="preserve"> set[Units]*set[[Cost per ]]</f>
        <v>1651.8600000000001</v>
      </c>
      <c r="L12" s="16">
        <v>1</v>
      </c>
      <c r="M12" s="15" t="s">
        <v>65</v>
      </c>
    </row>
    <row r="13" spans="1:22" x14ac:dyDescent="0.25">
      <c r="C13" t="s">
        <v>19</v>
      </c>
      <c r="D13" t="s">
        <v>6</v>
      </c>
      <c r="E13" t="s">
        <v>32</v>
      </c>
      <c r="F13" s="14">
        <v>8869</v>
      </c>
      <c r="G13" s="13">
        <v>432</v>
      </c>
      <c r="H13" s="9">
        <f>VLOOKUP(set[[#This Row],[Product]], products[], 2, FALSE)</f>
        <v>12.37</v>
      </c>
      <c r="I13" s="9">
        <f xml:space="preserve"> set[Units]*set[[Cost per ]]</f>
        <v>5343.8399999999992</v>
      </c>
      <c r="L13" s="16">
        <v>2</v>
      </c>
      <c r="M13" s="15" t="s">
        <v>64</v>
      </c>
    </row>
    <row r="14" spans="1:22" x14ac:dyDescent="0.25">
      <c r="C14" t="s">
        <v>19</v>
      </c>
      <c r="D14" t="s">
        <v>6</v>
      </c>
      <c r="E14" t="s">
        <v>40</v>
      </c>
      <c r="F14" s="14">
        <v>5817</v>
      </c>
      <c r="G14" s="13">
        <v>12</v>
      </c>
      <c r="H14" s="9">
        <f>VLOOKUP(set[[#This Row],[Product]], products[], 2, FALSE)</f>
        <v>9.77</v>
      </c>
      <c r="I14" s="9">
        <f xml:space="preserve"> set[Units]*set[[Cost per ]]</f>
        <v>117.24</v>
      </c>
      <c r="L14" s="16">
        <v>3</v>
      </c>
      <c r="M14" s="15" t="s">
        <v>63</v>
      </c>
    </row>
    <row r="15" spans="1:22" x14ac:dyDescent="0.25">
      <c r="C15" t="s">
        <v>19</v>
      </c>
      <c r="D15" t="s">
        <v>6</v>
      </c>
      <c r="E15" t="s">
        <v>44</v>
      </c>
      <c r="F15" s="14">
        <v>2289</v>
      </c>
      <c r="G15" s="13">
        <v>135</v>
      </c>
      <c r="H15" s="9">
        <f>VLOOKUP(set[[#This Row],[Product]], products[], 2, FALSE)</f>
        <v>16.73</v>
      </c>
      <c r="I15" s="9">
        <f xml:space="preserve"> set[Units]*set[[Cost per ]]</f>
        <v>2258.5500000000002</v>
      </c>
      <c r="L15" s="16">
        <v>4</v>
      </c>
      <c r="M15" s="15" t="s">
        <v>62</v>
      </c>
      <c r="U15" s="18" t="s">
        <v>55</v>
      </c>
      <c r="V15" s="17" t="s">
        <v>54</v>
      </c>
    </row>
    <row r="16" spans="1:22" x14ac:dyDescent="0.25">
      <c r="C16" t="s">
        <v>19</v>
      </c>
      <c r="D16" t="s">
        <v>6</v>
      </c>
      <c r="E16" t="s">
        <v>37</v>
      </c>
      <c r="F16" s="14">
        <v>5019</v>
      </c>
      <c r="G16" s="13">
        <v>156</v>
      </c>
      <c r="H16" s="9">
        <f>VLOOKUP(set[[#This Row],[Product]], products[], 2, FALSE)</f>
        <v>3.11</v>
      </c>
      <c r="I16" s="9">
        <f xml:space="preserve"> set[Units]*set[[Cost per ]]</f>
        <v>485.15999999999997</v>
      </c>
      <c r="L16" s="16">
        <v>5</v>
      </c>
      <c r="M16" s="15" t="s">
        <v>61</v>
      </c>
    </row>
    <row r="17" spans="3:14" x14ac:dyDescent="0.25">
      <c r="C17" t="s">
        <v>19</v>
      </c>
      <c r="D17" t="s">
        <v>6</v>
      </c>
      <c r="E17" t="s">
        <v>49</v>
      </c>
      <c r="F17" s="14">
        <v>5439</v>
      </c>
      <c r="G17" s="13">
        <v>30</v>
      </c>
      <c r="H17" s="9">
        <f>VLOOKUP(set[[#This Row],[Product]], products[], 2, FALSE)</f>
        <v>13.15</v>
      </c>
      <c r="I17" s="9">
        <f xml:space="preserve"> set[Units]*set[[Cost per ]]</f>
        <v>394.5</v>
      </c>
      <c r="L17" s="16">
        <v>6</v>
      </c>
      <c r="M17" s="15" t="s">
        <v>60</v>
      </c>
    </row>
    <row r="18" spans="3:14" x14ac:dyDescent="0.25">
      <c r="C18" t="s">
        <v>19</v>
      </c>
      <c r="D18" t="s">
        <v>11</v>
      </c>
      <c r="E18" t="s">
        <v>35</v>
      </c>
      <c r="F18" s="14">
        <v>4018</v>
      </c>
      <c r="G18" s="13">
        <v>162</v>
      </c>
      <c r="H18" s="9">
        <f>VLOOKUP(set[[#This Row],[Product]], products[], 2, FALSE)</f>
        <v>7.64</v>
      </c>
      <c r="I18" s="9">
        <f xml:space="preserve"> set[Units]*set[[Cost per ]]</f>
        <v>1237.6799999999998</v>
      </c>
      <c r="L18" s="16">
        <v>7</v>
      </c>
      <c r="M18" s="15" t="s">
        <v>59</v>
      </c>
    </row>
    <row r="19" spans="3:14" x14ac:dyDescent="0.25">
      <c r="C19" t="s">
        <v>19</v>
      </c>
      <c r="D19" t="s">
        <v>6</v>
      </c>
      <c r="E19" t="s">
        <v>35</v>
      </c>
      <c r="F19" s="14">
        <v>7693</v>
      </c>
      <c r="G19" s="13">
        <v>21</v>
      </c>
      <c r="H19" s="9">
        <f>VLOOKUP(set[[#This Row],[Product]], products[], 2, FALSE)</f>
        <v>7.64</v>
      </c>
      <c r="I19" s="9">
        <f xml:space="preserve"> set[Units]*set[[Cost per ]]</f>
        <v>160.44</v>
      </c>
      <c r="L19" s="16">
        <v>8</v>
      </c>
      <c r="M19" s="15" t="s">
        <v>58</v>
      </c>
    </row>
    <row r="20" spans="3:14" x14ac:dyDescent="0.25">
      <c r="C20" t="s">
        <v>19</v>
      </c>
      <c r="D20" t="s">
        <v>1</v>
      </c>
      <c r="E20" t="s">
        <v>52</v>
      </c>
      <c r="F20" s="14">
        <v>12348</v>
      </c>
      <c r="G20" s="13">
        <v>234</v>
      </c>
      <c r="H20" s="9">
        <f>VLOOKUP(set[[#This Row],[Product]], products[], 2, FALSE)</f>
        <v>8.65</v>
      </c>
      <c r="I20" s="9">
        <f xml:space="preserve"> set[Units]*set[[Cost per ]]</f>
        <v>2024.1000000000001</v>
      </c>
      <c r="L20" s="16">
        <v>9</v>
      </c>
      <c r="M20" s="15" t="s">
        <v>57</v>
      </c>
    </row>
    <row r="21" spans="3:14" x14ac:dyDescent="0.25">
      <c r="C21" t="s">
        <v>19</v>
      </c>
      <c r="D21" t="s">
        <v>5</v>
      </c>
      <c r="E21" t="s">
        <v>32</v>
      </c>
      <c r="F21" s="14">
        <v>9772</v>
      </c>
      <c r="G21" s="13">
        <v>90</v>
      </c>
      <c r="H21" s="9">
        <f>VLOOKUP(set[[#This Row],[Product]], products[], 2, FALSE)</f>
        <v>12.37</v>
      </c>
      <c r="I21" s="9">
        <f xml:space="preserve"> set[Units]*set[[Cost per ]]</f>
        <v>1113.3</v>
      </c>
      <c r="L21" s="16">
        <v>10</v>
      </c>
      <c r="M21" s="15" t="s">
        <v>56</v>
      </c>
    </row>
    <row r="22" spans="3:14" x14ac:dyDescent="0.25">
      <c r="C22" t="s">
        <v>19</v>
      </c>
      <c r="D22" t="s">
        <v>11</v>
      </c>
      <c r="E22" t="s">
        <v>51</v>
      </c>
      <c r="F22" s="14">
        <v>6748</v>
      </c>
      <c r="G22" s="13">
        <v>48</v>
      </c>
      <c r="H22" s="9">
        <f>VLOOKUP(set[[#This Row],[Product]], products[], 2, FALSE)</f>
        <v>5.6</v>
      </c>
      <c r="I22" s="9">
        <f xml:space="preserve"> set[Units]*set[[Cost per ]]</f>
        <v>268.79999999999995</v>
      </c>
    </row>
    <row r="23" spans="3:14" x14ac:dyDescent="0.25">
      <c r="C23" t="s">
        <v>19</v>
      </c>
      <c r="D23" t="s">
        <v>3</v>
      </c>
      <c r="E23" t="s">
        <v>49</v>
      </c>
      <c r="F23" s="14">
        <v>2541</v>
      </c>
      <c r="G23" s="13">
        <v>90</v>
      </c>
      <c r="H23" s="9">
        <f>VLOOKUP(set[[#This Row],[Product]], products[], 2, FALSE)</f>
        <v>13.15</v>
      </c>
      <c r="I23" s="9">
        <f xml:space="preserve"> set[Units]*set[[Cost per ]]</f>
        <v>1183.5</v>
      </c>
    </row>
    <row r="24" spans="3:14" x14ac:dyDescent="0.25">
      <c r="C24" t="s">
        <v>19</v>
      </c>
      <c r="D24" t="s">
        <v>3</v>
      </c>
      <c r="E24" t="s">
        <v>38</v>
      </c>
      <c r="F24" s="14">
        <v>6125</v>
      </c>
      <c r="G24" s="13">
        <v>102</v>
      </c>
      <c r="H24" s="9">
        <f>VLOOKUP(set[[#This Row],[Product]], products[], 2, FALSE)</f>
        <v>11.88</v>
      </c>
      <c r="I24" s="9">
        <f xml:space="preserve"> set[Units]*set[[Cost per ]]</f>
        <v>1211.76</v>
      </c>
    </row>
    <row r="25" spans="3:14" x14ac:dyDescent="0.25">
      <c r="C25" t="s">
        <v>19</v>
      </c>
      <c r="D25" t="s">
        <v>9</v>
      </c>
      <c r="E25" t="s">
        <v>47</v>
      </c>
      <c r="F25" s="14">
        <v>0</v>
      </c>
      <c r="G25" s="13">
        <v>135</v>
      </c>
      <c r="H25" s="9">
        <f>VLOOKUP(set[[#This Row],[Product]], products[], 2, FALSE)</f>
        <v>7.16</v>
      </c>
      <c r="I25" s="9">
        <f xml:space="preserve"> set[Units]*set[[Cost per ]]</f>
        <v>966.6</v>
      </c>
    </row>
    <row r="26" spans="3:14" x14ac:dyDescent="0.25">
      <c r="C26" t="s">
        <v>19</v>
      </c>
      <c r="D26" t="s">
        <v>1</v>
      </c>
      <c r="E26" t="s">
        <v>50</v>
      </c>
      <c r="F26" s="14">
        <v>2275</v>
      </c>
      <c r="G26" s="13">
        <v>447</v>
      </c>
      <c r="H26" s="9">
        <f>VLOOKUP(set[[#This Row],[Product]], products[], 2, FALSE)</f>
        <v>14.49</v>
      </c>
      <c r="I26" s="9">
        <f xml:space="preserve"> set[Units]*set[[Cost per ]]</f>
        <v>6477.03</v>
      </c>
      <c r="M26" t="s">
        <v>55</v>
      </c>
      <c r="N26" t="s">
        <v>54</v>
      </c>
    </row>
    <row r="27" spans="3:14" x14ac:dyDescent="0.25">
      <c r="C27" t="s">
        <v>19</v>
      </c>
      <c r="D27" t="s">
        <v>3</v>
      </c>
      <c r="E27" t="s">
        <v>45</v>
      </c>
      <c r="F27" s="14">
        <v>5670</v>
      </c>
      <c r="G27" s="13">
        <v>297</v>
      </c>
      <c r="H27" s="9">
        <f>VLOOKUP(set[[#This Row],[Product]], products[], 2, FALSE)</f>
        <v>9.33</v>
      </c>
      <c r="I27" s="9">
        <f xml:space="preserve"> set[Units]*set[[Cost per ]]</f>
        <v>2771.01</v>
      </c>
      <c r="M27" t="s">
        <v>45</v>
      </c>
      <c r="N27" s="9">
        <v>9.33</v>
      </c>
    </row>
    <row r="28" spans="3:14" x14ac:dyDescent="0.25">
      <c r="C28" t="s">
        <v>19</v>
      </c>
      <c r="D28" t="s">
        <v>11</v>
      </c>
      <c r="E28" t="s">
        <v>33</v>
      </c>
      <c r="F28" s="14">
        <v>2779</v>
      </c>
      <c r="G28" s="13">
        <v>75</v>
      </c>
      <c r="H28" s="9">
        <f>VLOOKUP(set[[#This Row],[Product]], products[], 2, FALSE)</f>
        <v>6.49</v>
      </c>
      <c r="I28" s="9">
        <f xml:space="preserve"> set[Units]*set[[Cost per ]]</f>
        <v>486.75</v>
      </c>
      <c r="M28" t="s">
        <v>39</v>
      </c>
      <c r="N28" s="9">
        <v>11.7</v>
      </c>
    </row>
    <row r="29" spans="3:14" x14ac:dyDescent="0.25">
      <c r="C29" t="s">
        <v>19</v>
      </c>
      <c r="D29" t="s">
        <v>11</v>
      </c>
      <c r="E29" t="s">
        <v>32</v>
      </c>
      <c r="F29" s="14">
        <v>3794</v>
      </c>
      <c r="G29" s="13">
        <v>159</v>
      </c>
      <c r="H29" s="9">
        <f>VLOOKUP(set[[#This Row],[Product]], products[], 2, FALSE)</f>
        <v>12.37</v>
      </c>
      <c r="I29" s="9">
        <f xml:space="preserve"> set[Units]*set[[Cost per ]]</f>
        <v>1966.83</v>
      </c>
      <c r="M29" t="s">
        <v>38</v>
      </c>
      <c r="N29" s="9">
        <v>11.88</v>
      </c>
    </row>
    <row r="30" spans="3:14" x14ac:dyDescent="0.25">
      <c r="C30" t="s">
        <v>19</v>
      </c>
      <c r="D30" t="s">
        <v>3</v>
      </c>
      <c r="E30" t="s">
        <v>53</v>
      </c>
      <c r="F30" s="14">
        <v>623</v>
      </c>
      <c r="G30" s="13">
        <v>51</v>
      </c>
      <c r="H30" s="9">
        <f>VLOOKUP(set[[#This Row],[Product]], products[], 2, FALSE)</f>
        <v>4.97</v>
      </c>
      <c r="I30" s="9">
        <f xml:space="preserve"> set[Units]*set[[Cost per ]]</f>
        <v>253.47</v>
      </c>
      <c r="M30" t="s">
        <v>36</v>
      </c>
      <c r="N30" s="9">
        <v>11.73</v>
      </c>
    </row>
    <row r="31" spans="3:14" x14ac:dyDescent="0.25">
      <c r="C31" t="s">
        <v>19</v>
      </c>
      <c r="D31" t="s">
        <v>3</v>
      </c>
      <c r="E31" t="s">
        <v>47</v>
      </c>
      <c r="F31" s="14">
        <v>2541</v>
      </c>
      <c r="G31" s="13">
        <v>45</v>
      </c>
      <c r="H31" s="9">
        <f>VLOOKUP(set[[#This Row],[Product]], products[], 2, FALSE)</f>
        <v>7.16</v>
      </c>
      <c r="I31" s="9">
        <f xml:space="preserve"> set[Units]*set[[Cost per ]]</f>
        <v>322.2</v>
      </c>
      <c r="M31" t="s">
        <v>42</v>
      </c>
      <c r="N31" s="9">
        <v>8.7899999999999991</v>
      </c>
    </row>
    <row r="32" spans="3:14" x14ac:dyDescent="0.25">
      <c r="C32" t="s">
        <v>19</v>
      </c>
      <c r="D32" t="s">
        <v>1</v>
      </c>
      <c r="E32" t="s">
        <v>40</v>
      </c>
      <c r="F32" s="14">
        <v>6853</v>
      </c>
      <c r="G32" s="13">
        <v>372</v>
      </c>
      <c r="H32" s="9">
        <f>VLOOKUP(set[[#This Row],[Product]], products[], 2, FALSE)</f>
        <v>9.77</v>
      </c>
      <c r="I32" s="9">
        <f xml:space="preserve"> set[Units]*set[[Cost per ]]</f>
        <v>3634.44</v>
      </c>
      <c r="M32" t="s">
        <v>37</v>
      </c>
      <c r="N32" s="9">
        <v>3.11</v>
      </c>
    </row>
    <row r="33" spans="3:14" x14ac:dyDescent="0.25">
      <c r="C33" t="s">
        <v>19</v>
      </c>
      <c r="D33" t="s">
        <v>1</v>
      </c>
      <c r="E33" t="s">
        <v>42</v>
      </c>
      <c r="F33" s="14">
        <v>4725</v>
      </c>
      <c r="G33" s="13">
        <v>174</v>
      </c>
      <c r="H33" s="9">
        <f>VLOOKUP(set[[#This Row],[Product]], products[], 2, FALSE)</f>
        <v>8.7899999999999991</v>
      </c>
      <c r="I33" s="9">
        <f xml:space="preserve"> set[Units]*set[[Cost per ]]</f>
        <v>1529.4599999999998</v>
      </c>
      <c r="M33" t="s">
        <v>43</v>
      </c>
      <c r="N33" s="9">
        <v>6.47</v>
      </c>
    </row>
    <row r="34" spans="3:14" x14ac:dyDescent="0.25">
      <c r="C34" t="s">
        <v>19</v>
      </c>
      <c r="D34" t="s">
        <v>9</v>
      </c>
      <c r="E34" t="s">
        <v>46</v>
      </c>
      <c r="F34" s="14">
        <v>3101</v>
      </c>
      <c r="G34" s="13">
        <v>225</v>
      </c>
      <c r="H34" s="9">
        <f>VLOOKUP(set[[#This Row],[Product]], products[], 2, FALSE)</f>
        <v>10.38</v>
      </c>
      <c r="I34" s="9">
        <f xml:space="preserve"> set[Units]*set[[Cost per ]]</f>
        <v>2335.5</v>
      </c>
      <c r="M34" t="s">
        <v>35</v>
      </c>
      <c r="N34" s="9">
        <v>7.64</v>
      </c>
    </row>
    <row r="35" spans="3:14" x14ac:dyDescent="0.25">
      <c r="C35" t="s">
        <v>19</v>
      </c>
      <c r="D35" t="s">
        <v>3</v>
      </c>
      <c r="E35" t="s">
        <v>51</v>
      </c>
      <c r="F35" s="14">
        <v>609</v>
      </c>
      <c r="G35" s="13">
        <v>87</v>
      </c>
      <c r="H35" s="9">
        <f>VLOOKUP(set[[#This Row],[Product]], products[], 2, FALSE)</f>
        <v>5.6</v>
      </c>
      <c r="I35" s="9">
        <f xml:space="preserve"> set[Units]*set[[Cost per ]]</f>
        <v>487.2</v>
      </c>
      <c r="M35" t="s">
        <v>48</v>
      </c>
      <c r="N35" s="9">
        <v>10.62</v>
      </c>
    </row>
    <row r="36" spans="3:14" x14ac:dyDescent="0.25">
      <c r="C36" t="s">
        <v>19</v>
      </c>
      <c r="D36" t="s">
        <v>9</v>
      </c>
      <c r="E36" t="s">
        <v>44</v>
      </c>
      <c r="F36" s="14">
        <v>6370</v>
      </c>
      <c r="G36" s="13">
        <v>30</v>
      </c>
      <c r="H36" s="9">
        <f>VLOOKUP(set[[#This Row],[Product]], products[], 2, FALSE)</f>
        <v>16.73</v>
      </c>
      <c r="I36" s="9">
        <f xml:space="preserve"> set[Units]*set[[Cost per ]]</f>
        <v>501.90000000000003</v>
      </c>
      <c r="M36" t="s">
        <v>41</v>
      </c>
      <c r="N36" s="9">
        <v>9</v>
      </c>
    </row>
    <row r="37" spans="3:14" x14ac:dyDescent="0.25">
      <c r="C37" t="s">
        <v>19</v>
      </c>
      <c r="D37" t="s">
        <v>5</v>
      </c>
      <c r="E37" t="s">
        <v>44</v>
      </c>
      <c r="F37" s="14">
        <v>3164</v>
      </c>
      <c r="G37" s="13">
        <v>306</v>
      </c>
      <c r="H37" s="9">
        <f>VLOOKUP(set[[#This Row],[Product]], products[], 2, FALSE)</f>
        <v>16.73</v>
      </c>
      <c r="I37" s="9">
        <f xml:space="preserve"> set[Units]*set[[Cost per ]]</f>
        <v>5119.38</v>
      </c>
      <c r="M37" t="s">
        <v>40</v>
      </c>
      <c r="N37" s="9">
        <v>9.77</v>
      </c>
    </row>
    <row r="38" spans="3:14" x14ac:dyDescent="0.25">
      <c r="C38" t="s">
        <v>19</v>
      </c>
      <c r="D38" t="s">
        <v>6</v>
      </c>
      <c r="E38" t="s">
        <v>44</v>
      </c>
      <c r="F38" s="14">
        <v>6132</v>
      </c>
      <c r="G38" s="13">
        <v>93</v>
      </c>
      <c r="H38" s="9">
        <f>VLOOKUP(set[[#This Row],[Product]], products[], 2, FALSE)</f>
        <v>16.73</v>
      </c>
      <c r="I38" s="9">
        <f xml:space="preserve"> set[Units]*set[[Cost per ]]</f>
        <v>1555.89</v>
      </c>
      <c r="M38" t="s">
        <v>33</v>
      </c>
      <c r="N38" s="9">
        <v>6.49</v>
      </c>
    </row>
    <row r="39" spans="3:14" x14ac:dyDescent="0.25">
      <c r="C39" t="s">
        <v>19</v>
      </c>
      <c r="D39" t="s">
        <v>3</v>
      </c>
      <c r="E39" t="s">
        <v>34</v>
      </c>
      <c r="F39" s="14">
        <v>1988</v>
      </c>
      <c r="G39" s="13">
        <v>39</v>
      </c>
      <c r="H39" s="9">
        <f>VLOOKUP(set[[#This Row],[Product]], products[], 2, FALSE)</f>
        <v>5.79</v>
      </c>
      <c r="I39" s="9">
        <f xml:space="preserve"> set[Units]*set[[Cost per ]]</f>
        <v>225.81</v>
      </c>
      <c r="M39" t="s">
        <v>53</v>
      </c>
      <c r="N39" s="9">
        <v>4.97</v>
      </c>
    </row>
    <row r="40" spans="3:14" x14ac:dyDescent="0.25">
      <c r="C40" t="s">
        <v>19</v>
      </c>
      <c r="D40" t="s">
        <v>5</v>
      </c>
      <c r="E40" t="s">
        <v>38</v>
      </c>
      <c r="F40" s="14">
        <v>217</v>
      </c>
      <c r="G40" s="13">
        <v>36</v>
      </c>
      <c r="H40" s="9">
        <f>VLOOKUP(set[[#This Row],[Product]], products[], 2, FALSE)</f>
        <v>11.88</v>
      </c>
      <c r="I40" s="9">
        <f xml:space="preserve"> set[Units]*set[[Cost per ]]</f>
        <v>427.68</v>
      </c>
      <c r="M40" t="s">
        <v>49</v>
      </c>
      <c r="N40" s="9">
        <v>13.15</v>
      </c>
    </row>
    <row r="41" spans="3:14" x14ac:dyDescent="0.25">
      <c r="C41" t="s">
        <v>19</v>
      </c>
      <c r="D41" t="s">
        <v>5</v>
      </c>
      <c r="E41" t="s">
        <v>45</v>
      </c>
      <c r="F41" s="14">
        <v>4424</v>
      </c>
      <c r="G41" s="13">
        <v>201</v>
      </c>
      <c r="H41" s="9">
        <f>VLOOKUP(set[[#This Row],[Product]], products[], 2, FALSE)</f>
        <v>9.33</v>
      </c>
      <c r="I41" s="9">
        <f xml:space="preserve"> set[Units]*set[[Cost per ]]</f>
        <v>1875.33</v>
      </c>
      <c r="M41" t="s">
        <v>51</v>
      </c>
      <c r="N41" s="9">
        <v>5.6</v>
      </c>
    </row>
    <row r="42" spans="3:14" x14ac:dyDescent="0.25">
      <c r="C42" t="s">
        <v>19</v>
      </c>
      <c r="D42" t="s">
        <v>1</v>
      </c>
      <c r="E42" t="s">
        <v>53</v>
      </c>
      <c r="F42" s="14">
        <v>1638</v>
      </c>
      <c r="G42" s="13">
        <v>48</v>
      </c>
      <c r="H42" s="9">
        <f>VLOOKUP(set[[#This Row],[Product]], products[], 2, FALSE)</f>
        <v>4.97</v>
      </c>
      <c r="I42" s="9">
        <f xml:space="preserve"> set[Units]*set[[Cost per ]]</f>
        <v>238.56</v>
      </c>
      <c r="M42" t="s">
        <v>44</v>
      </c>
      <c r="N42" s="9">
        <v>16.73</v>
      </c>
    </row>
    <row r="43" spans="3:14" x14ac:dyDescent="0.25">
      <c r="C43" t="s">
        <v>19</v>
      </c>
      <c r="D43" t="s">
        <v>9</v>
      </c>
      <c r="E43" t="s">
        <v>36</v>
      </c>
      <c r="F43" s="14">
        <v>5775</v>
      </c>
      <c r="G43" s="13">
        <v>42</v>
      </c>
      <c r="H43" s="9">
        <f>VLOOKUP(set[[#This Row],[Product]], products[], 2, FALSE)</f>
        <v>11.73</v>
      </c>
      <c r="I43" s="9">
        <f xml:space="preserve"> set[Units]*set[[Cost per ]]</f>
        <v>492.66</v>
      </c>
      <c r="M43" t="s">
        <v>46</v>
      </c>
      <c r="N43" s="9">
        <v>10.38</v>
      </c>
    </row>
    <row r="44" spans="3:14" x14ac:dyDescent="0.25">
      <c r="C44" t="s">
        <v>19</v>
      </c>
      <c r="D44" t="s">
        <v>1</v>
      </c>
      <c r="E44" t="s">
        <v>47</v>
      </c>
      <c r="F44" s="14">
        <v>1617</v>
      </c>
      <c r="G44" s="13">
        <v>126</v>
      </c>
      <c r="H44" s="9">
        <f>VLOOKUP(set[[#This Row],[Product]], products[], 2, FALSE)</f>
        <v>7.16</v>
      </c>
      <c r="I44" s="9">
        <f xml:space="preserve"> set[Units]*set[[Cost per ]]</f>
        <v>902.16</v>
      </c>
      <c r="M44" t="s">
        <v>47</v>
      </c>
      <c r="N44" s="9">
        <v>7.16</v>
      </c>
    </row>
    <row r="45" spans="3:14" x14ac:dyDescent="0.25">
      <c r="C45" t="s">
        <v>19</v>
      </c>
      <c r="D45" t="s">
        <v>6</v>
      </c>
      <c r="E45" t="s">
        <v>47</v>
      </c>
      <c r="F45" s="14">
        <v>9002</v>
      </c>
      <c r="G45" s="13">
        <v>72</v>
      </c>
      <c r="H45" s="9">
        <f>VLOOKUP(set[[#This Row],[Product]], products[], 2, FALSE)</f>
        <v>7.16</v>
      </c>
      <c r="I45" s="9">
        <f xml:space="preserve"> set[Units]*set[[Cost per ]]</f>
        <v>515.52</v>
      </c>
      <c r="M45" t="s">
        <v>50</v>
      </c>
      <c r="N45" s="9">
        <v>14.49</v>
      </c>
    </row>
    <row r="46" spans="3:14" x14ac:dyDescent="0.25">
      <c r="C46" t="s">
        <v>21</v>
      </c>
      <c r="D46" t="s">
        <v>3</v>
      </c>
      <c r="E46" t="s">
        <v>40</v>
      </c>
      <c r="F46" s="14">
        <v>2205</v>
      </c>
      <c r="G46" s="13">
        <v>141</v>
      </c>
      <c r="H46" s="9">
        <f>VLOOKUP(set[[#This Row],[Product]], products[], 2, FALSE)</f>
        <v>9.77</v>
      </c>
      <c r="I46" s="9">
        <f xml:space="preserve"> set[Units]*set[[Cost per ]]</f>
        <v>1377.57</v>
      </c>
      <c r="M46" t="s">
        <v>34</v>
      </c>
      <c r="N46" s="9">
        <v>5.79</v>
      </c>
    </row>
    <row r="47" spans="3:14" x14ac:dyDescent="0.25">
      <c r="C47" t="s">
        <v>21</v>
      </c>
      <c r="D47" t="s">
        <v>1</v>
      </c>
      <c r="E47" t="s">
        <v>48</v>
      </c>
      <c r="F47" s="14">
        <v>1974</v>
      </c>
      <c r="G47" s="13">
        <v>195</v>
      </c>
      <c r="H47" s="9">
        <f>VLOOKUP(set[[#This Row],[Product]], products[], 2, FALSE)</f>
        <v>10.62</v>
      </c>
      <c r="I47" s="9">
        <f xml:space="preserve"> set[Units]*set[[Cost per ]]</f>
        <v>2070.8999999999996</v>
      </c>
      <c r="M47" t="s">
        <v>52</v>
      </c>
      <c r="N47" s="9">
        <v>8.65</v>
      </c>
    </row>
    <row r="48" spans="3:14" x14ac:dyDescent="0.25">
      <c r="C48" t="s">
        <v>21</v>
      </c>
      <c r="D48" t="s">
        <v>6</v>
      </c>
      <c r="E48" t="s">
        <v>33</v>
      </c>
      <c r="F48" s="14">
        <v>4683</v>
      </c>
      <c r="G48" s="13">
        <v>30</v>
      </c>
      <c r="H48" s="9">
        <f>VLOOKUP(set[[#This Row],[Product]], products[], 2, FALSE)</f>
        <v>6.49</v>
      </c>
      <c r="I48" s="9">
        <f xml:space="preserve"> set[Units]*set[[Cost per ]]</f>
        <v>194.70000000000002</v>
      </c>
      <c r="M48" t="s">
        <v>32</v>
      </c>
      <c r="N48" s="9">
        <v>12.37</v>
      </c>
    </row>
    <row r="49" spans="3:9" x14ac:dyDescent="0.25">
      <c r="C49" t="s">
        <v>21</v>
      </c>
      <c r="D49" t="s">
        <v>5</v>
      </c>
      <c r="E49" t="s">
        <v>33</v>
      </c>
      <c r="F49" s="14">
        <v>2317</v>
      </c>
      <c r="G49" s="13">
        <v>261</v>
      </c>
      <c r="H49" s="9">
        <f>VLOOKUP(set[[#This Row],[Product]], products[], 2, FALSE)</f>
        <v>6.49</v>
      </c>
      <c r="I49" s="9">
        <f xml:space="preserve"> set[Units]*set[[Cost per ]]</f>
        <v>1693.89</v>
      </c>
    </row>
    <row r="50" spans="3:9" x14ac:dyDescent="0.25">
      <c r="C50" t="s">
        <v>21</v>
      </c>
      <c r="D50" t="s">
        <v>3</v>
      </c>
      <c r="E50" t="s">
        <v>39</v>
      </c>
      <c r="F50" s="14">
        <v>5586</v>
      </c>
      <c r="G50" s="13">
        <v>525</v>
      </c>
      <c r="H50" s="9">
        <f>VLOOKUP(set[[#This Row],[Product]], products[], 2, FALSE)</f>
        <v>11.7</v>
      </c>
      <c r="I50" s="9">
        <f xml:space="preserve"> set[Units]*set[[Cost per ]]</f>
        <v>6142.5</v>
      </c>
    </row>
    <row r="51" spans="3:9" x14ac:dyDescent="0.25">
      <c r="C51" t="s">
        <v>21</v>
      </c>
      <c r="D51" t="s">
        <v>1</v>
      </c>
      <c r="E51" t="s">
        <v>43</v>
      </c>
      <c r="F51" s="14">
        <v>3808</v>
      </c>
      <c r="G51" s="13">
        <v>279</v>
      </c>
      <c r="H51" s="9">
        <f>VLOOKUP(set[[#This Row],[Product]], products[], 2, FALSE)</f>
        <v>6.47</v>
      </c>
      <c r="I51" s="9">
        <f xml:space="preserve"> set[Units]*set[[Cost per ]]</f>
        <v>1805.1299999999999</v>
      </c>
    </row>
    <row r="52" spans="3:9" x14ac:dyDescent="0.25">
      <c r="C52" t="s">
        <v>21</v>
      </c>
      <c r="D52" t="s">
        <v>3</v>
      </c>
      <c r="E52" t="s">
        <v>45</v>
      </c>
      <c r="F52" s="14">
        <v>63</v>
      </c>
      <c r="G52" s="13">
        <v>123</v>
      </c>
      <c r="H52" s="9">
        <f>VLOOKUP(set[[#This Row],[Product]], products[], 2, FALSE)</f>
        <v>9.33</v>
      </c>
      <c r="I52" s="9">
        <f xml:space="preserve"> set[Units]*set[[Cost per ]]</f>
        <v>1147.5899999999999</v>
      </c>
    </row>
    <row r="53" spans="3:9" x14ac:dyDescent="0.25">
      <c r="C53" t="s">
        <v>21</v>
      </c>
      <c r="D53" t="s">
        <v>1</v>
      </c>
      <c r="E53" t="s">
        <v>41</v>
      </c>
      <c r="F53" s="14">
        <v>567</v>
      </c>
      <c r="G53" s="13">
        <v>228</v>
      </c>
      <c r="H53" s="9">
        <f>VLOOKUP(set[[#This Row],[Product]], products[], 2, FALSE)</f>
        <v>9</v>
      </c>
      <c r="I53" s="9">
        <f xml:space="preserve"> set[Units]*set[[Cost per ]]</f>
        <v>2052</v>
      </c>
    </row>
    <row r="54" spans="3:9" x14ac:dyDescent="0.25">
      <c r="C54" t="s">
        <v>21</v>
      </c>
      <c r="D54" t="s">
        <v>5</v>
      </c>
      <c r="E54" t="s">
        <v>47</v>
      </c>
      <c r="F54" s="14">
        <v>2471</v>
      </c>
      <c r="G54" s="13">
        <v>342</v>
      </c>
      <c r="H54" s="9">
        <f>VLOOKUP(set[[#This Row],[Product]], products[], 2, FALSE)</f>
        <v>7.16</v>
      </c>
      <c r="I54" s="9">
        <f xml:space="preserve"> set[Units]*set[[Cost per ]]</f>
        <v>2448.7200000000003</v>
      </c>
    </row>
    <row r="55" spans="3:9" x14ac:dyDescent="0.25">
      <c r="C55" t="s">
        <v>21</v>
      </c>
      <c r="D55" t="s">
        <v>5</v>
      </c>
      <c r="E55" t="s">
        <v>44</v>
      </c>
      <c r="F55" s="14">
        <v>1407</v>
      </c>
      <c r="G55" s="13">
        <v>72</v>
      </c>
      <c r="H55" s="9">
        <f>VLOOKUP(set[[#This Row],[Product]], products[], 2, FALSE)</f>
        <v>16.73</v>
      </c>
      <c r="I55" s="9">
        <f xml:space="preserve"> set[Units]*set[[Cost per ]]</f>
        <v>1204.56</v>
      </c>
    </row>
    <row r="56" spans="3:9" x14ac:dyDescent="0.25">
      <c r="C56" t="s">
        <v>21</v>
      </c>
      <c r="D56" t="s">
        <v>11</v>
      </c>
      <c r="E56" t="s">
        <v>49</v>
      </c>
      <c r="F56" s="14">
        <v>1428</v>
      </c>
      <c r="G56" s="13">
        <v>93</v>
      </c>
      <c r="H56" s="9">
        <f>VLOOKUP(set[[#This Row],[Product]], products[], 2, FALSE)</f>
        <v>13.15</v>
      </c>
      <c r="I56" s="9">
        <f xml:space="preserve"> set[Units]*set[[Cost per ]]</f>
        <v>1222.95</v>
      </c>
    </row>
    <row r="57" spans="3:9" x14ac:dyDescent="0.25">
      <c r="C57" t="s">
        <v>21</v>
      </c>
      <c r="D57" t="s">
        <v>5</v>
      </c>
      <c r="E57" t="s">
        <v>52</v>
      </c>
      <c r="F57" s="14">
        <v>6657</v>
      </c>
      <c r="G57" s="13">
        <v>303</v>
      </c>
      <c r="H57" s="9">
        <f>VLOOKUP(set[[#This Row],[Product]], products[], 2, FALSE)</f>
        <v>8.65</v>
      </c>
      <c r="I57" s="9">
        <f xml:space="preserve"> set[Units]*set[[Cost per ]]</f>
        <v>2620.9500000000003</v>
      </c>
    </row>
    <row r="58" spans="3:9" x14ac:dyDescent="0.25">
      <c r="C58" t="s">
        <v>21</v>
      </c>
      <c r="D58" t="s">
        <v>9</v>
      </c>
      <c r="E58" t="s">
        <v>32</v>
      </c>
      <c r="F58" s="14">
        <v>12950</v>
      </c>
      <c r="G58" s="13">
        <v>30</v>
      </c>
      <c r="H58" s="9">
        <f>VLOOKUP(set[[#This Row],[Product]], products[], 2, FALSE)</f>
        <v>12.37</v>
      </c>
      <c r="I58" s="9">
        <f xml:space="preserve"> set[Units]*set[[Cost per ]]</f>
        <v>371.09999999999997</v>
      </c>
    </row>
    <row r="59" spans="3:9" x14ac:dyDescent="0.25">
      <c r="C59" t="s">
        <v>21</v>
      </c>
      <c r="D59" t="s">
        <v>11</v>
      </c>
      <c r="E59" t="s">
        <v>51</v>
      </c>
      <c r="F59" s="14">
        <v>4991</v>
      </c>
      <c r="G59" s="13">
        <v>9</v>
      </c>
      <c r="H59" s="9">
        <f>VLOOKUP(set[[#This Row],[Product]], products[], 2, FALSE)</f>
        <v>5.6</v>
      </c>
      <c r="I59" s="9">
        <f xml:space="preserve"> set[Units]*set[[Cost per ]]</f>
        <v>50.4</v>
      </c>
    </row>
    <row r="60" spans="3:9" x14ac:dyDescent="0.25">
      <c r="C60" t="s">
        <v>21</v>
      </c>
      <c r="D60" t="s">
        <v>6</v>
      </c>
      <c r="E60" t="s">
        <v>46</v>
      </c>
      <c r="F60" s="14">
        <v>3059</v>
      </c>
      <c r="G60" s="13">
        <v>27</v>
      </c>
      <c r="H60" s="9">
        <f>VLOOKUP(set[[#This Row],[Product]], products[], 2, FALSE)</f>
        <v>10.38</v>
      </c>
      <c r="I60" s="9">
        <f xml:space="preserve"> set[Units]*set[[Cost per ]]</f>
        <v>280.26000000000005</v>
      </c>
    </row>
    <row r="61" spans="3:9" x14ac:dyDescent="0.25">
      <c r="C61" t="s">
        <v>21</v>
      </c>
      <c r="D61" t="s">
        <v>11</v>
      </c>
      <c r="E61" t="s">
        <v>35</v>
      </c>
      <c r="F61" s="14">
        <v>5355</v>
      </c>
      <c r="G61" s="13">
        <v>204</v>
      </c>
      <c r="H61" s="9">
        <f>VLOOKUP(set[[#This Row],[Product]], products[], 2, FALSE)</f>
        <v>7.64</v>
      </c>
      <c r="I61" s="9">
        <f xml:space="preserve"> set[Units]*set[[Cost per ]]</f>
        <v>1558.56</v>
      </c>
    </row>
    <row r="62" spans="3:9" x14ac:dyDescent="0.25">
      <c r="C62" t="s">
        <v>21</v>
      </c>
      <c r="D62" t="s">
        <v>9</v>
      </c>
      <c r="E62" t="s">
        <v>41</v>
      </c>
      <c r="F62" s="14">
        <v>4858</v>
      </c>
      <c r="G62" s="13">
        <v>279</v>
      </c>
      <c r="H62" s="9">
        <f>VLOOKUP(set[[#This Row],[Product]], products[], 2, FALSE)</f>
        <v>9</v>
      </c>
      <c r="I62" s="9">
        <f xml:space="preserve"> set[Units]*set[[Cost per ]]</f>
        <v>2511</v>
      </c>
    </row>
    <row r="63" spans="3:9" x14ac:dyDescent="0.25">
      <c r="C63" t="s">
        <v>21</v>
      </c>
      <c r="D63" t="s">
        <v>1</v>
      </c>
      <c r="E63" t="s">
        <v>36</v>
      </c>
      <c r="F63" s="14">
        <v>2562</v>
      </c>
      <c r="G63" s="13">
        <v>6</v>
      </c>
      <c r="H63" s="9">
        <f>VLOOKUP(set[[#This Row],[Product]], products[], 2, FALSE)</f>
        <v>11.73</v>
      </c>
      <c r="I63" s="9">
        <f xml:space="preserve"> set[Units]*set[[Cost per ]]</f>
        <v>70.38</v>
      </c>
    </row>
    <row r="64" spans="3:9" x14ac:dyDescent="0.25">
      <c r="C64" t="s">
        <v>21</v>
      </c>
      <c r="D64" t="s">
        <v>1</v>
      </c>
      <c r="E64" t="s">
        <v>39</v>
      </c>
      <c r="F64" s="14">
        <v>3472</v>
      </c>
      <c r="G64" s="13">
        <v>96</v>
      </c>
      <c r="H64" s="9">
        <f>VLOOKUP(set[[#This Row],[Product]], products[], 2, FALSE)</f>
        <v>11.7</v>
      </c>
      <c r="I64" s="9">
        <f xml:space="preserve"> set[Units]*set[[Cost per ]]</f>
        <v>1123.1999999999998</v>
      </c>
    </row>
    <row r="65" spans="3:9" x14ac:dyDescent="0.25">
      <c r="C65" t="s">
        <v>21</v>
      </c>
      <c r="D65" t="s">
        <v>6</v>
      </c>
      <c r="E65" t="s">
        <v>41</v>
      </c>
      <c r="F65" s="14">
        <v>245</v>
      </c>
      <c r="G65" s="13">
        <v>288</v>
      </c>
      <c r="H65" s="9">
        <f>VLOOKUP(set[[#This Row],[Product]], products[], 2, FALSE)</f>
        <v>9</v>
      </c>
      <c r="I65" s="9">
        <f xml:space="preserve"> set[Units]*set[[Cost per ]]</f>
        <v>2592</v>
      </c>
    </row>
    <row r="66" spans="3:9" x14ac:dyDescent="0.25">
      <c r="C66" t="s">
        <v>21</v>
      </c>
      <c r="D66" t="s">
        <v>11</v>
      </c>
      <c r="E66" t="s">
        <v>37</v>
      </c>
      <c r="F66" s="14">
        <v>700</v>
      </c>
      <c r="G66" s="13">
        <v>87</v>
      </c>
      <c r="H66" s="9">
        <f>VLOOKUP(set[[#This Row],[Product]], products[], 2, FALSE)</f>
        <v>3.11</v>
      </c>
      <c r="I66" s="9">
        <f xml:space="preserve"> set[Units]*set[[Cost per ]]</f>
        <v>270.57</v>
      </c>
    </row>
    <row r="67" spans="3:9" x14ac:dyDescent="0.25">
      <c r="C67" t="s">
        <v>21</v>
      </c>
      <c r="D67" t="s">
        <v>5</v>
      </c>
      <c r="E67" t="s">
        <v>45</v>
      </c>
      <c r="F67" s="14">
        <v>945</v>
      </c>
      <c r="G67" s="13">
        <v>75</v>
      </c>
      <c r="H67" s="9">
        <f>VLOOKUP(set[[#This Row],[Product]], products[], 2, FALSE)</f>
        <v>9.33</v>
      </c>
      <c r="I67" s="9">
        <f xml:space="preserve"> set[Units]*set[[Cost per ]]</f>
        <v>699.75</v>
      </c>
    </row>
    <row r="68" spans="3:9" x14ac:dyDescent="0.25">
      <c r="C68" t="s">
        <v>21</v>
      </c>
      <c r="D68" t="s">
        <v>3</v>
      </c>
      <c r="E68" t="s">
        <v>38</v>
      </c>
      <c r="F68" s="14">
        <v>6860</v>
      </c>
      <c r="G68" s="13">
        <v>126</v>
      </c>
      <c r="H68" s="9">
        <f>VLOOKUP(set[[#This Row],[Product]], products[], 2, FALSE)</f>
        <v>11.88</v>
      </c>
      <c r="I68" s="9">
        <f xml:space="preserve"> set[Units]*set[[Cost per ]]</f>
        <v>1496.88</v>
      </c>
    </row>
    <row r="69" spans="3:9" x14ac:dyDescent="0.25">
      <c r="C69" t="s">
        <v>21</v>
      </c>
      <c r="D69" t="s">
        <v>11</v>
      </c>
      <c r="E69" t="s">
        <v>40</v>
      </c>
      <c r="F69" s="14">
        <v>4053</v>
      </c>
      <c r="G69" s="13">
        <v>24</v>
      </c>
      <c r="H69" s="9">
        <f>VLOOKUP(set[[#This Row],[Product]], products[], 2, FALSE)</f>
        <v>9.77</v>
      </c>
      <c r="I69" s="9">
        <f xml:space="preserve"> set[Units]*set[[Cost per ]]</f>
        <v>234.48</v>
      </c>
    </row>
    <row r="70" spans="3:9" x14ac:dyDescent="0.25">
      <c r="C70" t="s">
        <v>23</v>
      </c>
      <c r="D70" t="s">
        <v>1</v>
      </c>
      <c r="E70" t="s">
        <v>38</v>
      </c>
      <c r="F70" s="14">
        <v>959</v>
      </c>
      <c r="G70" s="13">
        <v>147</v>
      </c>
      <c r="H70" s="9">
        <f>VLOOKUP(set[[#This Row],[Product]], products[], 2, FALSE)</f>
        <v>11.88</v>
      </c>
      <c r="I70" s="9">
        <f xml:space="preserve"> set[Units]*set[[Cost per ]]</f>
        <v>1746.3600000000001</v>
      </c>
    </row>
    <row r="71" spans="3:9" x14ac:dyDescent="0.25">
      <c r="C71" t="s">
        <v>23</v>
      </c>
      <c r="D71" t="s">
        <v>3</v>
      </c>
      <c r="E71" t="s">
        <v>42</v>
      </c>
      <c r="F71" s="14">
        <v>2646</v>
      </c>
      <c r="G71" s="13">
        <v>120</v>
      </c>
      <c r="H71" s="9">
        <f>VLOOKUP(set[[#This Row],[Product]], products[], 2, FALSE)</f>
        <v>8.7899999999999991</v>
      </c>
      <c r="I71" s="9">
        <f xml:space="preserve"> set[Units]*set[[Cost per ]]</f>
        <v>1054.8</v>
      </c>
    </row>
    <row r="72" spans="3:9" x14ac:dyDescent="0.25">
      <c r="C72" t="s">
        <v>23</v>
      </c>
      <c r="D72" t="s">
        <v>11</v>
      </c>
      <c r="E72" t="s">
        <v>33</v>
      </c>
      <c r="F72" s="14">
        <v>8155</v>
      </c>
      <c r="G72" s="13">
        <v>90</v>
      </c>
      <c r="H72" s="9">
        <f>VLOOKUP(set[[#This Row],[Product]], products[], 2, FALSE)</f>
        <v>6.49</v>
      </c>
      <c r="I72" s="9">
        <f xml:space="preserve"> set[Units]*set[[Cost per ]]</f>
        <v>584.1</v>
      </c>
    </row>
    <row r="73" spans="3:9" x14ac:dyDescent="0.25">
      <c r="C73" t="s">
        <v>23</v>
      </c>
      <c r="D73" t="s">
        <v>6</v>
      </c>
      <c r="E73" t="s">
        <v>47</v>
      </c>
      <c r="F73" s="14">
        <v>1085</v>
      </c>
      <c r="G73" s="13">
        <v>273</v>
      </c>
      <c r="H73" s="9">
        <f>VLOOKUP(set[[#This Row],[Product]], products[], 2, FALSE)</f>
        <v>7.16</v>
      </c>
      <c r="I73" s="9">
        <f xml:space="preserve"> set[Units]*set[[Cost per ]]</f>
        <v>1954.68</v>
      </c>
    </row>
    <row r="74" spans="3:9" x14ac:dyDescent="0.25">
      <c r="C74" t="s">
        <v>23</v>
      </c>
      <c r="D74" t="s">
        <v>11</v>
      </c>
      <c r="E74" t="s">
        <v>46</v>
      </c>
      <c r="F74" s="14">
        <v>14329</v>
      </c>
      <c r="G74" s="13">
        <v>150</v>
      </c>
      <c r="H74" s="9">
        <f>VLOOKUP(set[[#This Row],[Product]], products[], 2, FALSE)</f>
        <v>10.38</v>
      </c>
      <c r="I74" s="9">
        <f xml:space="preserve"> set[Units]*set[[Cost per ]]</f>
        <v>1557.0000000000002</v>
      </c>
    </row>
    <row r="75" spans="3:9" x14ac:dyDescent="0.25">
      <c r="C75" t="s">
        <v>23</v>
      </c>
      <c r="D75" t="s">
        <v>11</v>
      </c>
      <c r="E75" t="s">
        <v>48</v>
      </c>
      <c r="F75" s="14">
        <v>8463</v>
      </c>
      <c r="G75" s="13">
        <v>492</v>
      </c>
      <c r="H75" s="9">
        <f>VLOOKUP(set[[#This Row],[Product]], products[], 2, FALSE)</f>
        <v>10.62</v>
      </c>
      <c r="I75" s="9">
        <f xml:space="preserve"> set[Units]*set[[Cost per ]]</f>
        <v>5225.04</v>
      </c>
    </row>
    <row r="76" spans="3:9" x14ac:dyDescent="0.25">
      <c r="C76" t="s">
        <v>23</v>
      </c>
      <c r="D76" t="s">
        <v>1</v>
      </c>
      <c r="E76" t="s">
        <v>51</v>
      </c>
      <c r="F76" s="14">
        <v>98</v>
      </c>
      <c r="G76" s="13">
        <v>159</v>
      </c>
      <c r="H76" s="9">
        <f>VLOOKUP(set[[#This Row],[Product]], products[], 2, FALSE)</f>
        <v>5.6</v>
      </c>
      <c r="I76" s="9">
        <f xml:space="preserve"> set[Units]*set[[Cost per ]]</f>
        <v>890.4</v>
      </c>
    </row>
    <row r="77" spans="3:9" x14ac:dyDescent="0.25">
      <c r="C77" t="s">
        <v>23</v>
      </c>
      <c r="D77" t="s">
        <v>6</v>
      </c>
      <c r="E77" t="s">
        <v>33</v>
      </c>
      <c r="F77" s="14">
        <v>2737</v>
      </c>
      <c r="G77" s="13">
        <v>93</v>
      </c>
      <c r="H77" s="9">
        <f>VLOOKUP(set[[#This Row],[Product]], products[], 2, FALSE)</f>
        <v>6.49</v>
      </c>
      <c r="I77" s="9">
        <f xml:space="preserve"> set[Units]*set[[Cost per ]]</f>
        <v>603.57000000000005</v>
      </c>
    </row>
    <row r="78" spans="3:9" x14ac:dyDescent="0.25">
      <c r="C78" t="s">
        <v>23</v>
      </c>
      <c r="D78" t="s">
        <v>6</v>
      </c>
      <c r="E78" t="s">
        <v>49</v>
      </c>
      <c r="F78" s="14">
        <v>4305</v>
      </c>
      <c r="G78" s="13">
        <v>156</v>
      </c>
      <c r="H78" s="9">
        <f>VLOOKUP(set[[#This Row],[Product]], products[], 2, FALSE)</f>
        <v>13.15</v>
      </c>
      <c r="I78" s="9">
        <f xml:space="preserve"> set[Units]*set[[Cost per ]]</f>
        <v>2051.4</v>
      </c>
    </row>
    <row r="79" spans="3:9" x14ac:dyDescent="0.25">
      <c r="C79" t="s">
        <v>23</v>
      </c>
      <c r="D79" t="s">
        <v>3</v>
      </c>
      <c r="E79" t="s">
        <v>37</v>
      </c>
      <c r="F79" s="14">
        <v>2408</v>
      </c>
      <c r="G79" s="13">
        <v>9</v>
      </c>
      <c r="H79" s="9">
        <f>VLOOKUP(set[[#This Row],[Product]], products[], 2, FALSE)</f>
        <v>3.11</v>
      </c>
      <c r="I79" s="9">
        <f xml:space="preserve"> set[Units]*set[[Cost per ]]</f>
        <v>27.99</v>
      </c>
    </row>
    <row r="80" spans="3:9" x14ac:dyDescent="0.25">
      <c r="C80" t="s">
        <v>23</v>
      </c>
      <c r="D80" t="s">
        <v>6</v>
      </c>
      <c r="E80" t="s">
        <v>38</v>
      </c>
      <c r="F80" s="14">
        <v>259</v>
      </c>
      <c r="G80" s="13">
        <v>207</v>
      </c>
      <c r="H80" s="9">
        <f>VLOOKUP(set[[#This Row],[Product]], products[], 2, FALSE)</f>
        <v>11.88</v>
      </c>
      <c r="I80" s="9">
        <f xml:space="preserve"> set[Units]*set[[Cost per ]]</f>
        <v>2459.1600000000003</v>
      </c>
    </row>
    <row r="81" spans="3:9" x14ac:dyDescent="0.25">
      <c r="C81" t="s">
        <v>23</v>
      </c>
      <c r="D81" t="s">
        <v>11</v>
      </c>
      <c r="E81" t="s">
        <v>41</v>
      </c>
      <c r="F81" s="14">
        <v>6832</v>
      </c>
      <c r="G81" s="13">
        <v>27</v>
      </c>
      <c r="H81" s="9">
        <f>VLOOKUP(set[[#This Row],[Product]], products[], 2, FALSE)</f>
        <v>9</v>
      </c>
      <c r="I81" s="9">
        <f xml:space="preserve"> set[Units]*set[[Cost per ]]</f>
        <v>243</v>
      </c>
    </row>
    <row r="82" spans="3:9" x14ac:dyDescent="0.25">
      <c r="C82" t="s">
        <v>23</v>
      </c>
      <c r="D82" t="s">
        <v>9</v>
      </c>
      <c r="E82" t="s">
        <v>49</v>
      </c>
      <c r="F82" s="14">
        <v>3192</v>
      </c>
      <c r="G82" s="13">
        <v>72</v>
      </c>
      <c r="H82" s="9">
        <f>VLOOKUP(set[[#This Row],[Product]], products[], 2, FALSE)</f>
        <v>13.15</v>
      </c>
      <c r="I82" s="9">
        <f xml:space="preserve"> set[Units]*set[[Cost per ]]</f>
        <v>946.80000000000007</v>
      </c>
    </row>
    <row r="83" spans="3:9" x14ac:dyDescent="0.25">
      <c r="C83" t="s">
        <v>23</v>
      </c>
      <c r="D83" t="s">
        <v>1</v>
      </c>
      <c r="E83" t="s">
        <v>36</v>
      </c>
      <c r="F83" s="14">
        <v>7833</v>
      </c>
      <c r="G83" s="13">
        <v>243</v>
      </c>
      <c r="H83" s="9">
        <f>VLOOKUP(set[[#This Row],[Product]], products[], 2, FALSE)</f>
        <v>11.73</v>
      </c>
      <c r="I83" s="9">
        <f xml:space="preserve"> set[Units]*set[[Cost per ]]</f>
        <v>2850.3900000000003</v>
      </c>
    </row>
    <row r="84" spans="3:9" x14ac:dyDescent="0.25">
      <c r="C84" t="s">
        <v>23</v>
      </c>
      <c r="D84" t="s">
        <v>5</v>
      </c>
      <c r="E84" t="s">
        <v>44</v>
      </c>
      <c r="F84" s="14">
        <v>11522</v>
      </c>
      <c r="G84" s="13">
        <v>204</v>
      </c>
      <c r="H84" s="9">
        <f>VLOOKUP(set[[#This Row],[Product]], products[], 2, FALSE)</f>
        <v>16.73</v>
      </c>
      <c r="I84" s="9">
        <f xml:space="preserve"> set[Units]*set[[Cost per ]]</f>
        <v>3412.92</v>
      </c>
    </row>
    <row r="85" spans="3:9" x14ac:dyDescent="0.25">
      <c r="C85" t="s">
        <v>23</v>
      </c>
      <c r="D85" t="s">
        <v>9</v>
      </c>
      <c r="E85" t="s">
        <v>43</v>
      </c>
      <c r="F85" s="14">
        <v>2639</v>
      </c>
      <c r="G85" s="13">
        <v>204</v>
      </c>
      <c r="H85" s="9">
        <f>VLOOKUP(set[[#This Row],[Product]], products[], 2, FALSE)</f>
        <v>6.47</v>
      </c>
      <c r="I85" s="9">
        <f xml:space="preserve"> set[Units]*set[[Cost per ]]</f>
        <v>1319.8799999999999</v>
      </c>
    </row>
    <row r="86" spans="3:9" x14ac:dyDescent="0.25">
      <c r="C86" t="s">
        <v>23</v>
      </c>
      <c r="D86" t="s">
        <v>6</v>
      </c>
      <c r="E86" t="s">
        <v>51</v>
      </c>
      <c r="F86" s="14">
        <v>2856</v>
      </c>
      <c r="G86" s="13">
        <v>246</v>
      </c>
      <c r="H86" s="9">
        <f>VLOOKUP(set[[#This Row],[Product]], products[], 2, FALSE)</f>
        <v>5.6</v>
      </c>
      <c r="I86" s="9">
        <f xml:space="preserve"> set[Units]*set[[Cost per ]]</f>
        <v>1377.6</v>
      </c>
    </row>
    <row r="87" spans="3:9" x14ac:dyDescent="0.25">
      <c r="C87" t="s">
        <v>23</v>
      </c>
      <c r="D87" t="s">
        <v>11</v>
      </c>
      <c r="E87" t="s">
        <v>37</v>
      </c>
      <c r="F87" s="14">
        <v>707</v>
      </c>
      <c r="G87" s="13">
        <v>174</v>
      </c>
      <c r="H87" s="9">
        <f>VLOOKUP(set[[#This Row],[Product]], products[], 2, FALSE)</f>
        <v>3.11</v>
      </c>
      <c r="I87" s="9">
        <f xml:space="preserve"> set[Units]*set[[Cost per ]]</f>
        <v>541.14</v>
      </c>
    </row>
    <row r="88" spans="3:9" x14ac:dyDescent="0.25">
      <c r="C88" t="s">
        <v>23</v>
      </c>
      <c r="D88" t="s">
        <v>11</v>
      </c>
      <c r="E88" t="s">
        <v>42</v>
      </c>
      <c r="F88" s="14">
        <v>938</v>
      </c>
      <c r="G88" s="13">
        <v>189</v>
      </c>
      <c r="H88" s="9">
        <f>VLOOKUP(set[[#This Row],[Product]], products[], 2, FALSE)</f>
        <v>8.7899999999999991</v>
      </c>
      <c r="I88" s="9">
        <f xml:space="preserve"> set[Units]*set[[Cost per ]]</f>
        <v>1661.31</v>
      </c>
    </row>
    <row r="89" spans="3:9" x14ac:dyDescent="0.25">
      <c r="C89" t="s">
        <v>23</v>
      </c>
      <c r="D89" t="s">
        <v>6</v>
      </c>
      <c r="E89" t="s">
        <v>48</v>
      </c>
      <c r="F89" s="14">
        <v>7273</v>
      </c>
      <c r="G89" s="13">
        <v>96</v>
      </c>
      <c r="H89" s="9">
        <f>VLOOKUP(set[[#This Row],[Product]], products[], 2, FALSE)</f>
        <v>10.62</v>
      </c>
      <c r="I89" s="9">
        <f xml:space="preserve"> set[Units]*set[[Cost per ]]</f>
        <v>1019.52</v>
      </c>
    </row>
    <row r="90" spans="3:9" x14ac:dyDescent="0.25">
      <c r="C90" t="s">
        <v>23</v>
      </c>
      <c r="D90" t="s">
        <v>9</v>
      </c>
      <c r="E90" t="s">
        <v>53</v>
      </c>
      <c r="F90" s="14">
        <v>3920</v>
      </c>
      <c r="G90" s="13">
        <v>306</v>
      </c>
      <c r="H90" s="9">
        <f>VLOOKUP(set[[#This Row],[Product]], products[], 2, FALSE)</f>
        <v>4.97</v>
      </c>
      <c r="I90" s="9">
        <f xml:space="preserve"> set[Units]*set[[Cost per ]]</f>
        <v>1520.82</v>
      </c>
    </row>
    <row r="91" spans="3:9" x14ac:dyDescent="0.25">
      <c r="C91" t="s">
        <v>23</v>
      </c>
      <c r="D91" t="s">
        <v>5</v>
      </c>
      <c r="E91" t="s">
        <v>52</v>
      </c>
      <c r="F91" s="14">
        <v>2954</v>
      </c>
      <c r="G91" s="13">
        <v>189</v>
      </c>
      <c r="H91" s="9">
        <f>VLOOKUP(set[[#This Row],[Product]], products[], 2, FALSE)</f>
        <v>8.65</v>
      </c>
      <c r="I91" s="9">
        <f xml:space="preserve"> set[Units]*set[[Cost per ]]</f>
        <v>1634.8500000000001</v>
      </c>
    </row>
    <row r="92" spans="3:9" x14ac:dyDescent="0.25">
      <c r="C92" t="s">
        <v>23</v>
      </c>
      <c r="D92" t="s">
        <v>3</v>
      </c>
      <c r="E92" t="s">
        <v>53</v>
      </c>
      <c r="F92" s="14">
        <v>4137</v>
      </c>
      <c r="G92" s="13">
        <v>60</v>
      </c>
      <c r="H92" s="9">
        <f>VLOOKUP(set[[#This Row],[Product]], products[], 2, FALSE)</f>
        <v>4.97</v>
      </c>
      <c r="I92" s="9">
        <f xml:space="preserve"> set[Units]*set[[Cost per ]]</f>
        <v>298.2</v>
      </c>
    </row>
    <row r="93" spans="3:9" x14ac:dyDescent="0.25">
      <c r="C93" t="s">
        <v>23</v>
      </c>
      <c r="D93" t="s">
        <v>5</v>
      </c>
      <c r="E93" t="s">
        <v>50</v>
      </c>
      <c r="F93" s="14">
        <v>9051</v>
      </c>
      <c r="G93" s="13">
        <v>57</v>
      </c>
      <c r="H93" s="9">
        <f>VLOOKUP(set[[#This Row],[Product]], products[], 2, FALSE)</f>
        <v>14.49</v>
      </c>
      <c r="I93" s="9">
        <f xml:space="preserve"> set[Units]*set[[Cost per ]]</f>
        <v>825.93000000000006</v>
      </c>
    </row>
    <row r="94" spans="3:9" x14ac:dyDescent="0.25">
      <c r="C94" t="s">
        <v>23</v>
      </c>
      <c r="D94" t="s">
        <v>6</v>
      </c>
      <c r="E94" t="s">
        <v>46</v>
      </c>
      <c r="F94" s="14">
        <v>2919</v>
      </c>
      <c r="G94" s="13">
        <v>45</v>
      </c>
      <c r="H94" s="9">
        <f>VLOOKUP(set[[#This Row],[Product]], products[], 2, FALSE)</f>
        <v>10.38</v>
      </c>
      <c r="I94" s="9">
        <f xml:space="preserve"> set[Units]*set[[Cost per ]]</f>
        <v>467.1</v>
      </c>
    </row>
    <row r="95" spans="3:9" x14ac:dyDescent="0.25">
      <c r="C95" t="s">
        <v>23</v>
      </c>
      <c r="D95" t="s">
        <v>3</v>
      </c>
      <c r="E95" t="s">
        <v>51</v>
      </c>
      <c r="F95" s="14">
        <v>2436</v>
      </c>
      <c r="G95" s="13">
        <v>99</v>
      </c>
      <c r="H95" s="9">
        <f>VLOOKUP(set[[#This Row],[Product]], products[], 2, FALSE)</f>
        <v>5.6</v>
      </c>
      <c r="I95" s="9">
        <f xml:space="preserve"> set[Units]*set[[Cost per ]]</f>
        <v>554.4</v>
      </c>
    </row>
    <row r="96" spans="3:9" x14ac:dyDescent="0.25">
      <c r="C96" t="s">
        <v>23</v>
      </c>
      <c r="D96" t="s">
        <v>3</v>
      </c>
      <c r="E96" t="s">
        <v>32</v>
      </c>
      <c r="F96" s="14">
        <v>9506</v>
      </c>
      <c r="G96" s="13">
        <v>87</v>
      </c>
      <c r="H96" s="9">
        <f>VLOOKUP(set[[#This Row],[Product]], products[], 2, FALSE)</f>
        <v>12.37</v>
      </c>
      <c r="I96" s="9">
        <f xml:space="preserve"> set[Units]*set[[Cost per ]]</f>
        <v>1076.1899999999998</v>
      </c>
    </row>
    <row r="97" spans="3:9" x14ac:dyDescent="0.25">
      <c r="C97" t="s">
        <v>23</v>
      </c>
      <c r="D97" t="s">
        <v>1</v>
      </c>
      <c r="E97" t="s">
        <v>44</v>
      </c>
      <c r="F97" s="14">
        <v>2429</v>
      </c>
      <c r="G97" s="13">
        <v>144</v>
      </c>
      <c r="H97" s="9">
        <f>VLOOKUP(set[[#This Row],[Product]], products[], 2, FALSE)</f>
        <v>16.73</v>
      </c>
      <c r="I97" s="9">
        <f xml:space="preserve"> set[Units]*set[[Cost per ]]</f>
        <v>2409.12</v>
      </c>
    </row>
    <row r="98" spans="3:9" x14ac:dyDescent="0.25">
      <c r="C98" t="s">
        <v>23</v>
      </c>
      <c r="D98" t="s">
        <v>5</v>
      </c>
      <c r="E98" t="s">
        <v>49</v>
      </c>
      <c r="F98" s="14">
        <v>2142</v>
      </c>
      <c r="G98" s="13">
        <v>114</v>
      </c>
      <c r="H98" s="9">
        <f>VLOOKUP(set[[#This Row],[Product]], products[], 2, FALSE)</f>
        <v>13.15</v>
      </c>
      <c r="I98" s="9">
        <f xml:space="preserve"> set[Units]*set[[Cost per ]]</f>
        <v>1499.1000000000001</v>
      </c>
    </row>
    <row r="99" spans="3:9" x14ac:dyDescent="0.25">
      <c r="C99" t="s">
        <v>23</v>
      </c>
      <c r="D99" t="s">
        <v>3</v>
      </c>
      <c r="E99" t="s">
        <v>49</v>
      </c>
      <c r="F99" s="14">
        <v>3850</v>
      </c>
      <c r="G99" s="13">
        <v>102</v>
      </c>
      <c r="H99" s="9">
        <f>VLOOKUP(set[[#This Row],[Product]], products[], 2, FALSE)</f>
        <v>13.15</v>
      </c>
      <c r="I99" s="9">
        <f xml:space="preserve"> set[Units]*set[[Cost per ]]</f>
        <v>1341.3</v>
      </c>
    </row>
    <row r="100" spans="3:9" x14ac:dyDescent="0.25">
      <c r="C100" t="s">
        <v>25</v>
      </c>
      <c r="D100" t="s">
        <v>6</v>
      </c>
      <c r="E100" t="s">
        <v>37</v>
      </c>
      <c r="F100" s="14">
        <v>3983</v>
      </c>
      <c r="G100" s="13">
        <v>144</v>
      </c>
      <c r="H100" s="9">
        <f>VLOOKUP(set[[#This Row],[Product]], products[], 2, FALSE)</f>
        <v>3.11</v>
      </c>
      <c r="I100" s="9">
        <f xml:space="preserve"> set[Units]*set[[Cost per ]]</f>
        <v>447.84</v>
      </c>
    </row>
    <row r="101" spans="3:9" x14ac:dyDescent="0.25">
      <c r="C101" t="s">
        <v>25</v>
      </c>
      <c r="D101" t="s">
        <v>1</v>
      </c>
      <c r="E101" t="s">
        <v>49</v>
      </c>
      <c r="F101" s="14">
        <v>2464</v>
      </c>
      <c r="G101" s="13">
        <v>234</v>
      </c>
      <c r="H101" s="9">
        <f>VLOOKUP(set[[#This Row],[Product]], products[], 2, FALSE)</f>
        <v>13.15</v>
      </c>
      <c r="I101" s="9">
        <f xml:space="preserve"> set[Units]*set[[Cost per ]]</f>
        <v>3077.1</v>
      </c>
    </row>
    <row r="102" spans="3:9" x14ac:dyDescent="0.25">
      <c r="C102" t="s">
        <v>25</v>
      </c>
      <c r="D102" t="s">
        <v>1</v>
      </c>
      <c r="E102" t="s">
        <v>47</v>
      </c>
      <c r="F102" s="14">
        <v>2114</v>
      </c>
      <c r="G102" s="13">
        <v>66</v>
      </c>
      <c r="H102" s="9">
        <f>VLOOKUP(set[[#This Row],[Product]], products[], 2, FALSE)</f>
        <v>7.16</v>
      </c>
      <c r="I102" s="9">
        <f xml:space="preserve"> set[Units]*set[[Cost per ]]</f>
        <v>472.56</v>
      </c>
    </row>
    <row r="103" spans="3:9" x14ac:dyDescent="0.25">
      <c r="C103" t="s">
        <v>25</v>
      </c>
      <c r="D103" t="s">
        <v>9</v>
      </c>
      <c r="E103" t="s">
        <v>42</v>
      </c>
      <c r="F103" s="14">
        <v>21</v>
      </c>
      <c r="G103" s="13">
        <v>168</v>
      </c>
      <c r="H103" s="9">
        <f>VLOOKUP(set[[#This Row],[Product]], products[], 2, FALSE)</f>
        <v>8.7899999999999991</v>
      </c>
      <c r="I103" s="9">
        <f xml:space="preserve"> set[Units]*set[[Cost per ]]</f>
        <v>1476.7199999999998</v>
      </c>
    </row>
    <row r="104" spans="3:9" x14ac:dyDescent="0.25">
      <c r="C104" t="s">
        <v>25</v>
      </c>
      <c r="D104" t="s">
        <v>1</v>
      </c>
      <c r="E104" t="s">
        <v>39</v>
      </c>
      <c r="F104" s="14">
        <v>2415</v>
      </c>
      <c r="G104" s="13">
        <v>255</v>
      </c>
      <c r="H104" s="9">
        <f>VLOOKUP(set[[#This Row],[Product]], products[], 2, FALSE)</f>
        <v>11.7</v>
      </c>
      <c r="I104" s="9">
        <f xml:space="preserve"> set[Units]*set[[Cost per ]]</f>
        <v>2983.5</v>
      </c>
    </row>
    <row r="105" spans="3:9" x14ac:dyDescent="0.25">
      <c r="C105" t="s">
        <v>25</v>
      </c>
      <c r="D105" t="s">
        <v>5</v>
      </c>
      <c r="E105" t="s">
        <v>42</v>
      </c>
      <c r="F105" s="14">
        <v>9198</v>
      </c>
      <c r="G105" s="13">
        <v>36</v>
      </c>
      <c r="H105" s="9">
        <f>VLOOKUP(set[[#This Row],[Product]], products[], 2, FALSE)</f>
        <v>8.7899999999999991</v>
      </c>
      <c r="I105" s="9">
        <f xml:space="preserve"> set[Units]*set[[Cost per ]]</f>
        <v>316.43999999999994</v>
      </c>
    </row>
    <row r="106" spans="3:9" x14ac:dyDescent="0.25">
      <c r="C106" t="s">
        <v>25</v>
      </c>
      <c r="D106" t="s">
        <v>11</v>
      </c>
      <c r="E106" t="s">
        <v>52</v>
      </c>
      <c r="F106" s="14">
        <v>7777</v>
      </c>
      <c r="G106" s="13">
        <v>504</v>
      </c>
      <c r="H106" s="9">
        <f>VLOOKUP(set[[#This Row],[Product]], products[], 2, FALSE)</f>
        <v>8.65</v>
      </c>
      <c r="I106" s="9">
        <f xml:space="preserve"> set[Units]*set[[Cost per ]]</f>
        <v>4359.6000000000004</v>
      </c>
    </row>
    <row r="107" spans="3:9" x14ac:dyDescent="0.25">
      <c r="C107" t="s">
        <v>25</v>
      </c>
      <c r="D107" t="s">
        <v>5</v>
      </c>
      <c r="E107" t="s">
        <v>33</v>
      </c>
      <c r="F107" s="14">
        <v>3773</v>
      </c>
      <c r="G107" s="13">
        <v>165</v>
      </c>
      <c r="H107" s="9">
        <f>VLOOKUP(set[[#This Row],[Product]], products[], 2, FALSE)</f>
        <v>6.49</v>
      </c>
      <c r="I107" s="9">
        <f xml:space="preserve"> set[Units]*set[[Cost per ]]</f>
        <v>1070.8500000000001</v>
      </c>
    </row>
    <row r="108" spans="3:9" x14ac:dyDescent="0.25">
      <c r="C108" t="s">
        <v>25</v>
      </c>
      <c r="D108" t="s">
        <v>5</v>
      </c>
      <c r="E108" t="s">
        <v>49</v>
      </c>
      <c r="F108" s="14">
        <v>3339</v>
      </c>
      <c r="G108" s="13">
        <v>39</v>
      </c>
      <c r="H108" s="9">
        <f>VLOOKUP(set[[#This Row],[Product]], products[], 2, FALSE)</f>
        <v>13.15</v>
      </c>
      <c r="I108" s="9">
        <f xml:space="preserve"> set[Units]*set[[Cost per ]]</f>
        <v>512.85</v>
      </c>
    </row>
    <row r="109" spans="3:9" x14ac:dyDescent="0.25">
      <c r="C109" t="s">
        <v>25</v>
      </c>
      <c r="D109" t="s">
        <v>5</v>
      </c>
      <c r="E109" t="s">
        <v>46</v>
      </c>
      <c r="F109" s="14">
        <v>973</v>
      </c>
      <c r="G109" s="13">
        <v>162</v>
      </c>
      <c r="H109" s="9">
        <f>VLOOKUP(set[[#This Row],[Product]], products[], 2, FALSE)</f>
        <v>10.38</v>
      </c>
      <c r="I109" s="9">
        <f xml:space="preserve"> set[Units]*set[[Cost per ]]</f>
        <v>1681.5600000000002</v>
      </c>
    </row>
    <row r="110" spans="3:9" x14ac:dyDescent="0.25">
      <c r="C110" t="s">
        <v>25</v>
      </c>
      <c r="D110" t="s">
        <v>11</v>
      </c>
      <c r="E110" t="s">
        <v>51</v>
      </c>
      <c r="F110" s="14">
        <v>3108</v>
      </c>
      <c r="G110" s="13">
        <v>54</v>
      </c>
      <c r="H110" s="9">
        <f>VLOOKUP(set[[#This Row],[Product]], products[], 2, FALSE)</f>
        <v>5.6</v>
      </c>
      <c r="I110" s="9">
        <f xml:space="preserve"> set[Units]*set[[Cost per ]]</f>
        <v>302.39999999999998</v>
      </c>
    </row>
    <row r="111" spans="3:9" x14ac:dyDescent="0.25">
      <c r="C111" t="s">
        <v>25</v>
      </c>
      <c r="D111" t="s">
        <v>5</v>
      </c>
      <c r="E111" t="s">
        <v>35</v>
      </c>
      <c r="F111" s="14">
        <v>1281</v>
      </c>
      <c r="G111" s="13">
        <v>18</v>
      </c>
      <c r="H111" s="9">
        <f>VLOOKUP(set[[#This Row],[Product]], products[], 2, FALSE)</f>
        <v>7.64</v>
      </c>
      <c r="I111" s="9">
        <f xml:space="preserve"> set[Units]*set[[Cost per ]]</f>
        <v>137.51999999999998</v>
      </c>
    </row>
    <row r="112" spans="3:9" x14ac:dyDescent="0.25">
      <c r="C112" t="s">
        <v>25</v>
      </c>
      <c r="D112" t="s">
        <v>11</v>
      </c>
      <c r="E112" t="s">
        <v>46</v>
      </c>
      <c r="F112" s="14">
        <v>3689</v>
      </c>
      <c r="G112" s="13">
        <v>312</v>
      </c>
      <c r="H112" s="9">
        <f>VLOOKUP(set[[#This Row],[Product]], products[], 2, FALSE)</f>
        <v>10.38</v>
      </c>
      <c r="I112" s="9">
        <f xml:space="preserve"> set[Units]*set[[Cost per ]]</f>
        <v>3238.5600000000004</v>
      </c>
    </row>
    <row r="113" spans="3:9" x14ac:dyDescent="0.25">
      <c r="C113" t="s">
        <v>25</v>
      </c>
      <c r="D113" t="s">
        <v>6</v>
      </c>
      <c r="E113" t="s">
        <v>47</v>
      </c>
      <c r="F113" s="14">
        <v>4592</v>
      </c>
      <c r="G113" s="13">
        <v>324</v>
      </c>
      <c r="H113" s="9">
        <f>VLOOKUP(set[[#This Row],[Product]], products[], 2, FALSE)</f>
        <v>7.16</v>
      </c>
      <c r="I113" s="9">
        <f xml:space="preserve"> set[Units]*set[[Cost per ]]</f>
        <v>2319.84</v>
      </c>
    </row>
    <row r="114" spans="3:9" x14ac:dyDescent="0.25">
      <c r="C114" t="s">
        <v>25</v>
      </c>
      <c r="D114" t="s">
        <v>1</v>
      </c>
      <c r="E114" t="s">
        <v>32</v>
      </c>
      <c r="F114" s="14">
        <v>819</v>
      </c>
      <c r="G114" s="13">
        <v>306</v>
      </c>
      <c r="H114" s="9">
        <f>VLOOKUP(set[[#This Row],[Product]], products[], 2, FALSE)</f>
        <v>12.37</v>
      </c>
      <c r="I114" s="9">
        <f xml:space="preserve"> set[Units]*set[[Cost per ]]</f>
        <v>3785.22</v>
      </c>
    </row>
    <row r="115" spans="3:9" x14ac:dyDescent="0.25">
      <c r="C115" t="s">
        <v>25</v>
      </c>
      <c r="D115" t="s">
        <v>11</v>
      </c>
      <c r="E115" t="s">
        <v>48</v>
      </c>
      <c r="F115" s="14">
        <v>2583</v>
      </c>
      <c r="G115" s="13">
        <v>18</v>
      </c>
      <c r="H115" s="9">
        <f>VLOOKUP(set[[#This Row],[Product]], products[], 2, FALSE)</f>
        <v>10.62</v>
      </c>
      <c r="I115" s="9">
        <f xml:space="preserve"> set[Units]*set[[Cost per ]]</f>
        <v>191.16</v>
      </c>
    </row>
    <row r="116" spans="3:9" x14ac:dyDescent="0.25">
      <c r="C116" t="s">
        <v>25</v>
      </c>
      <c r="D116" t="s">
        <v>9</v>
      </c>
      <c r="E116" t="s">
        <v>51</v>
      </c>
      <c r="F116" s="14">
        <v>4956</v>
      </c>
      <c r="G116" s="13">
        <v>171</v>
      </c>
      <c r="H116" s="9">
        <f>VLOOKUP(set[[#This Row],[Product]], products[], 2, FALSE)</f>
        <v>5.6</v>
      </c>
      <c r="I116" s="9">
        <f xml:space="preserve"> set[Units]*set[[Cost per ]]</f>
        <v>957.59999999999991</v>
      </c>
    </row>
    <row r="117" spans="3:9" x14ac:dyDescent="0.25">
      <c r="C117" t="s">
        <v>25</v>
      </c>
      <c r="D117" t="s">
        <v>11</v>
      </c>
      <c r="E117" t="s">
        <v>39</v>
      </c>
      <c r="F117" s="14">
        <v>7259</v>
      </c>
      <c r="G117" s="13">
        <v>276</v>
      </c>
      <c r="H117" s="9">
        <f>VLOOKUP(set[[#This Row],[Product]], products[], 2, FALSE)</f>
        <v>11.7</v>
      </c>
      <c r="I117" s="9">
        <f xml:space="preserve"> set[Units]*set[[Cost per ]]</f>
        <v>3229.2</v>
      </c>
    </row>
    <row r="118" spans="3:9" x14ac:dyDescent="0.25">
      <c r="C118" t="s">
        <v>25</v>
      </c>
      <c r="D118" t="s">
        <v>11</v>
      </c>
      <c r="E118" t="s">
        <v>49</v>
      </c>
      <c r="F118" s="14">
        <v>6300</v>
      </c>
      <c r="G118" s="13">
        <v>42</v>
      </c>
      <c r="H118" s="9">
        <f>VLOOKUP(set[[#This Row],[Product]], products[], 2, FALSE)</f>
        <v>13.15</v>
      </c>
      <c r="I118" s="9">
        <f xml:space="preserve"> set[Units]*set[[Cost per ]]</f>
        <v>552.30000000000007</v>
      </c>
    </row>
    <row r="119" spans="3:9" x14ac:dyDescent="0.25">
      <c r="C119" t="s">
        <v>25</v>
      </c>
      <c r="D119" t="s">
        <v>1</v>
      </c>
      <c r="E119" t="s">
        <v>33</v>
      </c>
      <c r="F119" s="14">
        <v>2023</v>
      </c>
      <c r="G119" s="13">
        <v>78</v>
      </c>
      <c r="H119" s="9">
        <f>VLOOKUP(set[[#This Row],[Product]], products[], 2, FALSE)</f>
        <v>6.49</v>
      </c>
      <c r="I119" s="9">
        <f xml:space="preserve"> set[Units]*set[[Cost per ]]</f>
        <v>506.22</v>
      </c>
    </row>
    <row r="120" spans="3:9" x14ac:dyDescent="0.25">
      <c r="C120" t="s">
        <v>25</v>
      </c>
      <c r="D120" t="s">
        <v>6</v>
      </c>
      <c r="E120" t="s">
        <v>46</v>
      </c>
      <c r="F120" s="14">
        <v>7308</v>
      </c>
      <c r="G120" s="13">
        <v>327</v>
      </c>
      <c r="H120" s="9">
        <f>VLOOKUP(set[[#This Row],[Product]], products[], 2, FALSE)</f>
        <v>10.38</v>
      </c>
      <c r="I120" s="9">
        <f xml:space="preserve"> set[Units]*set[[Cost per ]]</f>
        <v>3394.26</v>
      </c>
    </row>
    <row r="121" spans="3:9" x14ac:dyDescent="0.25">
      <c r="C121" t="s">
        <v>25</v>
      </c>
      <c r="D121" t="s">
        <v>9</v>
      </c>
      <c r="E121" t="s">
        <v>46</v>
      </c>
      <c r="F121" s="14">
        <v>1652</v>
      </c>
      <c r="G121" s="13">
        <v>102</v>
      </c>
      <c r="H121" s="9">
        <f>VLOOKUP(set[[#This Row],[Product]], products[], 2, FALSE)</f>
        <v>10.38</v>
      </c>
      <c r="I121" s="9">
        <f xml:space="preserve"> set[Units]*set[[Cost per ]]</f>
        <v>1058.76</v>
      </c>
    </row>
    <row r="122" spans="3:9" x14ac:dyDescent="0.25">
      <c r="C122" t="s">
        <v>25</v>
      </c>
      <c r="D122" t="s">
        <v>11</v>
      </c>
      <c r="E122" t="s">
        <v>33</v>
      </c>
      <c r="F122" s="14">
        <v>2212</v>
      </c>
      <c r="G122" s="13">
        <v>117</v>
      </c>
      <c r="H122" s="9">
        <f>VLOOKUP(set[[#This Row],[Product]], products[], 2, FALSE)</f>
        <v>6.49</v>
      </c>
      <c r="I122" s="9">
        <f xml:space="preserve"> set[Units]*set[[Cost per ]]</f>
        <v>759.33</v>
      </c>
    </row>
    <row r="123" spans="3:9" x14ac:dyDescent="0.25">
      <c r="C123" t="s">
        <v>25</v>
      </c>
      <c r="D123" t="s">
        <v>1</v>
      </c>
      <c r="E123" t="s">
        <v>36</v>
      </c>
      <c r="F123" s="14">
        <v>6657</v>
      </c>
      <c r="G123" s="13">
        <v>276</v>
      </c>
      <c r="H123" s="9">
        <f>VLOOKUP(set[[#This Row],[Product]], products[], 2, FALSE)</f>
        <v>11.73</v>
      </c>
      <c r="I123" s="9">
        <f xml:space="preserve"> set[Units]*set[[Cost per ]]</f>
        <v>3237.48</v>
      </c>
    </row>
    <row r="124" spans="3:9" x14ac:dyDescent="0.25">
      <c r="C124" t="s">
        <v>25</v>
      </c>
      <c r="D124" t="s">
        <v>11</v>
      </c>
      <c r="E124" t="s">
        <v>37</v>
      </c>
      <c r="F124" s="14">
        <v>2919</v>
      </c>
      <c r="G124" s="13">
        <v>93</v>
      </c>
      <c r="H124" s="9">
        <f>VLOOKUP(set[[#This Row],[Product]], products[], 2, FALSE)</f>
        <v>3.11</v>
      </c>
      <c r="I124" s="9">
        <f xml:space="preserve"> set[Units]*set[[Cost per ]]</f>
        <v>289.22999999999996</v>
      </c>
    </row>
    <row r="125" spans="3:9" x14ac:dyDescent="0.25">
      <c r="C125" t="s">
        <v>25</v>
      </c>
      <c r="D125" t="s">
        <v>9</v>
      </c>
      <c r="E125" t="s">
        <v>47</v>
      </c>
      <c r="F125" s="14">
        <v>3640</v>
      </c>
      <c r="G125" s="13">
        <v>51</v>
      </c>
      <c r="H125" s="9">
        <f>VLOOKUP(set[[#This Row],[Product]], products[], 2, FALSE)</f>
        <v>7.16</v>
      </c>
      <c r="I125" s="9">
        <f xml:space="preserve"> set[Units]*set[[Cost per ]]</f>
        <v>365.16</v>
      </c>
    </row>
    <row r="126" spans="3:9" x14ac:dyDescent="0.25">
      <c r="C126" t="s">
        <v>25</v>
      </c>
      <c r="D126" t="s">
        <v>6</v>
      </c>
      <c r="E126" t="s">
        <v>38</v>
      </c>
      <c r="F126" s="14">
        <v>938</v>
      </c>
      <c r="G126" s="13">
        <v>366</v>
      </c>
      <c r="H126" s="9">
        <f>VLOOKUP(set[[#This Row],[Product]], products[], 2, FALSE)</f>
        <v>11.88</v>
      </c>
      <c r="I126" s="9">
        <f xml:space="preserve"> set[Units]*set[[Cost per ]]</f>
        <v>4348.08</v>
      </c>
    </row>
    <row r="127" spans="3:9" x14ac:dyDescent="0.25">
      <c r="C127" t="s">
        <v>25</v>
      </c>
      <c r="D127" t="s">
        <v>3</v>
      </c>
      <c r="E127" t="s">
        <v>51</v>
      </c>
      <c r="F127" s="14">
        <v>8841</v>
      </c>
      <c r="G127" s="13">
        <v>303</v>
      </c>
      <c r="H127" s="9">
        <f>VLOOKUP(set[[#This Row],[Product]], products[], 2, FALSE)</f>
        <v>5.6</v>
      </c>
      <c r="I127" s="9">
        <f xml:space="preserve"> set[Units]*set[[Cost per ]]</f>
        <v>1696.8</v>
      </c>
    </row>
    <row r="128" spans="3:9" x14ac:dyDescent="0.25">
      <c r="C128" t="s">
        <v>26</v>
      </c>
      <c r="D128" t="s">
        <v>6</v>
      </c>
      <c r="E128" t="s">
        <v>39</v>
      </c>
      <c r="F128" s="14">
        <v>4991</v>
      </c>
      <c r="G128" s="13">
        <v>12</v>
      </c>
      <c r="H128" s="9">
        <f>VLOOKUP(set[[#This Row],[Product]], products[], 2, FALSE)</f>
        <v>11.7</v>
      </c>
      <c r="I128" s="9">
        <f xml:space="preserve"> set[Units]*set[[Cost per ]]</f>
        <v>140.39999999999998</v>
      </c>
    </row>
    <row r="129" spans="3:9" x14ac:dyDescent="0.25">
      <c r="C129" t="s">
        <v>26</v>
      </c>
      <c r="D129" t="s">
        <v>11</v>
      </c>
      <c r="E129" t="s">
        <v>48</v>
      </c>
      <c r="F129" s="14">
        <v>15610</v>
      </c>
      <c r="G129" s="13">
        <v>339</v>
      </c>
      <c r="H129" s="9">
        <f>VLOOKUP(set[[#This Row],[Product]], products[], 2, FALSE)</f>
        <v>10.62</v>
      </c>
      <c r="I129" s="9">
        <f xml:space="preserve"> set[Units]*set[[Cost per ]]</f>
        <v>3600.18</v>
      </c>
    </row>
    <row r="130" spans="3:9" x14ac:dyDescent="0.25">
      <c r="C130" t="s">
        <v>26</v>
      </c>
      <c r="D130" t="s">
        <v>5</v>
      </c>
      <c r="E130" t="s">
        <v>33</v>
      </c>
      <c r="F130" s="14">
        <v>6314</v>
      </c>
      <c r="G130" s="13">
        <v>15</v>
      </c>
      <c r="H130" s="9">
        <f>VLOOKUP(set[[#This Row],[Product]], products[], 2, FALSE)</f>
        <v>6.49</v>
      </c>
      <c r="I130" s="9">
        <f xml:space="preserve"> set[Units]*set[[Cost per ]]</f>
        <v>97.350000000000009</v>
      </c>
    </row>
    <row r="131" spans="3:9" x14ac:dyDescent="0.25">
      <c r="C131" t="s">
        <v>26</v>
      </c>
      <c r="D131" t="s">
        <v>11</v>
      </c>
      <c r="E131" t="s">
        <v>44</v>
      </c>
      <c r="F131" s="14">
        <v>6986</v>
      </c>
      <c r="G131" s="13">
        <v>21</v>
      </c>
      <c r="H131" s="9">
        <f>VLOOKUP(set[[#This Row],[Product]], products[], 2, FALSE)</f>
        <v>16.73</v>
      </c>
      <c r="I131" s="9">
        <f xml:space="preserve"> set[Units]*set[[Cost per ]]</f>
        <v>351.33</v>
      </c>
    </row>
    <row r="132" spans="3:9" x14ac:dyDescent="0.25">
      <c r="C132" t="s">
        <v>26</v>
      </c>
      <c r="D132" t="s">
        <v>3</v>
      </c>
      <c r="E132" t="s">
        <v>52</v>
      </c>
      <c r="F132" s="14">
        <v>5075</v>
      </c>
      <c r="G132" s="13">
        <v>21</v>
      </c>
      <c r="H132" s="9">
        <f>VLOOKUP(set[[#This Row],[Product]], products[], 2, FALSE)</f>
        <v>8.65</v>
      </c>
      <c r="I132" s="9">
        <f xml:space="preserve"> set[Units]*set[[Cost per ]]</f>
        <v>181.65</v>
      </c>
    </row>
    <row r="133" spans="3:9" x14ac:dyDescent="0.25">
      <c r="C133" t="s">
        <v>26</v>
      </c>
      <c r="D133" t="s">
        <v>5</v>
      </c>
      <c r="E133" t="s">
        <v>42</v>
      </c>
      <c r="F133" s="14">
        <v>16184</v>
      </c>
      <c r="G133" s="13">
        <v>39</v>
      </c>
      <c r="H133" s="9">
        <f>VLOOKUP(set[[#This Row],[Product]], products[], 2, FALSE)</f>
        <v>8.7899999999999991</v>
      </c>
      <c r="I133" s="9">
        <f xml:space="preserve"> set[Units]*set[[Cost per ]]</f>
        <v>342.80999999999995</v>
      </c>
    </row>
    <row r="134" spans="3:9" x14ac:dyDescent="0.25">
      <c r="C134" t="s">
        <v>26</v>
      </c>
      <c r="D134" t="s">
        <v>6</v>
      </c>
      <c r="E134" t="s">
        <v>34</v>
      </c>
      <c r="F134" s="14">
        <v>182</v>
      </c>
      <c r="G134" s="13">
        <v>48</v>
      </c>
      <c r="H134" s="9">
        <f>VLOOKUP(set[[#This Row],[Product]], products[], 2, FALSE)</f>
        <v>5.79</v>
      </c>
      <c r="I134" s="9">
        <f xml:space="preserve"> set[Units]*set[[Cost per ]]</f>
        <v>277.92</v>
      </c>
    </row>
    <row r="135" spans="3:9" x14ac:dyDescent="0.25">
      <c r="C135" t="s">
        <v>26</v>
      </c>
      <c r="D135" t="s">
        <v>1</v>
      </c>
      <c r="E135" t="s">
        <v>43</v>
      </c>
      <c r="F135" s="14">
        <v>2415</v>
      </c>
      <c r="G135" s="13">
        <v>15</v>
      </c>
      <c r="H135" s="9">
        <f>VLOOKUP(set[[#This Row],[Product]], products[], 2, FALSE)</f>
        <v>6.47</v>
      </c>
      <c r="I135" s="9">
        <f xml:space="preserve"> set[Units]*set[[Cost per ]]</f>
        <v>97.05</v>
      </c>
    </row>
    <row r="136" spans="3:9" x14ac:dyDescent="0.25">
      <c r="C136" t="s">
        <v>26</v>
      </c>
      <c r="D136" t="s">
        <v>11</v>
      </c>
      <c r="E136" t="s">
        <v>35</v>
      </c>
      <c r="F136" s="14">
        <v>861</v>
      </c>
      <c r="G136" s="13">
        <v>195</v>
      </c>
      <c r="H136" s="9">
        <f>VLOOKUP(set[[#This Row],[Product]], products[], 2, FALSE)</f>
        <v>7.64</v>
      </c>
      <c r="I136" s="9">
        <f xml:space="preserve"> set[Units]*set[[Cost per ]]</f>
        <v>1489.8</v>
      </c>
    </row>
    <row r="137" spans="3:9" x14ac:dyDescent="0.25">
      <c r="C137" t="s">
        <v>26</v>
      </c>
      <c r="D137" t="s">
        <v>11</v>
      </c>
      <c r="E137" t="s">
        <v>47</v>
      </c>
      <c r="F137" s="14">
        <v>2891</v>
      </c>
      <c r="G137" s="13">
        <v>102</v>
      </c>
      <c r="H137" s="9">
        <f>VLOOKUP(set[[#This Row],[Product]], products[], 2, FALSE)</f>
        <v>7.16</v>
      </c>
      <c r="I137" s="9">
        <f xml:space="preserve"> set[Units]*set[[Cost per ]]</f>
        <v>730.32</v>
      </c>
    </row>
    <row r="138" spans="3:9" x14ac:dyDescent="0.25">
      <c r="C138" t="s">
        <v>26</v>
      </c>
      <c r="D138" t="s">
        <v>1</v>
      </c>
      <c r="E138" t="s">
        <v>36</v>
      </c>
      <c r="F138" s="14">
        <v>13391</v>
      </c>
      <c r="G138" s="13">
        <v>201</v>
      </c>
      <c r="H138" s="9">
        <f>VLOOKUP(set[[#This Row],[Product]], products[], 2, FALSE)</f>
        <v>11.73</v>
      </c>
      <c r="I138" s="9">
        <f xml:space="preserve"> set[Units]*set[[Cost per ]]</f>
        <v>2357.73</v>
      </c>
    </row>
    <row r="139" spans="3:9" x14ac:dyDescent="0.25">
      <c r="C139" t="s">
        <v>26</v>
      </c>
      <c r="D139" t="s">
        <v>3</v>
      </c>
      <c r="E139" t="s">
        <v>45</v>
      </c>
      <c r="F139" s="14">
        <v>7189</v>
      </c>
      <c r="G139" s="13">
        <v>54</v>
      </c>
      <c r="H139" s="9">
        <f>VLOOKUP(set[[#This Row],[Product]], products[], 2, FALSE)</f>
        <v>9.33</v>
      </c>
      <c r="I139" s="9">
        <f xml:space="preserve"> set[Units]*set[[Cost per ]]</f>
        <v>503.82</v>
      </c>
    </row>
    <row r="140" spans="3:9" x14ac:dyDescent="0.25">
      <c r="C140" t="s">
        <v>26</v>
      </c>
      <c r="D140" t="s">
        <v>1</v>
      </c>
      <c r="E140" t="s">
        <v>38</v>
      </c>
      <c r="F140" s="14">
        <v>2744</v>
      </c>
      <c r="G140" s="13">
        <v>9</v>
      </c>
      <c r="H140" s="9">
        <f>VLOOKUP(set[[#This Row],[Product]], products[], 2, FALSE)</f>
        <v>11.88</v>
      </c>
      <c r="I140" s="9">
        <f xml:space="preserve"> set[Units]*set[[Cost per ]]</f>
        <v>106.92</v>
      </c>
    </row>
    <row r="141" spans="3:9" x14ac:dyDescent="0.25">
      <c r="C141" t="s">
        <v>26</v>
      </c>
      <c r="D141" t="s">
        <v>9</v>
      </c>
      <c r="E141" t="s">
        <v>51</v>
      </c>
      <c r="F141" s="14">
        <v>5236</v>
      </c>
      <c r="G141" s="13">
        <v>51</v>
      </c>
      <c r="H141" s="9">
        <f>VLOOKUP(set[[#This Row],[Product]], products[], 2, FALSE)</f>
        <v>5.6</v>
      </c>
      <c r="I141" s="9">
        <f xml:space="preserve"> set[Units]*set[[Cost per ]]</f>
        <v>285.59999999999997</v>
      </c>
    </row>
    <row r="142" spans="3:9" x14ac:dyDescent="0.25">
      <c r="C142" t="s">
        <v>26</v>
      </c>
      <c r="D142" t="s">
        <v>5</v>
      </c>
      <c r="E142" t="s">
        <v>37</v>
      </c>
      <c r="F142" s="14">
        <v>3339</v>
      </c>
      <c r="G142" s="13">
        <v>348</v>
      </c>
      <c r="H142" s="9">
        <f>VLOOKUP(set[[#This Row],[Product]], products[], 2, FALSE)</f>
        <v>3.11</v>
      </c>
      <c r="I142" s="9">
        <f xml:space="preserve"> set[Units]*set[[Cost per ]]</f>
        <v>1082.28</v>
      </c>
    </row>
    <row r="143" spans="3:9" x14ac:dyDescent="0.25">
      <c r="C143" t="s">
        <v>26</v>
      </c>
      <c r="D143" t="s">
        <v>6</v>
      </c>
      <c r="E143" t="s">
        <v>40</v>
      </c>
      <c r="F143" s="14">
        <v>518</v>
      </c>
      <c r="G143" s="13">
        <v>75</v>
      </c>
      <c r="H143" s="9">
        <f>VLOOKUP(set[[#This Row],[Product]], products[], 2, FALSE)</f>
        <v>9.77</v>
      </c>
      <c r="I143" s="9">
        <f xml:space="preserve"> set[Units]*set[[Cost per ]]</f>
        <v>732.75</v>
      </c>
    </row>
    <row r="144" spans="3:9" x14ac:dyDescent="0.25">
      <c r="C144" t="s">
        <v>26</v>
      </c>
      <c r="D144" t="s">
        <v>1</v>
      </c>
      <c r="E144" t="s">
        <v>47</v>
      </c>
      <c r="F144" s="14">
        <v>4480</v>
      </c>
      <c r="G144" s="13">
        <v>357</v>
      </c>
      <c r="H144" s="9">
        <f>VLOOKUP(set[[#This Row],[Product]], products[], 2, FALSE)</f>
        <v>7.16</v>
      </c>
      <c r="I144" s="9">
        <f xml:space="preserve"> set[Units]*set[[Cost per ]]</f>
        <v>2556.12</v>
      </c>
    </row>
    <row r="145" spans="3:9" x14ac:dyDescent="0.25">
      <c r="C145" t="s">
        <v>26</v>
      </c>
      <c r="D145" t="s">
        <v>11</v>
      </c>
      <c r="E145" t="s">
        <v>36</v>
      </c>
      <c r="F145" s="14">
        <v>7280</v>
      </c>
      <c r="G145" s="13">
        <v>201</v>
      </c>
      <c r="H145" s="9">
        <f>VLOOKUP(set[[#This Row],[Product]], products[], 2, FALSE)</f>
        <v>11.73</v>
      </c>
      <c r="I145" s="9">
        <f xml:space="preserve"> set[Units]*set[[Cost per ]]</f>
        <v>2357.73</v>
      </c>
    </row>
    <row r="146" spans="3:9" x14ac:dyDescent="0.25">
      <c r="C146" t="s">
        <v>26</v>
      </c>
      <c r="D146" t="s">
        <v>11</v>
      </c>
      <c r="E146" t="s">
        <v>32</v>
      </c>
      <c r="F146" s="14">
        <v>1652</v>
      </c>
      <c r="G146" s="13">
        <v>93</v>
      </c>
      <c r="H146" s="9">
        <f>VLOOKUP(set[[#This Row],[Product]], products[], 2, FALSE)</f>
        <v>12.37</v>
      </c>
      <c r="I146" s="9">
        <f xml:space="preserve"> set[Units]*set[[Cost per ]]</f>
        <v>1150.4099999999999</v>
      </c>
    </row>
    <row r="147" spans="3:9" x14ac:dyDescent="0.25">
      <c r="C147" t="s">
        <v>26</v>
      </c>
      <c r="D147" t="s">
        <v>5</v>
      </c>
      <c r="E147" t="s">
        <v>45</v>
      </c>
      <c r="F147" s="14">
        <v>6146</v>
      </c>
      <c r="G147" s="13">
        <v>63</v>
      </c>
      <c r="H147" s="9">
        <f>VLOOKUP(set[[#This Row],[Product]], products[], 2, FALSE)</f>
        <v>9.33</v>
      </c>
      <c r="I147" s="9">
        <f xml:space="preserve"> set[Units]*set[[Cost per ]]</f>
        <v>587.79</v>
      </c>
    </row>
    <row r="148" spans="3:9" x14ac:dyDescent="0.25">
      <c r="C148" t="s">
        <v>26</v>
      </c>
      <c r="D148" t="s">
        <v>5</v>
      </c>
      <c r="E148" t="s">
        <v>50</v>
      </c>
      <c r="F148" s="14">
        <v>1526</v>
      </c>
      <c r="G148" s="13">
        <v>105</v>
      </c>
      <c r="H148" s="9">
        <f>VLOOKUP(set[[#This Row],[Product]], products[], 2, FALSE)</f>
        <v>14.49</v>
      </c>
      <c r="I148" s="9">
        <f xml:space="preserve"> set[Units]*set[[Cost per ]]</f>
        <v>1521.45</v>
      </c>
    </row>
    <row r="149" spans="3:9" x14ac:dyDescent="0.25">
      <c r="C149" t="s">
        <v>26</v>
      </c>
      <c r="D149" t="s">
        <v>9</v>
      </c>
      <c r="E149" t="s">
        <v>53</v>
      </c>
      <c r="F149" s="14">
        <v>4018</v>
      </c>
      <c r="G149" s="13">
        <v>171</v>
      </c>
      <c r="H149" s="9">
        <f>VLOOKUP(set[[#This Row],[Product]], products[], 2, FALSE)</f>
        <v>4.97</v>
      </c>
      <c r="I149" s="9">
        <f xml:space="preserve"> set[Units]*set[[Cost per ]]</f>
        <v>849.87</v>
      </c>
    </row>
    <row r="150" spans="3:9" x14ac:dyDescent="0.25">
      <c r="C150" t="s">
        <v>26</v>
      </c>
      <c r="D150" t="s">
        <v>9</v>
      </c>
      <c r="E150" t="s">
        <v>40</v>
      </c>
      <c r="F150" s="14">
        <v>6909</v>
      </c>
      <c r="G150" s="13">
        <v>81</v>
      </c>
      <c r="H150" s="9">
        <f>VLOOKUP(set[[#This Row],[Product]], products[], 2, FALSE)</f>
        <v>9.77</v>
      </c>
      <c r="I150" s="9">
        <f xml:space="preserve"> set[Units]*set[[Cost per ]]</f>
        <v>791.37</v>
      </c>
    </row>
    <row r="151" spans="3:9" x14ac:dyDescent="0.25">
      <c r="C151" t="s">
        <v>26</v>
      </c>
      <c r="D151" t="s">
        <v>9</v>
      </c>
      <c r="E151" t="s">
        <v>43</v>
      </c>
      <c r="F151" s="14">
        <v>385</v>
      </c>
      <c r="G151" s="13">
        <v>249</v>
      </c>
      <c r="H151" s="9">
        <f>VLOOKUP(set[[#This Row],[Product]], products[], 2, FALSE)</f>
        <v>6.47</v>
      </c>
      <c r="I151" s="9">
        <f xml:space="preserve"> set[Units]*set[[Cost per ]]</f>
        <v>1611.03</v>
      </c>
    </row>
    <row r="152" spans="3:9" x14ac:dyDescent="0.25">
      <c r="C152" t="s">
        <v>26</v>
      </c>
      <c r="D152" t="s">
        <v>6</v>
      </c>
      <c r="E152" t="s">
        <v>49</v>
      </c>
      <c r="F152" s="14">
        <v>8813</v>
      </c>
      <c r="G152" s="13">
        <v>21</v>
      </c>
      <c r="H152" s="9">
        <f>VLOOKUP(set[[#This Row],[Product]], products[], 2, FALSE)</f>
        <v>13.15</v>
      </c>
      <c r="I152" s="9">
        <f xml:space="preserve"> set[Units]*set[[Cost per ]]</f>
        <v>276.15000000000003</v>
      </c>
    </row>
    <row r="153" spans="3:9" x14ac:dyDescent="0.25">
      <c r="C153" t="s">
        <v>26</v>
      </c>
      <c r="D153" t="s">
        <v>5</v>
      </c>
      <c r="E153" t="s">
        <v>43</v>
      </c>
      <c r="F153" s="14">
        <v>6111</v>
      </c>
      <c r="G153" s="13">
        <v>3</v>
      </c>
      <c r="H153" s="9">
        <f>VLOOKUP(set[[#This Row],[Product]], products[], 2, FALSE)</f>
        <v>6.47</v>
      </c>
      <c r="I153" s="9">
        <f xml:space="preserve"> set[Units]*set[[Cost per ]]</f>
        <v>19.41</v>
      </c>
    </row>
    <row r="154" spans="3:9" x14ac:dyDescent="0.25">
      <c r="C154" t="s">
        <v>26</v>
      </c>
      <c r="D154" t="s">
        <v>3</v>
      </c>
      <c r="E154" t="s">
        <v>35</v>
      </c>
      <c r="F154" s="14">
        <v>5474</v>
      </c>
      <c r="G154" s="13">
        <v>168</v>
      </c>
      <c r="H154" s="9">
        <f>VLOOKUP(set[[#This Row],[Product]], products[], 2, FALSE)</f>
        <v>7.64</v>
      </c>
      <c r="I154" s="9">
        <f xml:space="preserve"> set[Units]*set[[Cost per ]]</f>
        <v>1283.52</v>
      </c>
    </row>
    <row r="155" spans="3:9" x14ac:dyDescent="0.25">
      <c r="C155" t="s">
        <v>26</v>
      </c>
      <c r="D155" t="s">
        <v>11</v>
      </c>
      <c r="E155" t="s">
        <v>40</v>
      </c>
      <c r="F155" s="14">
        <v>6279</v>
      </c>
      <c r="G155" s="13">
        <v>237</v>
      </c>
      <c r="H155" s="9">
        <f>VLOOKUP(set[[#This Row],[Product]], products[], 2, FALSE)</f>
        <v>9.77</v>
      </c>
      <c r="I155" s="9">
        <f xml:space="preserve"> set[Units]*set[[Cost per ]]</f>
        <v>2315.4899999999998</v>
      </c>
    </row>
    <row r="156" spans="3:9" x14ac:dyDescent="0.25">
      <c r="C156" t="s">
        <v>26</v>
      </c>
      <c r="D156" t="s">
        <v>1</v>
      </c>
      <c r="E156" t="s">
        <v>40</v>
      </c>
      <c r="F156" s="14">
        <v>490</v>
      </c>
      <c r="G156" s="13">
        <v>84</v>
      </c>
      <c r="H156" s="9">
        <f>VLOOKUP(set[[#This Row],[Product]], products[], 2, FALSE)</f>
        <v>9.77</v>
      </c>
      <c r="I156" s="9">
        <f xml:space="preserve"> set[Units]*set[[Cost per ]]</f>
        <v>820.68</v>
      </c>
    </row>
    <row r="157" spans="3:9" x14ac:dyDescent="0.25">
      <c r="C157" t="s">
        <v>26</v>
      </c>
      <c r="D157" t="s">
        <v>1</v>
      </c>
      <c r="E157" t="s">
        <v>34</v>
      </c>
      <c r="F157" s="14">
        <v>4753</v>
      </c>
      <c r="G157" s="13">
        <v>246</v>
      </c>
      <c r="H157" s="9">
        <f>VLOOKUP(set[[#This Row],[Product]], products[], 2, FALSE)</f>
        <v>5.79</v>
      </c>
      <c r="I157" s="9">
        <f xml:space="preserve"> set[Units]*set[[Cost per ]]</f>
        <v>1424.34</v>
      </c>
    </row>
    <row r="158" spans="3:9" x14ac:dyDescent="0.25">
      <c r="C158" t="s">
        <v>26</v>
      </c>
      <c r="D158" t="s">
        <v>3</v>
      </c>
      <c r="E158" t="s">
        <v>49</v>
      </c>
      <c r="F158" s="14">
        <v>7483</v>
      </c>
      <c r="G158" s="13">
        <v>45</v>
      </c>
      <c r="H158" s="9">
        <f>VLOOKUP(set[[#This Row],[Product]], products[], 2, FALSE)</f>
        <v>13.15</v>
      </c>
      <c r="I158" s="9">
        <f xml:space="preserve"> set[Units]*set[[Cost per ]]</f>
        <v>591.75</v>
      </c>
    </row>
    <row r="159" spans="3:9" x14ac:dyDescent="0.25">
      <c r="C159" t="s">
        <v>27</v>
      </c>
      <c r="D159" t="s">
        <v>9</v>
      </c>
      <c r="E159" t="s">
        <v>49</v>
      </c>
      <c r="F159" s="14">
        <v>2100</v>
      </c>
      <c r="G159" s="13">
        <v>414</v>
      </c>
      <c r="H159" s="9">
        <f>VLOOKUP(set[[#This Row],[Product]], products[], 2, FALSE)</f>
        <v>13.15</v>
      </c>
      <c r="I159" s="9">
        <f xml:space="preserve"> set[Units]*set[[Cost per ]]</f>
        <v>5444.1</v>
      </c>
    </row>
    <row r="160" spans="3:9" x14ac:dyDescent="0.25">
      <c r="C160" t="s">
        <v>27</v>
      </c>
      <c r="D160" t="s">
        <v>3</v>
      </c>
      <c r="E160" t="s">
        <v>34</v>
      </c>
      <c r="F160" s="14">
        <v>2681</v>
      </c>
      <c r="G160" s="13">
        <v>54</v>
      </c>
      <c r="H160" s="9">
        <f>VLOOKUP(set[[#This Row],[Product]], products[], 2, FALSE)</f>
        <v>5.79</v>
      </c>
      <c r="I160" s="9">
        <f xml:space="preserve"> set[Units]*set[[Cost per ]]</f>
        <v>312.66000000000003</v>
      </c>
    </row>
    <row r="161" spans="3:9" x14ac:dyDescent="0.25">
      <c r="C161" t="s">
        <v>27</v>
      </c>
      <c r="D161" t="s">
        <v>6</v>
      </c>
      <c r="E161" t="s">
        <v>34</v>
      </c>
      <c r="F161" s="14">
        <v>7693</v>
      </c>
      <c r="G161" s="13">
        <v>87</v>
      </c>
      <c r="H161" s="9">
        <f>VLOOKUP(set[[#This Row],[Product]], products[], 2, FALSE)</f>
        <v>5.79</v>
      </c>
      <c r="I161" s="9">
        <f xml:space="preserve"> set[Units]*set[[Cost per ]]</f>
        <v>503.73</v>
      </c>
    </row>
    <row r="162" spans="3:9" x14ac:dyDescent="0.25">
      <c r="C162" t="s">
        <v>27</v>
      </c>
      <c r="D162" t="s">
        <v>3</v>
      </c>
      <c r="E162" t="s">
        <v>44</v>
      </c>
      <c r="F162" s="14">
        <v>1134</v>
      </c>
      <c r="G162" s="13">
        <v>282</v>
      </c>
      <c r="H162" s="9">
        <f>VLOOKUP(set[[#This Row],[Product]], products[], 2, FALSE)</f>
        <v>16.73</v>
      </c>
      <c r="I162" s="9">
        <f xml:space="preserve"> set[Units]*set[[Cost per ]]</f>
        <v>4717.8599999999997</v>
      </c>
    </row>
    <row r="163" spans="3:9" x14ac:dyDescent="0.25">
      <c r="C163" t="s">
        <v>27</v>
      </c>
      <c r="D163" t="s">
        <v>6</v>
      </c>
      <c r="E163" t="s">
        <v>42</v>
      </c>
      <c r="F163" s="14">
        <v>1904</v>
      </c>
      <c r="G163" s="13">
        <v>405</v>
      </c>
      <c r="H163" s="9">
        <f>VLOOKUP(set[[#This Row],[Product]], products[], 2, FALSE)</f>
        <v>8.7899999999999991</v>
      </c>
      <c r="I163" s="9">
        <f xml:space="preserve"> set[Units]*set[[Cost per ]]</f>
        <v>3559.95</v>
      </c>
    </row>
    <row r="164" spans="3:9" x14ac:dyDescent="0.25">
      <c r="C164" t="s">
        <v>27</v>
      </c>
      <c r="D164" t="s">
        <v>11</v>
      </c>
      <c r="E164" t="s">
        <v>36</v>
      </c>
      <c r="F164" s="14">
        <v>1442</v>
      </c>
      <c r="G164" s="13">
        <v>15</v>
      </c>
      <c r="H164" s="9">
        <f>VLOOKUP(set[[#This Row],[Product]], products[], 2, FALSE)</f>
        <v>11.73</v>
      </c>
      <c r="I164" s="9">
        <f xml:space="preserve"> set[Units]*set[[Cost per ]]</f>
        <v>175.95000000000002</v>
      </c>
    </row>
    <row r="165" spans="3:9" x14ac:dyDescent="0.25">
      <c r="C165" t="s">
        <v>27</v>
      </c>
      <c r="D165" t="s">
        <v>6</v>
      </c>
      <c r="E165" t="s">
        <v>33</v>
      </c>
      <c r="F165" s="14">
        <v>4949</v>
      </c>
      <c r="G165" s="13">
        <v>189</v>
      </c>
      <c r="H165" s="9">
        <f>VLOOKUP(set[[#This Row],[Product]], products[], 2, FALSE)</f>
        <v>6.49</v>
      </c>
      <c r="I165" s="9">
        <f xml:space="preserve"> set[Units]*set[[Cost per ]]</f>
        <v>1226.6100000000001</v>
      </c>
    </row>
    <row r="166" spans="3:9" x14ac:dyDescent="0.25">
      <c r="C166" t="s">
        <v>27</v>
      </c>
      <c r="D166" t="s">
        <v>11</v>
      </c>
      <c r="E166" t="s">
        <v>47</v>
      </c>
      <c r="F166" s="14">
        <v>3339</v>
      </c>
      <c r="G166" s="13">
        <v>75</v>
      </c>
      <c r="H166" s="9">
        <f>VLOOKUP(set[[#This Row],[Product]], products[], 2, FALSE)</f>
        <v>7.16</v>
      </c>
      <c r="I166" s="9">
        <f xml:space="preserve"> set[Units]*set[[Cost per ]]</f>
        <v>537</v>
      </c>
    </row>
    <row r="167" spans="3:9" x14ac:dyDescent="0.25">
      <c r="C167" t="s">
        <v>27</v>
      </c>
      <c r="D167" t="s">
        <v>5</v>
      </c>
      <c r="E167" t="s">
        <v>41</v>
      </c>
      <c r="F167" s="14">
        <v>497</v>
      </c>
      <c r="G167" s="13">
        <v>63</v>
      </c>
      <c r="H167" s="9">
        <f>VLOOKUP(set[[#This Row],[Product]], products[], 2, FALSE)</f>
        <v>9</v>
      </c>
      <c r="I167" s="9">
        <f xml:space="preserve"> set[Units]*set[[Cost per ]]</f>
        <v>567</v>
      </c>
    </row>
    <row r="168" spans="3:9" x14ac:dyDescent="0.25">
      <c r="C168" t="s">
        <v>27</v>
      </c>
      <c r="D168" t="s">
        <v>11</v>
      </c>
      <c r="E168" t="s">
        <v>44</v>
      </c>
      <c r="F168" s="14">
        <v>4242</v>
      </c>
      <c r="G168" s="13">
        <v>207</v>
      </c>
      <c r="H168" s="9">
        <f>VLOOKUP(set[[#This Row],[Product]], products[], 2, FALSE)</f>
        <v>16.73</v>
      </c>
      <c r="I168" s="9">
        <f xml:space="preserve"> set[Units]*set[[Cost per ]]</f>
        <v>3463.11</v>
      </c>
    </row>
    <row r="169" spans="3:9" x14ac:dyDescent="0.25">
      <c r="C169" t="s">
        <v>27</v>
      </c>
      <c r="D169" t="s">
        <v>5</v>
      </c>
      <c r="E169" t="s">
        <v>52</v>
      </c>
      <c r="F169" s="14">
        <v>6118</v>
      </c>
      <c r="G169" s="13">
        <v>9</v>
      </c>
      <c r="H169" s="9">
        <f>VLOOKUP(set[[#This Row],[Product]], products[], 2, FALSE)</f>
        <v>8.65</v>
      </c>
      <c r="I169" s="9">
        <f xml:space="preserve"> set[Units]*set[[Cost per ]]</f>
        <v>77.850000000000009</v>
      </c>
    </row>
    <row r="170" spans="3:9" x14ac:dyDescent="0.25">
      <c r="C170" t="s">
        <v>27</v>
      </c>
      <c r="D170" t="s">
        <v>3</v>
      </c>
      <c r="E170" t="s">
        <v>42</v>
      </c>
      <c r="F170" s="14">
        <v>938</v>
      </c>
      <c r="G170" s="13">
        <v>6</v>
      </c>
      <c r="H170" s="9">
        <f>VLOOKUP(set[[#This Row],[Product]], products[], 2, FALSE)</f>
        <v>8.7899999999999991</v>
      </c>
      <c r="I170" s="9">
        <f xml:space="preserve"> set[Units]*set[[Cost per ]]</f>
        <v>52.739999999999995</v>
      </c>
    </row>
    <row r="171" spans="3:9" x14ac:dyDescent="0.25">
      <c r="C171" t="s">
        <v>27</v>
      </c>
      <c r="D171" t="s">
        <v>5</v>
      </c>
      <c r="E171" t="s">
        <v>37</v>
      </c>
      <c r="F171" s="14">
        <v>4970</v>
      </c>
      <c r="G171" s="13">
        <v>156</v>
      </c>
      <c r="H171" s="9">
        <f>VLOOKUP(set[[#This Row],[Product]], products[], 2, FALSE)</f>
        <v>3.11</v>
      </c>
      <c r="I171" s="9">
        <f xml:space="preserve"> set[Units]*set[[Cost per ]]</f>
        <v>485.15999999999997</v>
      </c>
    </row>
    <row r="172" spans="3:9" x14ac:dyDescent="0.25">
      <c r="C172" t="s">
        <v>27</v>
      </c>
      <c r="D172" t="s">
        <v>3</v>
      </c>
      <c r="E172" t="s">
        <v>49</v>
      </c>
      <c r="F172" s="14">
        <v>469</v>
      </c>
      <c r="G172" s="13">
        <v>75</v>
      </c>
      <c r="H172" s="9">
        <f>VLOOKUP(set[[#This Row],[Product]], products[], 2, FALSE)</f>
        <v>13.15</v>
      </c>
      <c r="I172" s="9">
        <f xml:space="preserve"> set[Units]*set[[Cost per ]]</f>
        <v>986.25</v>
      </c>
    </row>
    <row r="173" spans="3:9" x14ac:dyDescent="0.25">
      <c r="C173" t="s">
        <v>27</v>
      </c>
      <c r="D173" t="s">
        <v>11</v>
      </c>
      <c r="E173" t="s">
        <v>51</v>
      </c>
      <c r="F173" s="14">
        <v>8008</v>
      </c>
      <c r="G173" s="13">
        <v>456</v>
      </c>
      <c r="H173" s="9">
        <f>VLOOKUP(set[[#This Row],[Product]], products[], 2, FALSE)</f>
        <v>5.6</v>
      </c>
      <c r="I173" s="9">
        <f xml:space="preserve"> set[Units]*set[[Cost per ]]</f>
        <v>2553.6</v>
      </c>
    </row>
    <row r="174" spans="3:9" x14ac:dyDescent="0.25">
      <c r="C174" t="s">
        <v>27</v>
      </c>
      <c r="D174" t="s">
        <v>11</v>
      </c>
      <c r="E174" t="s">
        <v>38</v>
      </c>
      <c r="F174" s="14">
        <v>525</v>
      </c>
      <c r="G174" s="13">
        <v>48</v>
      </c>
      <c r="H174" s="9">
        <f>VLOOKUP(set[[#This Row],[Product]], products[], 2, FALSE)</f>
        <v>11.88</v>
      </c>
      <c r="I174" s="9">
        <f xml:space="preserve"> set[Units]*set[[Cost per ]]</f>
        <v>570.24</v>
      </c>
    </row>
    <row r="175" spans="3:9" x14ac:dyDescent="0.25">
      <c r="C175" t="s">
        <v>27</v>
      </c>
      <c r="D175" t="s">
        <v>6</v>
      </c>
      <c r="E175" t="s">
        <v>43</v>
      </c>
      <c r="F175" s="14">
        <v>1505</v>
      </c>
      <c r="G175" s="13">
        <v>102</v>
      </c>
      <c r="H175" s="9">
        <f>VLOOKUP(set[[#This Row],[Product]], products[], 2, FALSE)</f>
        <v>6.47</v>
      </c>
      <c r="I175" s="9">
        <f xml:space="preserve"> set[Units]*set[[Cost per ]]</f>
        <v>659.93999999999994</v>
      </c>
    </row>
    <row r="176" spans="3:9" x14ac:dyDescent="0.25">
      <c r="C176" t="s">
        <v>27</v>
      </c>
      <c r="D176" t="s">
        <v>3</v>
      </c>
      <c r="E176" t="s">
        <v>32</v>
      </c>
      <c r="F176" s="14">
        <v>959</v>
      </c>
      <c r="G176" s="13">
        <v>135</v>
      </c>
      <c r="H176" s="9">
        <f>VLOOKUP(set[[#This Row],[Product]], products[], 2, FALSE)</f>
        <v>12.37</v>
      </c>
      <c r="I176" s="9">
        <f xml:space="preserve"> set[Units]*set[[Cost per ]]</f>
        <v>1669.9499999999998</v>
      </c>
    </row>
    <row r="177" spans="3:9" x14ac:dyDescent="0.25">
      <c r="C177" t="s">
        <v>27</v>
      </c>
      <c r="D177" t="s">
        <v>9</v>
      </c>
      <c r="E177" t="s">
        <v>37</v>
      </c>
      <c r="F177" s="14">
        <v>6048</v>
      </c>
      <c r="G177" s="13">
        <v>27</v>
      </c>
      <c r="H177" s="9">
        <f>VLOOKUP(set[[#This Row],[Product]], products[], 2, FALSE)</f>
        <v>3.11</v>
      </c>
      <c r="I177" s="9">
        <f xml:space="preserve"> set[Units]*set[[Cost per ]]</f>
        <v>83.97</v>
      </c>
    </row>
    <row r="178" spans="3:9" x14ac:dyDescent="0.25">
      <c r="C178" t="s">
        <v>27</v>
      </c>
      <c r="D178" t="s">
        <v>9</v>
      </c>
      <c r="E178" t="s">
        <v>47</v>
      </c>
      <c r="F178" s="14">
        <v>3052</v>
      </c>
      <c r="G178" s="13">
        <v>378</v>
      </c>
      <c r="H178" s="9">
        <f>VLOOKUP(set[[#This Row],[Product]], products[], 2, FALSE)</f>
        <v>7.16</v>
      </c>
      <c r="I178" s="9">
        <f xml:space="preserve"> set[Units]*set[[Cost per ]]</f>
        <v>2706.48</v>
      </c>
    </row>
    <row r="179" spans="3:9" x14ac:dyDescent="0.25">
      <c r="C179" t="s">
        <v>27</v>
      </c>
      <c r="D179" t="s">
        <v>3</v>
      </c>
      <c r="E179" t="s">
        <v>41</v>
      </c>
      <c r="F179" s="14">
        <v>7322</v>
      </c>
      <c r="G179" s="13">
        <v>36</v>
      </c>
      <c r="H179" s="9">
        <f>VLOOKUP(set[[#This Row],[Product]], products[], 2, FALSE)</f>
        <v>9</v>
      </c>
      <c r="I179" s="9">
        <f xml:space="preserve"> set[Units]*set[[Cost per ]]</f>
        <v>324</v>
      </c>
    </row>
    <row r="180" spans="3:9" x14ac:dyDescent="0.25">
      <c r="C180" t="s">
        <v>27</v>
      </c>
      <c r="D180" t="s">
        <v>6</v>
      </c>
      <c r="E180" t="s">
        <v>46</v>
      </c>
      <c r="F180" s="14">
        <v>3556</v>
      </c>
      <c r="G180" s="13">
        <v>459</v>
      </c>
      <c r="H180" s="9">
        <f>VLOOKUP(set[[#This Row],[Product]], products[], 2, FALSE)</f>
        <v>10.38</v>
      </c>
      <c r="I180" s="9">
        <f xml:space="preserve"> set[Units]*set[[Cost per ]]</f>
        <v>4764.42</v>
      </c>
    </row>
    <row r="181" spans="3:9" x14ac:dyDescent="0.25">
      <c r="C181" t="s">
        <v>27</v>
      </c>
      <c r="D181" t="s">
        <v>11</v>
      </c>
      <c r="E181" t="s">
        <v>50</v>
      </c>
      <c r="F181" s="14">
        <v>3402</v>
      </c>
      <c r="G181" s="13">
        <v>366</v>
      </c>
      <c r="H181" s="9">
        <f>VLOOKUP(set[[#This Row],[Product]], products[], 2, FALSE)</f>
        <v>14.49</v>
      </c>
      <c r="I181" s="9">
        <f xml:space="preserve"> set[Units]*set[[Cost per ]]</f>
        <v>5303.34</v>
      </c>
    </row>
    <row r="182" spans="3:9" x14ac:dyDescent="0.25">
      <c r="C182" t="s">
        <v>27</v>
      </c>
      <c r="D182" t="s">
        <v>5</v>
      </c>
      <c r="E182" t="s">
        <v>38</v>
      </c>
      <c r="F182" s="14">
        <v>10073</v>
      </c>
      <c r="G182" s="13">
        <v>120</v>
      </c>
      <c r="H182" s="9">
        <f>VLOOKUP(set[[#This Row],[Product]], products[], 2, FALSE)</f>
        <v>11.88</v>
      </c>
      <c r="I182" s="9">
        <f xml:space="preserve"> set[Units]*set[[Cost per ]]</f>
        <v>1425.6000000000001</v>
      </c>
    </row>
    <row r="183" spans="3:9" x14ac:dyDescent="0.25">
      <c r="C183" t="s">
        <v>27</v>
      </c>
      <c r="D183" t="s">
        <v>3</v>
      </c>
      <c r="E183" t="s">
        <v>45</v>
      </c>
      <c r="F183" s="14">
        <v>2317</v>
      </c>
      <c r="G183" s="13">
        <v>123</v>
      </c>
      <c r="H183" s="9">
        <f>VLOOKUP(set[[#This Row],[Product]], products[], 2, FALSE)</f>
        <v>9.33</v>
      </c>
      <c r="I183" s="9">
        <f xml:space="preserve"> set[Units]*set[[Cost per ]]</f>
        <v>1147.5899999999999</v>
      </c>
    </row>
    <row r="184" spans="3:9" x14ac:dyDescent="0.25">
      <c r="C184" t="s">
        <v>27</v>
      </c>
      <c r="D184" t="s">
        <v>1</v>
      </c>
      <c r="E184" t="s">
        <v>44</v>
      </c>
      <c r="F184" s="14">
        <v>3864</v>
      </c>
      <c r="G184" s="13">
        <v>177</v>
      </c>
      <c r="H184" s="9">
        <f>VLOOKUP(set[[#This Row],[Product]], products[], 2, FALSE)</f>
        <v>16.73</v>
      </c>
      <c r="I184" s="9">
        <f xml:space="preserve"> set[Units]*set[[Cost per ]]</f>
        <v>2961.21</v>
      </c>
    </row>
    <row r="185" spans="3:9" x14ac:dyDescent="0.25">
      <c r="C185" t="s">
        <v>27</v>
      </c>
      <c r="D185" t="s">
        <v>6</v>
      </c>
      <c r="E185" t="s">
        <v>50</v>
      </c>
      <c r="F185" s="14">
        <v>560</v>
      </c>
      <c r="G185" s="13">
        <v>81</v>
      </c>
      <c r="H185" s="9">
        <f>VLOOKUP(set[[#This Row],[Product]], products[], 2, FALSE)</f>
        <v>14.49</v>
      </c>
      <c r="I185" s="9">
        <f xml:space="preserve"> set[Units]*set[[Cost per ]]</f>
        <v>1173.69</v>
      </c>
    </row>
    <row r="186" spans="3:9" x14ac:dyDescent="0.25">
      <c r="C186" t="s">
        <v>27</v>
      </c>
      <c r="D186" t="s">
        <v>9</v>
      </c>
      <c r="E186" t="s">
        <v>50</v>
      </c>
      <c r="F186" s="14">
        <v>1638</v>
      </c>
      <c r="G186" s="13">
        <v>63</v>
      </c>
      <c r="H186" s="9">
        <f>VLOOKUP(set[[#This Row],[Product]], products[], 2, FALSE)</f>
        <v>14.49</v>
      </c>
      <c r="I186" s="9">
        <f xml:space="preserve"> set[Units]*set[[Cost per ]]</f>
        <v>912.87</v>
      </c>
    </row>
    <row r="187" spans="3:9" x14ac:dyDescent="0.25">
      <c r="C187" t="s">
        <v>27</v>
      </c>
      <c r="D187" t="s">
        <v>11</v>
      </c>
      <c r="E187" t="s">
        <v>42</v>
      </c>
      <c r="F187" s="14">
        <v>2219</v>
      </c>
      <c r="G187" s="13">
        <v>75</v>
      </c>
      <c r="H187" s="9">
        <f>VLOOKUP(set[[#This Row],[Product]], products[], 2, FALSE)</f>
        <v>8.7899999999999991</v>
      </c>
      <c r="I187" s="9">
        <f xml:space="preserve"> set[Units]*set[[Cost per ]]</f>
        <v>659.24999999999989</v>
      </c>
    </row>
    <row r="188" spans="3:9" x14ac:dyDescent="0.25">
      <c r="C188" t="s">
        <v>27</v>
      </c>
      <c r="D188" t="s">
        <v>5</v>
      </c>
      <c r="E188" t="s">
        <v>45</v>
      </c>
      <c r="F188" s="14">
        <v>4319</v>
      </c>
      <c r="G188" s="13">
        <v>30</v>
      </c>
      <c r="H188" s="9">
        <f>VLOOKUP(set[[#This Row],[Product]], products[], 2, FALSE)</f>
        <v>9.33</v>
      </c>
      <c r="I188" s="9">
        <f xml:space="preserve"> set[Units]*set[[Cost per ]]</f>
        <v>279.89999999999998</v>
      </c>
    </row>
    <row r="189" spans="3:9" x14ac:dyDescent="0.25">
      <c r="C189" t="s">
        <v>27</v>
      </c>
      <c r="D189" t="s">
        <v>1</v>
      </c>
      <c r="E189" t="s">
        <v>38</v>
      </c>
      <c r="F189" s="14">
        <v>1302</v>
      </c>
      <c r="G189" s="13">
        <v>402</v>
      </c>
      <c r="H189" s="9">
        <f>VLOOKUP(set[[#This Row],[Product]], products[], 2, FALSE)</f>
        <v>11.88</v>
      </c>
      <c r="I189" s="9">
        <f xml:space="preserve"> set[Units]*set[[Cost per ]]</f>
        <v>4775.76</v>
      </c>
    </row>
    <row r="190" spans="3:9" x14ac:dyDescent="0.25">
      <c r="C190" t="s">
        <v>27</v>
      </c>
      <c r="D190" t="s">
        <v>11</v>
      </c>
      <c r="E190" t="s">
        <v>37</v>
      </c>
      <c r="F190" s="14">
        <v>3759</v>
      </c>
      <c r="G190" s="13">
        <v>150</v>
      </c>
      <c r="H190" s="9">
        <f>VLOOKUP(set[[#This Row],[Product]], products[], 2, FALSE)</f>
        <v>3.11</v>
      </c>
      <c r="I190" s="9">
        <f xml:space="preserve"> set[Units]*set[[Cost per ]]</f>
        <v>466.5</v>
      </c>
    </row>
    <row r="191" spans="3:9" x14ac:dyDescent="0.25">
      <c r="C191" t="s">
        <v>27</v>
      </c>
      <c r="D191" t="s">
        <v>11</v>
      </c>
      <c r="E191" t="s">
        <v>52</v>
      </c>
      <c r="F191" s="14">
        <v>6734</v>
      </c>
      <c r="G191" s="13">
        <v>123</v>
      </c>
      <c r="H191" s="9">
        <f>VLOOKUP(set[[#This Row],[Product]], products[], 2, FALSE)</f>
        <v>8.65</v>
      </c>
      <c r="I191" s="9">
        <f xml:space="preserve"> set[Units]*set[[Cost per ]]</f>
        <v>1063.95</v>
      </c>
    </row>
    <row r="192" spans="3:9" x14ac:dyDescent="0.25">
      <c r="C192" t="s">
        <v>27</v>
      </c>
      <c r="D192" t="s">
        <v>1</v>
      </c>
      <c r="E192" t="s">
        <v>48</v>
      </c>
      <c r="F192" s="14">
        <v>1071</v>
      </c>
      <c r="G192" s="13">
        <v>270</v>
      </c>
      <c r="H192" s="9">
        <f>VLOOKUP(set[[#This Row],[Product]], products[], 2, FALSE)</f>
        <v>10.62</v>
      </c>
      <c r="I192" s="9">
        <f xml:space="preserve"> set[Units]*set[[Cost per ]]</f>
        <v>2867.3999999999996</v>
      </c>
    </row>
    <row r="193" spans="3:9" x14ac:dyDescent="0.25">
      <c r="C193" t="s">
        <v>27</v>
      </c>
      <c r="D193" t="s">
        <v>6</v>
      </c>
      <c r="E193" t="s">
        <v>51</v>
      </c>
      <c r="F193" s="14">
        <v>6818</v>
      </c>
      <c r="G193" s="13">
        <v>6</v>
      </c>
      <c r="H193" s="9">
        <f>VLOOKUP(set[[#This Row],[Product]], products[], 2, FALSE)</f>
        <v>5.6</v>
      </c>
      <c r="I193" s="9">
        <f xml:space="preserve"> set[Units]*set[[Cost per ]]</f>
        <v>33.599999999999994</v>
      </c>
    </row>
    <row r="194" spans="3:9" x14ac:dyDescent="0.25">
      <c r="C194" t="s">
        <v>27</v>
      </c>
      <c r="D194" t="s">
        <v>9</v>
      </c>
      <c r="E194" t="s">
        <v>53</v>
      </c>
      <c r="F194" s="14">
        <v>2989</v>
      </c>
      <c r="G194" s="13">
        <v>3</v>
      </c>
      <c r="H194" s="9">
        <f>VLOOKUP(set[[#This Row],[Product]], products[], 2, FALSE)</f>
        <v>4.97</v>
      </c>
      <c r="I194" s="9">
        <f xml:space="preserve"> set[Units]*set[[Cost per ]]</f>
        <v>14.91</v>
      </c>
    </row>
    <row r="195" spans="3:9" x14ac:dyDescent="0.25">
      <c r="C195" t="s">
        <v>27</v>
      </c>
      <c r="D195" t="s">
        <v>1</v>
      </c>
      <c r="E195" t="s">
        <v>50</v>
      </c>
      <c r="F195" s="14">
        <v>4781</v>
      </c>
      <c r="G195" s="13">
        <v>123</v>
      </c>
      <c r="H195" s="9">
        <f>VLOOKUP(set[[#This Row],[Product]], products[], 2, FALSE)</f>
        <v>14.49</v>
      </c>
      <c r="I195" s="9">
        <f xml:space="preserve"> set[Units]*set[[Cost per ]]</f>
        <v>1782.27</v>
      </c>
    </row>
    <row r="196" spans="3:9" x14ac:dyDescent="0.25">
      <c r="C196" t="s">
        <v>27</v>
      </c>
      <c r="D196" t="s">
        <v>5</v>
      </c>
      <c r="E196" t="s">
        <v>47</v>
      </c>
      <c r="F196" s="14">
        <v>1400</v>
      </c>
      <c r="G196" s="13">
        <v>135</v>
      </c>
      <c r="H196" s="9">
        <f>VLOOKUP(set[[#This Row],[Product]], products[], 2, FALSE)</f>
        <v>7.16</v>
      </c>
      <c r="I196" s="9">
        <f xml:space="preserve"> set[Units]*set[[Cost per ]]</f>
        <v>966.6</v>
      </c>
    </row>
    <row r="197" spans="3:9" x14ac:dyDescent="0.25">
      <c r="C197" t="s">
        <v>28</v>
      </c>
      <c r="D197" t="s">
        <v>3</v>
      </c>
      <c r="E197" t="s">
        <v>39</v>
      </c>
      <c r="F197" s="14">
        <v>1281</v>
      </c>
      <c r="G197" s="13">
        <v>75</v>
      </c>
      <c r="H197" s="9">
        <f>VLOOKUP(set[[#This Row],[Product]], products[], 2, FALSE)</f>
        <v>11.7</v>
      </c>
      <c r="I197" s="9">
        <f xml:space="preserve"> set[Units]*set[[Cost per ]]</f>
        <v>877.5</v>
      </c>
    </row>
    <row r="198" spans="3:9" x14ac:dyDescent="0.25">
      <c r="C198" t="s">
        <v>28</v>
      </c>
      <c r="D198" t="s">
        <v>11</v>
      </c>
      <c r="E198" t="s">
        <v>52</v>
      </c>
      <c r="F198" s="14">
        <v>3262</v>
      </c>
      <c r="G198" s="13">
        <v>75</v>
      </c>
      <c r="H198" s="9">
        <f>VLOOKUP(set[[#This Row],[Product]], products[], 2, FALSE)</f>
        <v>8.65</v>
      </c>
      <c r="I198" s="9">
        <f xml:space="preserve"> set[Units]*set[[Cost per ]]</f>
        <v>648.75</v>
      </c>
    </row>
    <row r="199" spans="3:9" x14ac:dyDescent="0.25">
      <c r="C199" t="s">
        <v>28</v>
      </c>
      <c r="D199" t="s">
        <v>11</v>
      </c>
      <c r="E199" t="s">
        <v>48</v>
      </c>
      <c r="F199" s="14">
        <v>2205</v>
      </c>
      <c r="G199" s="13">
        <v>138</v>
      </c>
      <c r="H199" s="9">
        <f>VLOOKUP(set[[#This Row],[Product]], products[], 2, FALSE)</f>
        <v>10.62</v>
      </c>
      <c r="I199" s="9">
        <f xml:space="preserve"> set[Units]*set[[Cost per ]]</f>
        <v>1465.56</v>
      </c>
    </row>
    <row r="200" spans="3:9" x14ac:dyDescent="0.25">
      <c r="C200" t="s">
        <v>28</v>
      </c>
      <c r="D200" t="s">
        <v>6</v>
      </c>
      <c r="E200" t="s">
        <v>37</v>
      </c>
      <c r="F200" s="14">
        <v>4487</v>
      </c>
      <c r="G200" s="13">
        <v>111</v>
      </c>
      <c r="H200" s="9">
        <f>VLOOKUP(set[[#This Row],[Product]], products[], 2, FALSE)</f>
        <v>3.11</v>
      </c>
      <c r="I200" s="9">
        <f xml:space="preserve"> set[Units]*set[[Cost per ]]</f>
        <v>345.21</v>
      </c>
    </row>
    <row r="201" spans="3:9" x14ac:dyDescent="0.25">
      <c r="C201" t="s">
        <v>28</v>
      </c>
      <c r="D201" t="s">
        <v>11</v>
      </c>
      <c r="E201" t="s">
        <v>32</v>
      </c>
      <c r="F201" s="14">
        <v>2226</v>
      </c>
      <c r="G201" s="13">
        <v>48</v>
      </c>
      <c r="H201" s="9">
        <f>VLOOKUP(set[[#This Row],[Product]], products[], 2, FALSE)</f>
        <v>12.37</v>
      </c>
      <c r="I201" s="9">
        <f xml:space="preserve"> set[Units]*set[[Cost per ]]</f>
        <v>593.76</v>
      </c>
    </row>
    <row r="202" spans="3:9" x14ac:dyDescent="0.25">
      <c r="C202" t="s">
        <v>28</v>
      </c>
      <c r="D202" t="s">
        <v>5</v>
      </c>
      <c r="E202" t="s">
        <v>35</v>
      </c>
      <c r="F202" s="14">
        <v>2870</v>
      </c>
      <c r="G202" s="13">
        <v>300</v>
      </c>
      <c r="H202" s="9">
        <f>VLOOKUP(set[[#This Row],[Product]], products[], 2, FALSE)</f>
        <v>7.64</v>
      </c>
      <c r="I202" s="9">
        <f xml:space="preserve"> set[Units]*set[[Cost per ]]</f>
        <v>2292</v>
      </c>
    </row>
    <row r="203" spans="3:9" x14ac:dyDescent="0.25">
      <c r="C203" t="s">
        <v>28</v>
      </c>
      <c r="D203" t="s">
        <v>11</v>
      </c>
      <c r="E203" t="s">
        <v>49</v>
      </c>
      <c r="F203" s="14">
        <v>1568</v>
      </c>
      <c r="G203" s="13">
        <v>96</v>
      </c>
      <c r="H203" s="9">
        <f>VLOOKUP(set[[#This Row],[Product]], products[], 2, FALSE)</f>
        <v>13.15</v>
      </c>
      <c r="I203" s="9">
        <f xml:space="preserve"> set[Units]*set[[Cost per ]]</f>
        <v>1262.4000000000001</v>
      </c>
    </row>
    <row r="204" spans="3:9" x14ac:dyDescent="0.25">
      <c r="C204" t="s">
        <v>28</v>
      </c>
      <c r="D204" t="s">
        <v>6</v>
      </c>
      <c r="E204" t="s">
        <v>39</v>
      </c>
      <c r="F204" s="14">
        <v>6608</v>
      </c>
      <c r="G204" s="13">
        <v>225</v>
      </c>
      <c r="H204" s="9">
        <f>VLOOKUP(set[[#This Row],[Product]], products[], 2, FALSE)</f>
        <v>11.7</v>
      </c>
      <c r="I204" s="9">
        <f xml:space="preserve"> set[Units]*set[[Cost per ]]</f>
        <v>2632.5</v>
      </c>
    </row>
    <row r="205" spans="3:9" x14ac:dyDescent="0.25">
      <c r="C205" t="s">
        <v>28</v>
      </c>
      <c r="D205" t="s">
        <v>1</v>
      </c>
      <c r="E205" t="s">
        <v>50</v>
      </c>
      <c r="F205" s="14">
        <v>6755</v>
      </c>
      <c r="G205" s="13">
        <v>252</v>
      </c>
      <c r="H205" s="9">
        <f>VLOOKUP(set[[#This Row],[Product]], products[], 2, FALSE)</f>
        <v>14.49</v>
      </c>
      <c r="I205" s="9">
        <f xml:space="preserve"> set[Units]*set[[Cost per ]]</f>
        <v>3651.48</v>
      </c>
    </row>
    <row r="206" spans="3:9" x14ac:dyDescent="0.25">
      <c r="C206" t="s">
        <v>28</v>
      </c>
      <c r="D206" t="s">
        <v>1</v>
      </c>
      <c r="E206" t="s">
        <v>53</v>
      </c>
      <c r="F206" s="14">
        <v>2793</v>
      </c>
      <c r="G206" s="13">
        <v>114</v>
      </c>
      <c r="H206" s="9">
        <f>VLOOKUP(set[[#This Row],[Product]], products[], 2, FALSE)</f>
        <v>4.97</v>
      </c>
      <c r="I206" s="9">
        <f xml:space="preserve"> set[Units]*set[[Cost per ]]</f>
        <v>566.57999999999993</v>
      </c>
    </row>
    <row r="207" spans="3:9" x14ac:dyDescent="0.25">
      <c r="C207" t="s">
        <v>28</v>
      </c>
      <c r="D207" t="s">
        <v>1</v>
      </c>
      <c r="E207" t="s">
        <v>39</v>
      </c>
      <c r="F207" s="14">
        <v>4606</v>
      </c>
      <c r="G207" s="13">
        <v>63</v>
      </c>
      <c r="H207" s="9">
        <f>VLOOKUP(set[[#This Row],[Product]], products[], 2, FALSE)</f>
        <v>11.7</v>
      </c>
      <c r="I207" s="9">
        <f xml:space="preserve"> set[Units]*set[[Cost per ]]</f>
        <v>737.09999999999991</v>
      </c>
    </row>
    <row r="208" spans="3:9" x14ac:dyDescent="0.25">
      <c r="C208" t="s">
        <v>28</v>
      </c>
      <c r="D208" t="s">
        <v>5</v>
      </c>
      <c r="E208" t="s">
        <v>47</v>
      </c>
      <c r="F208" s="14">
        <v>5551</v>
      </c>
      <c r="G208" s="13">
        <v>252</v>
      </c>
      <c r="H208" s="9">
        <f>VLOOKUP(set[[#This Row],[Product]], products[], 2, FALSE)</f>
        <v>7.16</v>
      </c>
      <c r="I208" s="9">
        <f xml:space="preserve"> set[Units]*set[[Cost per ]]</f>
        <v>1804.32</v>
      </c>
    </row>
    <row r="209" spans="3:9" x14ac:dyDescent="0.25">
      <c r="C209" t="s">
        <v>28</v>
      </c>
      <c r="D209" t="s">
        <v>9</v>
      </c>
      <c r="E209" t="s">
        <v>37</v>
      </c>
      <c r="F209" s="14">
        <v>4438</v>
      </c>
      <c r="G209" s="13">
        <v>246</v>
      </c>
      <c r="H209" s="9">
        <f>VLOOKUP(set[[#This Row],[Product]], products[], 2, FALSE)</f>
        <v>3.11</v>
      </c>
      <c r="I209" s="9">
        <f xml:space="preserve"> set[Units]*set[[Cost per ]]</f>
        <v>765.06</v>
      </c>
    </row>
    <row r="210" spans="3:9" x14ac:dyDescent="0.25">
      <c r="C210" t="s">
        <v>28</v>
      </c>
      <c r="D210" t="s">
        <v>11</v>
      </c>
      <c r="E210" t="s">
        <v>37</v>
      </c>
      <c r="F210" s="14">
        <v>7777</v>
      </c>
      <c r="G210" s="13">
        <v>39</v>
      </c>
      <c r="H210" s="9">
        <f>VLOOKUP(set[[#This Row],[Product]], products[], 2, FALSE)</f>
        <v>3.11</v>
      </c>
      <c r="I210" s="9">
        <f xml:space="preserve"> set[Units]*set[[Cost per ]]</f>
        <v>121.28999999999999</v>
      </c>
    </row>
    <row r="211" spans="3:9" x14ac:dyDescent="0.25">
      <c r="C211" t="s">
        <v>28</v>
      </c>
      <c r="D211" t="s">
        <v>6</v>
      </c>
      <c r="E211" t="s">
        <v>32</v>
      </c>
      <c r="F211" s="14">
        <v>6391</v>
      </c>
      <c r="G211" s="13">
        <v>48</v>
      </c>
      <c r="H211" s="9">
        <f>VLOOKUP(set[[#This Row],[Product]], products[], 2, FALSE)</f>
        <v>12.37</v>
      </c>
      <c r="I211" s="9">
        <f xml:space="preserve"> set[Units]*set[[Cost per ]]</f>
        <v>593.76</v>
      </c>
    </row>
    <row r="212" spans="3:9" x14ac:dyDescent="0.25">
      <c r="C212" t="s">
        <v>28</v>
      </c>
      <c r="D212" t="s">
        <v>3</v>
      </c>
      <c r="E212" t="s">
        <v>46</v>
      </c>
      <c r="F212" s="14">
        <v>5677</v>
      </c>
      <c r="G212" s="13">
        <v>258</v>
      </c>
      <c r="H212" s="9">
        <f>VLOOKUP(set[[#This Row],[Product]], products[], 2, FALSE)</f>
        <v>10.38</v>
      </c>
      <c r="I212" s="9">
        <f xml:space="preserve"> set[Units]*set[[Cost per ]]</f>
        <v>2678.0400000000004</v>
      </c>
    </row>
    <row r="213" spans="3:9" x14ac:dyDescent="0.25">
      <c r="C213" t="s">
        <v>28</v>
      </c>
      <c r="D213" t="s">
        <v>1</v>
      </c>
      <c r="E213" t="s">
        <v>44</v>
      </c>
      <c r="F213" s="14">
        <v>2478</v>
      </c>
      <c r="G213" s="13">
        <v>21</v>
      </c>
      <c r="H213" s="9">
        <f>VLOOKUP(set[[#This Row],[Product]], products[], 2, FALSE)</f>
        <v>16.73</v>
      </c>
      <c r="I213" s="9">
        <f xml:space="preserve"> set[Units]*set[[Cost per ]]</f>
        <v>351.33</v>
      </c>
    </row>
    <row r="214" spans="3:9" x14ac:dyDescent="0.25">
      <c r="C214" t="s">
        <v>28</v>
      </c>
      <c r="D214" t="s">
        <v>5</v>
      </c>
      <c r="E214" t="s">
        <v>40</v>
      </c>
      <c r="F214" s="14">
        <v>8435</v>
      </c>
      <c r="G214" s="13">
        <v>42</v>
      </c>
      <c r="H214" s="9">
        <f>VLOOKUP(set[[#This Row],[Product]], products[], 2, FALSE)</f>
        <v>9.77</v>
      </c>
      <c r="I214" s="9">
        <f xml:space="preserve"> set[Units]*set[[Cost per ]]</f>
        <v>410.34</v>
      </c>
    </row>
    <row r="215" spans="3:9" x14ac:dyDescent="0.25">
      <c r="C215" t="s">
        <v>28</v>
      </c>
      <c r="D215" t="s">
        <v>11</v>
      </c>
      <c r="E215" t="s">
        <v>53</v>
      </c>
      <c r="F215" s="14">
        <v>8862</v>
      </c>
      <c r="G215" s="13">
        <v>189</v>
      </c>
      <c r="H215" s="9">
        <f>VLOOKUP(set[[#This Row],[Product]], products[], 2, FALSE)</f>
        <v>4.97</v>
      </c>
      <c r="I215" s="9">
        <f xml:space="preserve"> set[Units]*set[[Cost per ]]</f>
        <v>939.32999999999993</v>
      </c>
    </row>
    <row r="216" spans="3:9" x14ac:dyDescent="0.25">
      <c r="C216" t="s">
        <v>28</v>
      </c>
      <c r="D216" t="s">
        <v>1</v>
      </c>
      <c r="E216" t="s">
        <v>42</v>
      </c>
      <c r="F216" s="14">
        <v>2135</v>
      </c>
      <c r="G216" s="13">
        <v>27</v>
      </c>
      <c r="H216" s="9">
        <f>VLOOKUP(set[[#This Row],[Product]], products[], 2, FALSE)</f>
        <v>8.7899999999999991</v>
      </c>
      <c r="I216" s="9">
        <f xml:space="preserve"> set[Units]*set[[Cost per ]]</f>
        <v>237.32999999999998</v>
      </c>
    </row>
    <row r="217" spans="3:9" x14ac:dyDescent="0.25">
      <c r="C217" t="s">
        <v>28</v>
      </c>
      <c r="D217" t="s">
        <v>5</v>
      </c>
      <c r="E217" t="s">
        <v>43</v>
      </c>
      <c r="F217" s="14">
        <v>2646</v>
      </c>
      <c r="G217" s="13">
        <v>177</v>
      </c>
      <c r="H217" s="9">
        <f>VLOOKUP(set[[#This Row],[Product]], products[], 2, FALSE)</f>
        <v>6.47</v>
      </c>
      <c r="I217" s="9">
        <f xml:space="preserve"> set[Units]*set[[Cost per ]]</f>
        <v>1145.19</v>
      </c>
    </row>
    <row r="218" spans="3:9" x14ac:dyDescent="0.25">
      <c r="C218" t="s">
        <v>28</v>
      </c>
      <c r="D218" t="s">
        <v>1</v>
      </c>
      <c r="E218" t="s">
        <v>35</v>
      </c>
      <c r="F218" s="14">
        <v>4585</v>
      </c>
      <c r="G218" s="13">
        <v>240</v>
      </c>
      <c r="H218" s="9">
        <f>VLOOKUP(set[[#This Row],[Product]], products[], 2, FALSE)</f>
        <v>7.64</v>
      </c>
      <c r="I218" s="9">
        <f xml:space="preserve"> set[Units]*set[[Cost per ]]</f>
        <v>1833.6</v>
      </c>
    </row>
    <row r="219" spans="3:9" x14ac:dyDescent="0.25">
      <c r="C219" t="s">
        <v>28</v>
      </c>
      <c r="D219" t="s">
        <v>11</v>
      </c>
      <c r="E219" t="s">
        <v>39</v>
      </c>
      <c r="F219" s="14">
        <v>1932</v>
      </c>
      <c r="G219" s="13">
        <v>369</v>
      </c>
      <c r="H219" s="9">
        <f>VLOOKUP(set[[#This Row],[Product]], products[], 2, FALSE)</f>
        <v>11.7</v>
      </c>
      <c r="I219" s="9">
        <f xml:space="preserve"> set[Units]*set[[Cost per ]]</f>
        <v>4317.3</v>
      </c>
    </row>
    <row r="220" spans="3:9" x14ac:dyDescent="0.25">
      <c r="C220" t="s">
        <v>28</v>
      </c>
      <c r="D220" t="s">
        <v>6</v>
      </c>
      <c r="E220" t="s">
        <v>51</v>
      </c>
      <c r="F220" s="14">
        <v>5306</v>
      </c>
      <c r="G220" s="13">
        <v>0</v>
      </c>
      <c r="H220" s="9">
        <f>VLOOKUP(set[[#This Row],[Product]], products[], 2, FALSE)</f>
        <v>5.6</v>
      </c>
      <c r="I220" s="9">
        <f xml:space="preserve"> set[Units]*set[[Cost per ]]</f>
        <v>0</v>
      </c>
    </row>
    <row r="221" spans="3:9" x14ac:dyDescent="0.25">
      <c r="C221" t="s">
        <v>28</v>
      </c>
      <c r="D221" t="s">
        <v>3</v>
      </c>
      <c r="E221" t="s">
        <v>43</v>
      </c>
      <c r="F221" s="14">
        <v>1778</v>
      </c>
      <c r="G221" s="13">
        <v>270</v>
      </c>
      <c r="H221" s="9">
        <f>VLOOKUP(set[[#This Row],[Product]], products[], 2, FALSE)</f>
        <v>6.47</v>
      </c>
      <c r="I221" s="9">
        <f xml:space="preserve"> set[Units]*set[[Cost per ]]</f>
        <v>1746.8999999999999</v>
      </c>
    </row>
    <row r="222" spans="3:9" x14ac:dyDescent="0.25">
      <c r="C222" t="s">
        <v>28</v>
      </c>
      <c r="D222" t="s">
        <v>6</v>
      </c>
      <c r="E222" t="s">
        <v>40</v>
      </c>
      <c r="F222" s="14">
        <v>9835</v>
      </c>
      <c r="G222" s="13">
        <v>207</v>
      </c>
      <c r="H222" s="9">
        <f>VLOOKUP(set[[#This Row],[Product]], products[], 2, FALSE)</f>
        <v>9.77</v>
      </c>
      <c r="I222" s="9">
        <f xml:space="preserve"> set[Units]*set[[Cost per ]]</f>
        <v>2022.3899999999999</v>
      </c>
    </row>
    <row r="223" spans="3:9" x14ac:dyDescent="0.25">
      <c r="C223" t="s">
        <v>28</v>
      </c>
      <c r="D223" t="s">
        <v>9</v>
      </c>
      <c r="E223" t="s">
        <v>44</v>
      </c>
      <c r="F223" s="14">
        <v>966</v>
      </c>
      <c r="G223" s="13">
        <v>198</v>
      </c>
      <c r="H223" s="9">
        <f>VLOOKUP(set[[#This Row],[Product]], products[], 2, FALSE)</f>
        <v>16.73</v>
      </c>
      <c r="I223" s="9">
        <f xml:space="preserve"> set[Units]*set[[Cost per ]]</f>
        <v>3312.54</v>
      </c>
    </row>
    <row r="224" spans="3:9" x14ac:dyDescent="0.25">
      <c r="C224" t="s">
        <v>28</v>
      </c>
      <c r="D224" t="s">
        <v>5</v>
      </c>
      <c r="E224" t="s">
        <v>52</v>
      </c>
      <c r="F224" s="14">
        <v>280</v>
      </c>
      <c r="G224" s="13">
        <v>87</v>
      </c>
      <c r="H224" s="9">
        <f>VLOOKUP(set[[#This Row],[Product]], products[], 2, FALSE)</f>
        <v>8.65</v>
      </c>
      <c r="I224" s="9">
        <f xml:space="preserve"> set[Units]*set[[Cost per ]]</f>
        <v>752.55000000000007</v>
      </c>
    </row>
    <row r="225" spans="3:9" x14ac:dyDescent="0.25">
      <c r="C225" t="s">
        <v>28</v>
      </c>
      <c r="D225" t="s">
        <v>1</v>
      </c>
      <c r="E225" t="s">
        <v>46</v>
      </c>
      <c r="F225" s="14">
        <v>5194</v>
      </c>
      <c r="G225" s="13">
        <v>288</v>
      </c>
      <c r="H225" s="9">
        <f>VLOOKUP(set[[#This Row],[Product]], products[], 2, FALSE)</f>
        <v>10.38</v>
      </c>
      <c r="I225" s="9">
        <f xml:space="preserve"> set[Units]*set[[Cost per ]]</f>
        <v>2989.44</v>
      </c>
    </row>
    <row r="226" spans="3:9" x14ac:dyDescent="0.25">
      <c r="C226" t="s">
        <v>28</v>
      </c>
      <c r="D226" t="s">
        <v>3</v>
      </c>
      <c r="E226" t="s">
        <v>50</v>
      </c>
      <c r="F226" s="14">
        <v>10129</v>
      </c>
      <c r="G226" s="13">
        <v>312</v>
      </c>
      <c r="H226" s="9">
        <f>VLOOKUP(set[[#This Row],[Product]], products[], 2, FALSE)</f>
        <v>14.49</v>
      </c>
      <c r="I226" s="9">
        <f xml:space="preserve"> set[Units]*set[[Cost per ]]</f>
        <v>4520.88</v>
      </c>
    </row>
    <row r="227" spans="3:9" x14ac:dyDescent="0.25">
      <c r="C227" t="s">
        <v>28</v>
      </c>
      <c r="D227" t="s">
        <v>11</v>
      </c>
      <c r="E227" t="s">
        <v>36</v>
      </c>
      <c r="F227" s="14">
        <v>3829</v>
      </c>
      <c r="G227" s="13">
        <v>24</v>
      </c>
      <c r="H227" s="9">
        <f>VLOOKUP(set[[#This Row],[Product]], products[], 2, FALSE)</f>
        <v>11.73</v>
      </c>
      <c r="I227" s="9">
        <f xml:space="preserve"> set[Units]*set[[Cost per ]]</f>
        <v>281.52</v>
      </c>
    </row>
    <row r="228" spans="3:9" x14ac:dyDescent="0.25">
      <c r="C228" t="s">
        <v>28</v>
      </c>
      <c r="D228" t="s">
        <v>5</v>
      </c>
      <c r="E228" t="s">
        <v>34</v>
      </c>
      <c r="F228" s="14">
        <v>2149</v>
      </c>
      <c r="G228" s="13">
        <v>117</v>
      </c>
      <c r="H228" s="9">
        <f>VLOOKUP(set[[#This Row],[Product]], products[], 2, FALSE)</f>
        <v>5.79</v>
      </c>
      <c r="I228" s="9">
        <f xml:space="preserve"> set[Units]*set[[Cost per ]]</f>
        <v>677.43</v>
      </c>
    </row>
    <row r="229" spans="3:9" x14ac:dyDescent="0.25">
      <c r="C229" t="s">
        <v>28</v>
      </c>
      <c r="D229" t="s">
        <v>6</v>
      </c>
      <c r="E229" t="s">
        <v>50</v>
      </c>
      <c r="F229" s="14">
        <v>6454</v>
      </c>
      <c r="G229" s="13">
        <v>54</v>
      </c>
      <c r="H229" s="9">
        <f>VLOOKUP(set[[#This Row],[Product]], products[], 2, FALSE)</f>
        <v>14.49</v>
      </c>
      <c r="I229" s="9">
        <f xml:space="preserve"> set[Units]*set[[Cost per ]]</f>
        <v>782.46</v>
      </c>
    </row>
    <row r="230" spans="3:9" x14ac:dyDescent="0.25">
      <c r="C230" t="s">
        <v>28</v>
      </c>
      <c r="D230" t="s">
        <v>6</v>
      </c>
      <c r="E230" t="s">
        <v>42</v>
      </c>
      <c r="F230" s="14">
        <v>4487</v>
      </c>
      <c r="G230" s="13">
        <v>333</v>
      </c>
      <c r="H230" s="9">
        <f>VLOOKUP(set[[#This Row],[Product]], products[], 2, FALSE)</f>
        <v>8.7899999999999991</v>
      </c>
      <c r="I230" s="9">
        <f xml:space="preserve"> set[Units]*set[[Cost per ]]</f>
        <v>2927.0699999999997</v>
      </c>
    </row>
    <row r="231" spans="3:9" x14ac:dyDescent="0.25">
      <c r="C231" t="s">
        <v>29</v>
      </c>
      <c r="D231" t="s">
        <v>5</v>
      </c>
      <c r="E231" t="s">
        <v>43</v>
      </c>
      <c r="F231" s="14">
        <v>9632</v>
      </c>
      <c r="G231" s="13">
        <v>288</v>
      </c>
      <c r="H231" s="9">
        <f>VLOOKUP(set[[#This Row],[Product]], products[], 2, FALSE)</f>
        <v>6.47</v>
      </c>
      <c r="I231" s="9">
        <f xml:space="preserve"> set[Units]*set[[Cost per ]]</f>
        <v>1863.36</v>
      </c>
    </row>
    <row r="232" spans="3:9" x14ac:dyDescent="0.25">
      <c r="C232" t="s">
        <v>29</v>
      </c>
      <c r="D232" t="s">
        <v>11</v>
      </c>
      <c r="E232" t="s">
        <v>40</v>
      </c>
      <c r="F232" s="14">
        <v>336</v>
      </c>
      <c r="G232" s="13">
        <v>144</v>
      </c>
      <c r="H232" s="9">
        <f>VLOOKUP(set[[#This Row],[Product]], products[], 2, FALSE)</f>
        <v>9.77</v>
      </c>
      <c r="I232" s="9">
        <f xml:space="preserve"> set[Units]*set[[Cost per ]]</f>
        <v>1406.8799999999999</v>
      </c>
    </row>
    <row r="233" spans="3:9" x14ac:dyDescent="0.25">
      <c r="C233" t="s">
        <v>29</v>
      </c>
      <c r="D233" t="s">
        <v>1</v>
      </c>
      <c r="E233" t="s">
        <v>36</v>
      </c>
      <c r="F233" s="14">
        <v>2114</v>
      </c>
      <c r="G233" s="13">
        <v>186</v>
      </c>
      <c r="H233" s="9">
        <f>VLOOKUP(set[[#This Row],[Product]], products[], 2, FALSE)</f>
        <v>11.73</v>
      </c>
      <c r="I233" s="9">
        <f xml:space="preserve"> set[Units]*set[[Cost per ]]</f>
        <v>2181.7800000000002</v>
      </c>
    </row>
    <row r="234" spans="3:9" x14ac:dyDescent="0.25">
      <c r="C234" t="s">
        <v>29</v>
      </c>
      <c r="D234" t="s">
        <v>5</v>
      </c>
      <c r="E234" t="s">
        <v>45</v>
      </c>
      <c r="F234" s="14">
        <v>10311</v>
      </c>
      <c r="G234" s="13">
        <v>231</v>
      </c>
      <c r="H234" s="9">
        <f>VLOOKUP(set[[#This Row],[Product]], products[], 2, FALSE)</f>
        <v>9.33</v>
      </c>
      <c r="I234" s="9">
        <f xml:space="preserve"> set[Units]*set[[Cost per ]]</f>
        <v>2155.23</v>
      </c>
    </row>
    <row r="235" spans="3:9" x14ac:dyDescent="0.25">
      <c r="C235" t="s">
        <v>29</v>
      </c>
      <c r="D235" t="s">
        <v>6</v>
      </c>
      <c r="E235" t="s">
        <v>53</v>
      </c>
      <c r="F235" s="14">
        <v>6398</v>
      </c>
      <c r="G235" s="13">
        <v>102</v>
      </c>
      <c r="H235" s="9">
        <f>VLOOKUP(set[[#This Row],[Product]], products[], 2, FALSE)</f>
        <v>4.97</v>
      </c>
      <c r="I235" s="9">
        <f xml:space="preserve"> set[Units]*set[[Cost per ]]</f>
        <v>506.94</v>
      </c>
    </row>
    <row r="236" spans="3:9" x14ac:dyDescent="0.25">
      <c r="C236" t="s">
        <v>29</v>
      </c>
      <c r="D236" t="s">
        <v>9</v>
      </c>
      <c r="E236" t="s">
        <v>39</v>
      </c>
      <c r="F236" s="14">
        <v>3976</v>
      </c>
      <c r="G236" s="13">
        <v>72</v>
      </c>
      <c r="H236" s="9">
        <f>VLOOKUP(set[[#This Row],[Product]], products[], 2, FALSE)</f>
        <v>11.7</v>
      </c>
      <c r="I236" s="9">
        <f xml:space="preserve"> set[Units]*set[[Cost per ]]</f>
        <v>842.4</v>
      </c>
    </row>
    <row r="237" spans="3:9" x14ac:dyDescent="0.25">
      <c r="C237" t="s">
        <v>29</v>
      </c>
      <c r="D237" t="s">
        <v>1</v>
      </c>
      <c r="E237" t="s">
        <v>45</v>
      </c>
      <c r="F237" s="14">
        <v>4760</v>
      </c>
      <c r="G237" s="13">
        <v>69</v>
      </c>
      <c r="H237" s="9">
        <f>VLOOKUP(set[[#This Row],[Product]], products[], 2, FALSE)</f>
        <v>9.33</v>
      </c>
      <c r="I237" s="9">
        <f xml:space="preserve"> set[Units]*set[[Cost per ]]</f>
        <v>643.77</v>
      </c>
    </row>
    <row r="238" spans="3:9" x14ac:dyDescent="0.25">
      <c r="C238" t="s">
        <v>29</v>
      </c>
      <c r="D238" t="s">
        <v>11</v>
      </c>
      <c r="E238" t="s">
        <v>37</v>
      </c>
      <c r="F238" s="14">
        <v>1463</v>
      </c>
      <c r="G238" s="13">
        <v>39</v>
      </c>
      <c r="H238" s="9">
        <f>VLOOKUP(set[[#This Row],[Product]], products[], 2, FALSE)</f>
        <v>3.11</v>
      </c>
      <c r="I238" s="9">
        <f xml:space="preserve"> set[Units]*set[[Cost per ]]</f>
        <v>121.28999999999999</v>
      </c>
    </row>
    <row r="239" spans="3:9" x14ac:dyDescent="0.25">
      <c r="C239" t="s">
        <v>29</v>
      </c>
      <c r="D239" t="s">
        <v>5</v>
      </c>
      <c r="E239" t="s">
        <v>46</v>
      </c>
      <c r="F239" s="14">
        <v>854</v>
      </c>
      <c r="G239" s="13">
        <v>309</v>
      </c>
      <c r="H239" s="9">
        <f>VLOOKUP(set[[#This Row],[Product]], products[], 2, FALSE)</f>
        <v>10.38</v>
      </c>
      <c r="I239" s="9">
        <f xml:space="preserve"> set[Units]*set[[Cost per ]]</f>
        <v>3207.42</v>
      </c>
    </row>
    <row r="240" spans="3:9" x14ac:dyDescent="0.25">
      <c r="C240" t="s">
        <v>29</v>
      </c>
      <c r="D240" t="s">
        <v>1</v>
      </c>
      <c r="E240" t="s">
        <v>46</v>
      </c>
      <c r="F240" s="14">
        <v>7455</v>
      </c>
      <c r="G240" s="13">
        <v>216</v>
      </c>
      <c r="H240" s="9">
        <f>VLOOKUP(set[[#This Row],[Product]], products[], 2, FALSE)</f>
        <v>10.38</v>
      </c>
      <c r="I240" s="9">
        <f xml:space="preserve"> set[Units]*set[[Cost per ]]</f>
        <v>2242.0800000000004</v>
      </c>
    </row>
    <row r="241" spans="3:9" x14ac:dyDescent="0.25">
      <c r="C241" t="s">
        <v>29</v>
      </c>
      <c r="D241" t="s">
        <v>6</v>
      </c>
      <c r="E241" t="s">
        <v>41</v>
      </c>
      <c r="F241" s="14">
        <v>2933</v>
      </c>
      <c r="G241" s="13">
        <v>9</v>
      </c>
      <c r="H241" s="9">
        <f>VLOOKUP(set[[#This Row],[Product]], products[], 2, FALSE)</f>
        <v>9</v>
      </c>
      <c r="I241" s="9">
        <f xml:space="preserve"> set[Units]*set[[Cost per ]]</f>
        <v>81</v>
      </c>
    </row>
    <row r="242" spans="3:9" x14ac:dyDescent="0.25">
      <c r="C242" t="s">
        <v>29</v>
      </c>
      <c r="D242" t="s">
        <v>5</v>
      </c>
      <c r="E242" t="s">
        <v>35</v>
      </c>
      <c r="F242" s="14">
        <v>1925</v>
      </c>
      <c r="G242" s="13">
        <v>192</v>
      </c>
      <c r="H242" s="9">
        <f>VLOOKUP(set[[#This Row],[Product]], products[], 2, FALSE)</f>
        <v>7.64</v>
      </c>
      <c r="I242" s="9">
        <f xml:space="preserve"> set[Units]*set[[Cost per ]]</f>
        <v>1466.8799999999999</v>
      </c>
    </row>
    <row r="243" spans="3:9" x14ac:dyDescent="0.25">
      <c r="C243" t="s">
        <v>29</v>
      </c>
      <c r="D243" t="s">
        <v>6</v>
      </c>
      <c r="E243" t="s">
        <v>50</v>
      </c>
      <c r="F243" s="14">
        <v>1526</v>
      </c>
      <c r="G243" s="13">
        <v>240</v>
      </c>
      <c r="H243" s="9">
        <f>VLOOKUP(set[[#This Row],[Product]], products[], 2, FALSE)</f>
        <v>14.49</v>
      </c>
      <c r="I243" s="9">
        <f xml:space="preserve"> set[Units]*set[[Cost per ]]</f>
        <v>3477.6</v>
      </c>
    </row>
    <row r="244" spans="3:9" x14ac:dyDescent="0.25">
      <c r="C244" t="s">
        <v>29</v>
      </c>
      <c r="D244" t="s">
        <v>1</v>
      </c>
      <c r="E244" t="s">
        <v>44</v>
      </c>
      <c r="F244" s="14">
        <v>847</v>
      </c>
      <c r="G244" s="13">
        <v>129</v>
      </c>
      <c r="H244" s="9">
        <f>VLOOKUP(set[[#This Row],[Product]], products[], 2, FALSE)</f>
        <v>16.73</v>
      </c>
      <c r="I244" s="9">
        <f xml:space="preserve"> set[Units]*set[[Cost per ]]</f>
        <v>2158.17</v>
      </c>
    </row>
    <row r="245" spans="3:9" x14ac:dyDescent="0.25">
      <c r="C245" t="s">
        <v>29</v>
      </c>
      <c r="D245" t="s">
        <v>5</v>
      </c>
      <c r="E245" t="s">
        <v>51</v>
      </c>
      <c r="F245" s="14">
        <v>98</v>
      </c>
      <c r="G245" s="13">
        <v>204</v>
      </c>
      <c r="H245" s="9">
        <f>VLOOKUP(set[[#This Row],[Product]], products[], 2, FALSE)</f>
        <v>5.6</v>
      </c>
      <c r="I245" s="9">
        <f xml:space="preserve"> set[Units]*set[[Cost per ]]</f>
        <v>1142.3999999999999</v>
      </c>
    </row>
    <row r="246" spans="3:9" x14ac:dyDescent="0.25">
      <c r="C246" t="s">
        <v>29</v>
      </c>
      <c r="D246" t="s">
        <v>11</v>
      </c>
      <c r="E246" t="s">
        <v>32</v>
      </c>
      <c r="F246" s="14">
        <v>7847</v>
      </c>
      <c r="G246" s="13">
        <v>174</v>
      </c>
      <c r="H246" s="9">
        <f>VLOOKUP(set[[#This Row],[Product]], products[], 2, FALSE)</f>
        <v>12.37</v>
      </c>
      <c r="I246" s="9">
        <f xml:space="preserve"> set[Units]*set[[Cost per ]]</f>
        <v>2152.3799999999997</v>
      </c>
    </row>
    <row r="247" spans="3:9" x14ac:dyDescent="0.25">
      <c r="C247" t="s">
        <v>29</v>
      </c>
      <c r="D247" t="s">
        <v>6</v>
      </c>
      <c r="E247" t="s">
        <v>48</v>
      </c>
      <c r="F247" s="14">
        <v>3388</v>
      </c>
      <c r="G247" s="13">
        <v>123</v>
      </c>
      <c r="H247" s="9">
        <f>VLOOKUP(set[[#This Row],[Product]], products[], 2, FALSE)</f>
        <v>10.62</v>
      </c>
      <c r="I247" s="9">
        <f xml:space="preserve"> set[Units]*set[[Cost per ]]</f>
        <v>1306.26</v>
      </c>
    </row>
    <row r="248" spans="3:9" x14ac:dyDescent="0.25">
      <c r="C248" t="s">
        <v>29</v>
      </c>
      <c r="D248" t="s">
        <v>6</v>
      </c>
      <c r="E248" t="s">
        <v>51</v>
      </c>
      <c r="F248" s="14">
        <v>2324</v>
      </c>
      <c r="G248" s="13">
        <v>177</v>
      </c>
      <c r="H248" s="9">
        <f>VLOOKUP(set[[#This Row],[Product]], products[], 2, FALSE)</f>
        <v>5.6</v>
      </c>
      <c r="I248" s="9">
        <f xml:space="preserve"> set[Units]*set[[Cost per ]]</f>
        <v>991.19999999999993</v>
      </c>
    </row>
    <row r="249" spans="3:9" x14ac:dyDescent="0.25">
      <c r="C249" t="s">
        <v>29</v>
      </c>
      <c r="D249" t="s">
        <v>5</v>
      </c>
      <c r="E249" t="s">
        <v>52</v>
      </c>
      <c r="F249" s="14">
        <v>10304</v>
      </c>
      <c r="G249" s="13">
        <v>84</v>
      </c>
      <c r="H249" s="9">
        <f>VLOOKUP(set[[#This Row],[Product]], products[], 2, FALSE)</f>
        <v>8.65</v>
      </c>
      <c r="I249" s="9">
        <f xml:space="preserve"> set[Units]*set[[Cost per ]]</f>
        <v>726.6</v>
      </c>
    </row>
    <row r="250" spans="3:9" x14ac:dyDescent="0.25">
      <c r="C250" t="s">
        <v>29</v>
      </c>
      <c r="D250" t="s">
        <v>11</v>
      </c>
      <c r="E250" t="s">
        <v>42</v>
      </c>
      <c r="F250" s="14">
        <v>1274</v>
      </c>
      <c r="G250" s="13">
        <v>225</v>
      </c>
      <c r="H250" s="9">
        <f>VLOOKUP(set[[#This Row],[Product]], products[], 2, FALSE)</f>
        <v>8.7899999999999991</v>
      </c>
      <c r="I250" s="9">
        <f xml:space="preserve"> set[Units]*set[[Cost per ]]</f>
        <v>1977.7499999999998</v>
      </c>
    </row>
    <row r="251" spans="3:9" x14ac:dyDescent="0.25">
      <c r="C251" t="s">
        <v>29</v>
      </c>
      <c r="D251" t="s">
        <v>3</v>
      </c>
      <c r="E251" t="s">
        <v>49</v>
      </c>
      <c r="F251" s="14">
        <v>154</v>
      </c>
      <c r="G251" s="13">
        <v>21</v>
      </c>
      <c r="H251" s="9">
        <f>VLOOKUP(set[[#This Row],[Product]], products[], 2, FALSE)</f>
        <v>13.15</v>
      </c>
      <c r="I251" s="9">
        <f xml:space="preserve"> set[Units]*set[[Cost per ]]</f>
        <v>276.15000000000003</v>
      </c>
    </row>
    <row r="252" spans="3:9" x14ac:dyDescent="0.25">
      <c r="C252" t="s">
        <v>29</v>
      </c>
      <c r="D252" t="s">
        <v>5</v>
      </c>
      <c r="E252" t="s">
        <v>50</v>
      </c>
      <c r="F252" s="14">
        <v>6118</v>
      </c>
      <c r="G252" s="13">
        <v>174</v>
      </c>
      <c r="H252" s="9">
        <f>VLOOKUP(set[[#This Row],[Product]], products[], 2, FALSE)</f>
        <v>14.49</v>
      </c>
      <c r="I252" s="9">
        <f xml:space="preserve"> set[Units]*set[[Cost per ]]</f>
        <v>2521.2600000000002</v>
      </c>
    </row>
    <row r="253" spans="3:9" x14ac:dyDescent="0.25">
      <c r="C253" t="s">
        <v>29</v>
      </c>
      <c r="D253" t="s">
        <v>3</v>
      </c>
      <c r="E253" t="s">
        <v>40</v>
      </c>
      <c r="F253" s="14">
        <v>5915</v>
      </c>
      <c r="G253" s="13">
        <v>3</v>
      </c>
      <c r="H253" s="9">
        <f>VLOOKUP(set[[#This Row],[Product]], products[], 2, FALSE)</f>
        <v>9.77</v>
      </c>
      <c r="I253" s="9">
        <f xml:space="preserve"> set[Units]*set[[Cost per ]]</f>
        <v>29.31</v>
      </c>
    </row>
    <row r="254" spans="3:9" x14ac:dyDescent="0.25">
      <c r="C254" t="s">
        <v>29</v>
      </c>
      <c r="D254" t="s">
        <v>1</v>
      </c>
      <c r="E254" t="s">
        <v>35</v>
      </c>
      <c r="F254" s="14">
        <v>609</v>
      </c>
      <c r="G254" s="13">
        <v>99</v>
      </c>
      <c r="H254" s="9">
        <f>VLOOKUP(set[[#This Row],[Product]], products[], 2, FALSE)</f>
        <v>7.64</v>
      </c>
      <c r="I254" s="9">
        <f xml:space="preserve"> set[Units]*set[[Cost per ]]</f>
        <v>756.36</v>
      </c>
    </row>
    <row r="255" spans="3:9" x14ac:dyDescent="0.25">
      <c r="C255" t="s">
        <v>29</v>
      </c>
      <c r="D255" t="s">
        <v>11</v>
      </c>
      <c r="E255" t="s">
        <v>33</v>
      </c>
      <c r="F255" s="14">
        <v>4935</v>
      </c>
      <c r="G255" s="13">
        <v>126</v>
      </c>
      <c r="H255" s="9">
        <f>VLOOKUP(set[[#This Row],[Product]], products[], 2, FALSE)</f>
        <v>6.49</v>
      </c>
      <c r="I255" s="9">
        <f xml:space="preserve"> set[Units]*set[[Cost per ]]</f>
        <v>817.74</v>
      </c>
    </row>
    <row r="256" spans="3:9" x14ac:dyDescent="0.25">
      <c r="C256" t="s">
        <v>29</v>
      </c>
      <c r="D256" t="s">
        <v>6</v>
      </c>
      <c r="E256" t="s">
        <v>36</v>
      </c>
      <c r="F256" s="14">
        <v>714</v>
      </c>
      <c r="G256" s="13">
        <v>231</v>
      </c>
      <c r="H256" s="9">
        <f>VLOOKUP(set[[#This Row],[Product]], products[], 2, FALSE)</f>
        <v>11.73</v>
      </c>
      <c r="I256" s="9">
        <f xml:space="preserve"> set[Units]*set[[Cost per ]]</f>
        <v>2709.63</v>
      </c>
    </row>
    <row r="257" spans="3:9" x14ac:dyDescent="0.25">
      <c r="C257" t="s">
        <v>30</v>
      </c>
      <c r="D257" t="s">
        <v>1</v>
      </c>
      <c r="E257" t="s">
        <v>52</v>
      </c>
      <c r="F257" s="14">
        <v>6706</v>
      </c>
      <c r="G257" s="13">
        <v>459</v>
      </c>
      <c r="H257" s="9">
        <f>VLOOKUP(set[[#This Row],[Product]], products[], 2, FALSE)</f>
        <v>8.65</v>
      </c>
      <c r="I257" s="9">
        <f xml:space="preserve"> set[Units]*set[[Cost per ]]</f>
        <v>3970.3500000000004</v>
      </c>
    </row>
    <row r="258" spans="3:9" x14ac:dyDescent="0.25">
      <c r="C258" t="s">
        <v>30</v>
      </c>
      <c r="D258" t="s">
        <v>1</v>
      </c>
      <c r="E258" t="s">
        <v>40</v>
      </c>
      <c r="F258" s="14">
        <v>5012</v>
      </c>
      <c r="G258" s="13">
        <v>210</v>
      </c>
      <c r="H258" s="9">
        <f>VLOOKUP(set[[#This Row],[Product]], products[], 2, FALSE)</f>
        <v>9.77</v>
      </c>
      <c r="I258" s="9">
        <f xml:space="preserve"> set[Units]*set[[Cost per ]]</f>
        <v>2051.6999999999998</v>
      </c>
    </row>
    <row r="259" spans="3:9" x14ac:dyDescent="0.25">
      <c r="C259" t="s">
        <v>30</v>
      </c>
      <c r="D259" t="s">
        <v>3</v>
      </c>
      <c r="E259" t="s">
        <v>33</v>
      </c>
      <c r="F259" s="14">
        <v>1701</v>
      </c>
      <c r="G259" s="13">
        <v>234</v>
      </c>
      <c r="H259" s="9">
        <f>VLOOKUP(set[[#This Row],[Product]], products[], 2, FALSE)</f>
        <v>6.49</v>
      </c>
      <c r="I259" s="9">
        <f xml:space="preserve"> set[Units]*set[[Cost per ]]</f>
        <v>1518.66</v>
      </c>
    </row>
    <row r="260" spans="3:9" x14ac:dyDescent="0.25">
      <c r="C260" t="s">
        <v>30</v>
      </c>
      <c r="D260" t="s">
        <v>6</v>
      </c>
      <c r="E260" t="s">
        <v>35</v>
      </c>
      <c r="F260" s="14">
        <v>1771</v>
      </c>
      <c r="G260" s="13">
        <v>204</v>
      </c>
      <c r="H260" s="9">
        <f>VLOOKUP(set[[#This Row],[Product]], products[], 2, FALSE)</f>
        <v>7.64</v>
      </c>
      <c r="I260" s="9">
        <f xml:space="preserve"> set[Units]*set[[Cost per ]]</f>
        <v>1558.56</v>
      </c>
    </row>
    <row r="261" spans="3:9" x14ac:dyDescent="0.25">
      <c r="C261" t="s">
        <v>30</v>
      </c>
      <c r="D261" t="s">
        <v>9</v>
      </c>
      <c r="E261" t="s">
        <v>50</v>
      </c>
      <c r="F261" s="14">
        <v>7021</v>
      </c>
      <c r="G261" s="13">
        <v>183</v>
      </c>
      <c r="H261" s="9">
        <f>VLOOKUP(set[[#This Row],[Product]], products[], 2, FALSE)</f>
        <v>14.49</v>
      </c>
      <c r="I261" s="9">
        <f xml:space="preserve"> set[Units]*set[[Cost per ]]</f>
        <v>2651.67</v>
      </c>
    </row>
    <row r="262" spans="3:9" x14ac:dyDescent="0.25">
      <c r="C262" t="s">
        <v>30</v>
      </c>
      <c r="D262" t="s">
        <v>6</v>
      </c>
      <c r="E262" t="s">
        <v>36</v>
      </c>
      <c r="F262" s="14">
        <v>9709</v>
      </c>
      <c r="G262" s="13">
        <v>30</v>
      </c>
      <c r="H262" s="9">
        <f>VLOOKUP(set[[#This Row],[Product]], products[], 2, FALSE)</f>
        <v>11.73</v>
      </c>
      <c r="I262" s="9">
        <f xml:space="preserve"> set[Units]*set[[Cost per ]]</f>
        <v>351.90000000000003</v>
      </c>
    </row>
    <row r="263" spans="3:9" x14ac:dyDescent="0.25">
      <c r="C263" t="s">
        <v>30</v>
      </c>
      <c r="D263" t="s">
        <v>9</v>
      </c>
      <c r="E263" t="s">
        <v>34</v>
      </c>
      <c r="F263" s="14">
        <v>8890</v>
      </c>
      <c r="G263" s="13">
        <v>210</v>
      </c>
      <c r="H263" s="9">
        <f>VLOOKUP(set[[#This Row],[Product]], products[], 2, FALSE)</f>
        <v>5.79</v>
      </c>
      <c r="I263" s="9">
        <f xml:space="preserve"> set[Units]*set[[Cost per ]]</f>
        <v>1215.9000000000001</v>
      </c>
    </row>
    <row r="264" spans="3:9" x14ac:dyDescent="0.25">
      <c r="C264" t="s">
        <v>30</v>
      </c>
      <c r="D264" t="s">
        <v>1</v>
      </c>
      <c r="E264" t="s">
        <v>47</v>
      </c>
      <c r="F264" s="14">
        <v>2023</v>
      </c>
      <c r="G264" s="13">
        <v>168</v>
      </c>
      <c r="H264" s="9">
        <f>VLOOKUP(set[[#This Row],[Product]], products[], 2, FALSE)</f>
        <v>7.16</v>
      </c>
      <c r="I264" s="9">
        <f xml:space="preserve"> set[Units]*set[[Cost per ]]</f>
        <v>1202.8800000000001</v>
      </c>
    </row>
    <row r="265" spans="3:9" x14ac:dyDescent="0.25">
      <c r="C265" t="s">
        <v>30</v>
      </c>
      <c r="D265" t="s">
        <v>1</v>
      </c>
      <c r="E265" t="s">
        <v>44</v>
      </c>
      <c r="F265" s="14">
        <v>4753</v>
      </c>
      <c r="G265" s="13">
        <v>300</v>
      </c>
      <c r="H265" s="9">
        <f>VLOOKUP(set[[#This Row],[Product]], products[], 2, FALSE)</f>
        <v>16.73</v>
      </c>
      <c r="I265" s="9">
        <f xml:space="preserve"> set[Units]*set[[Cost per ]]</f>
        <v>5019</v>
      </c>
    </row>
    <row r="266" spans="3:9" x14ac:dyDescent="0.25">
      <c r="C266" t="s">
        <v>30</v>
      </c>
      <c r="D266" t="s">
        <v>3</v>
      </c>
      <c r="E266" t="s">
        <v>40</v>
      </c>
      <c r="F266" s="14">
        <v>168</v>
      </c>
      <c r="G266" s="13">
        <v>84</v>
      </c>
      <c r="H266" s="9">
        <f>VLOOKUP(set[[#This Row],[Product]], products[], 2, FALSE)</f>
        <v>9.77</v>
      </c>
      <c r="I266" s="9">
        <f xml:space="preserve"> set[Units]*set[[Cost per ]]</f>
        <v>820.68</v>
      </c>
    </row>
    <row r="267" spans="3:9" x14ac:dyDescent="0.25">
      <c r="C267" t="s">
        <v>30</v>
      </c>
      <c r="D267" t="s">
        <v>3</v>
      </c>
      <c r="E267" t="s">
        <v>52</v>
      </c>
      <c r="F267" s="14">
        <v>3752</v>
      </c>
      <c r="G267" s="13">
        <v>213</v>
      </c>
      <c r="H267" s="9">
        <f>VLOOKUP(set[[#This Row],[Product]], products[], 2, FALSE)</f>
        <v>8.65</v>
      </c>
      <c r="I267" s="9">
        <f xml:space="preserve"> set[Units]*set[[Cost per ]]</f>
        <v>1842.45</v>
      </c>
    </row>
    <row r="268" spans="3:9" x14ac:dyDescent="0.25">
      <c r="C268" t="s">
        <v>30</v>
      </c>
      <c r="D268" t="s">
        <v>6</v>
      </c>
      <c r="E268" t="s">
        <v>50</v>
      </c>
      <c r="F268" s="14">
        <v>42</v>
      </c>
      <c r="G268" s="13">
        <v>150</v>
      </c>
      <c r="H268" s="9">
        <f>VLOOKUP(set[[#This Row],[Product]], products[], 2, FALSE)</f>
        <v>14.49</v>
      </c>
      <c r="I268" s="9">
        <f xml:space="preserve"> set[Units]*set[[Cost per ]]</f>
        <v>2173.5</v>
      </c>
    </row>
    <row r="269" spans="3:9" x14ac:dyDescent="0.25">
      <c r="C269" t="s">
        <v>30</v>
      </c>
      <c r="D269" t="s">
        <v>3</v>
      </c>
      <c r="E269" t="s">
        <v>45</v>
      </c>
      <c r="F269" s="14">
        <v>819</v>
      </c>
      <c r="G269" s="13">
        <v>510</v>
      </c>
      <c r="H269" s="9">
        <f>VLOOKUP(set[[#This Row],[Product]], products[], 2, FALSE)</f>
        <v>9.33</v>
      </c>
      <c r="I269" s="9">
        <f xml:space="preserve"> set[Units]*set[[Cost per ]]</f>
        <v>4758.3</v>
      </c>
    </row>
    <row r="270" spans="3:9" x14ac:dyDescent="0.25">
      <c r="C270" t="s">
        <v>30</v>
      </c>
      <c r="D270" t="s">
        <v>1</v>
      </c>
      <c r="E270" t="s">
        <v>32</v>
      </c>
      <c r="F270" s="14">
        <v>357</v>
      </c>
      <c r="G270" s="13">
        <v>126</v>
      </c>
      <c r="H270" s="9">
        <f>VLOOKUP(set[[#This Row],[Product]], products[], 2, FALSE)</f>
        <v>12.37</v>
      </c>
      <c r="I270" s="9">
        <f xml:space="preserve"> set[Units]*set[[Cost per ]]</f>
        <v>1558.62</v>
      </c>
    </row>
    <row r="271" spans="3:9" x14ac:dyDescent="0.25">
      <c r="C271" t="s">
        <v>30</v>
      </c>
      <c r="D271" t="s">
        <v>11</v>
      </c>
      <c r="E271" t="s">
        <v>42</v>
      </c>
      <c r="F271" s="14">
        <v>2009</v>
      </c>
      <c r="G271" s="13">
        <v>219</v>
      </c>
      <c r="H271" s="9">
        <f>VLOOKUP(set[[#This Row],[Product]], products[], 2, FALSE)</f>
        <v>8.7899999999999991</v>
      </c>
      <c r="I271" s="9">
        <f xml:space="preserve"> set[Units]*set[[Cost per ]]</f>
        <v>1925.0099999999998</v>
      </c>
    </row>
    <row r="272" spans="3:9" x14ac:dyDescent="0.25">
      <c r="C272" t="s">
        <v>30</v>
      </c>
      <c r="D272" t="s">
        <v>9</v>
      </c>
      <c r="E272" t="s">
        <v>51</v>
      </c>
      <c r="F272" s="14">
        <v>1561</v>
      </c>
      <c r="G272" s="13">
        <v>27</v>
      </c>
      <c r="H272" s="9">
        <f>VLOOKUP(set[[#This Row],[Product]], products[], 2, FALSE)</f>
        <v>5.6</v>
      </c>
      <c r="I272" s="9">
        <f xml:space="preserve"> set[Units]*set[[Cost per ]]</f>
        <v>151.19999999999999</v>
      </c>
    </row>
    <row r="273" spans="3:9" x14ac:dyDescent="0.25">
      <c r="C273" t="s">
        <v>30</v>
      </c>
      <c r="D273" t="s">
        <v>6</v>
      </c>
      <c r="E273" t="s">
        <v>51</v>
      </c>
      <c r="F273" s="14">
        <v>6279</v>
      </c>
      <c r="G273" s="13">
        <v>45</v>
      </c>
      <c r="H273" s="9">
        <f>VLOOKUP(set[[#This Row],[Product]], products[], 2, FALSE)</f>
        <v>5.6</v>
      </c>
      <c r="I273" s="9">
        <f xml:space="preserve"> set[Units]*set[[Cost per ]]</f>
        <v>251.99999999999997</v>
      </c>
    </row>
    <row r="274" spans="3:9" x14ac:dyDescent="0.25">
      <c r="C274" t="s">
        <v>30</v>
      </c>
      <c r="D274" t="s">
        <v>6</v>
      </c>
      <c r="E274" t="s">
        <v>40</v>
      </c>
      <c r="F274" s="14">
        <v>1890</v>
      </c>
      <c r="G274" s="13">
        <v>195</v>
      </c>
      <c r="H274" s="9">
        <f>VLOOKUP(set[[#This Row],[Product]], products[], 2, FALSE)</f>
        <v>9.77</v>
      </c>
      <c r="I274" s="9">
        <f xml:space="preserve"> set[Units]*set[[Cost per ]]</f>
        <v>1905.1499999999999</v>
      </c>
    </row>
    <row r="275" spans="3:9" x14ac:dyDescent="0.25">
      <c r="C275" t="s">
        <v>30</v>
      </c>
      <c r="D275" t="s">
        <v>1</v>
      </c>
      <c r="E275" t="s">
        <v>50</v>
      </c>
      <c r="F275" s="14">
        <v>3598</v>
      </c>
      <c r="G275" s="13">
        <v>81</v>
      </c>
      <c r="H275" s="9">
        <f>VLOOKUP(set[[#This Row],[Product]], products[], 2, FALSE)</f>
        <v>14.49</v>
      </c>
      <c r="I275" s="9">
        <f xml:space="preserve"> set[Units]*set[[Cost per ]]</f>
        <v>1173.69</v>
      </c>
    </row>
    <row r="276" spans="3:9" x14ac:dyDescent="0.25">
      <c r="C276" t="s">
        <v>30</v>
      </c>
      <c r="D276" t="s">
        <v>11</v>
      </c>
      <c r="E276" t="s">
        <v>34</v>
      </c>
      <c r="F276" s="14">
        <v>3507</v>
      </c>
      <c r="G276" s="13">
        <v>288</v>
      </c>
      <c r="H276" s="9">
        <f>VLOOKUP(set[[#This Row],[Product]], products[], 2, FALSE)</f>
        <v>5.79</v>
      </c>
      <c r="I276" s="9">
        <f xml:space="preserve"> set[Units]*set[[Cost per ]]</f>
        <v>1667.52</v>
      </c>
    </row>
    <row r="277" spans="3:9" x14ac:dyDescent="0.25">
      <c r="C277" t="s">
        <v>30</v>
      </c>
      <c r="D277" t="s">
        <v>9</v>
      </c>
      <c r="E277" t="s">
        <v>43</v>
      </c>
      <c r="F277" s="14">
        <v>9660</v>
      </c>
      <c r="G277" s="13">
        <v>27</v>
      </c>
      <c r="H277" s="9">
        <f>VLOOKUP(set[[#This Row],[Product]], products[], 2, FALSE)</f>
        <v>6.47</v>
      </c>
      <c r="I277" s="9">
        <f xml:space="preserve"> set[Units]*set[[Cost per ]]</f>
        <v>174.69</v>
      </c>
    </row>
    <row r="278" spans="3:9" x14ac:dyDescent="0.25">
      <c r="C278" t="s">
        <v>30</v>
      </c>
      <c r="D278" t="s">
        <v>1</v>
      </c>
      <c r="E278" t="s">
        <v>48</v>
      </c>
      <c r="F278" s="14">
        <v>2702</v>
      </c>
      <c r="G278" s="13">
        <v>363</v>
      </c>
      <c r="H278" s="9">
        <f>VLOOKUP(set[[#This Row],[Product]], products[], 2, FALSE)</f>
        <v>10.62</v>
      </c>
      <c r="I278" s="9">
        <f xml:space="preserve"> set[Units]*set[[Cost per ]]</f>
        <v>3855.0599999999995</v>
      </c>
    </row>
    <row r="279" spans="3:9" x14ac:dyDescent="0.25">
      <c r="C279" t="s">
        <v>30</v>
      </c>
      <c r="D279" t="s">
        <v>6</v>
      </c>
      <c r="E279" t="s">
        <v>41</v>
      </c>
      <c r="F279" s="14">
        <v>434</v>
      </c>
      <c r="G279" s="13">
        <v>87</v>
      </c>
      <c r="H279" s="9">
        <f>VLOOKUP(set[[#This Row],[Product]], products[], 2, FALSE)</f>
        <v>9</v>
      </c>
      <c r="I279" s="9">
        <f xml:space="preserve"> set[Units]*set[[Cost per ]]</f>
        <v>783</v>
      </c>
    </row>
    <row r="280" spans="3:9" x14ac:dyDescent="0.25">
      <c r="C280" t="s">
        <v>30</v>
      </c>
      <c r="D280" t="s">
        <v>3</v>
      </c>
      <c r="E280" t="s">
        <v>41</v>
      </c>
      <c r="F280" s="14">
        <v>6433</v>
      </c>
      <c r="G280" s="13">
        <v>78</v>
      </c>
      <c r="H280" s="9">
        <f>VLOOKUP(set[[#This Row],[Product]], products[], 2, FALSE)</f>
        <v>9</v>
      </c>
      <c r="I280" s="9">
        <f xml:space="preserve"> set[Units]*set[[Cost per ]]</f>
        <v>702</v>
      </c>
    </row>
    <row r="281" spans="3:9" x14ac:dyDescent="0.25">
      <c r="C281" t="s">
        <v>30</v>
      </c>
      <c r="D281" t="s">
        <v>5</v>
      </c>
      <c r="E281" t="s">
        <v>33</v>
      </c>
      <c r="F281" s="14">
        <v>5019</v>
      </c>
      <c r="G281" s="13">
        <v>150</v>
      </c>
      <c r="H281" s="9">
        <f>VLOOKUP(set[[#This Row],[Product]], products[], 2, FALSE)</f>
        <v>6.49</v>
      </c>
      <c r="I281" s="9">
        <f xml:space="preserve"> set[Units]*set[[Cost per ]]</f>
        <v>973.5</v>
      </c>
    </row>
    <row r="282" spans="3:9" x14ac:dyDescent="0.25">
      <c r="C282" t="s">
        <v>30</v>
      </c>
      <c r="D282" t="s">
        <v>3</v>
      </c>
      <c r="E282" t="s">
        <v>44</v>
      </c>
      <c r="F282" s="14">
        <v>2268</v>
      </c>
      <c r="G282" s="13">
        <v>63</v>
      </c>
      <c r="H282" s="9">
        <f>VLOOKUP(set[[#This Row],[Product]], products[], 2, FALSE)</f>
        <v>16.73</v>
      </c>
      <c r="I282" s="9">
        <f xml:space="preserve"> set[Units]*set[[Cost per ]]</f>
        <v>1053.99</v>
      </c>
    </row>
    <row r="283" spans="3:9" x14ac:dyDescent="0.25">
      <c r="C283" t="s">
        <v>31</v>
      </c>
      <c r="D283" t="s">
        <v>9</v>
      </c>
      <c r="E283" t="s">
        <v>49</v>
      </c>
      <c r="F283" s="14">
        <v>1785</v>
      </c>
      <c r="G283" s="13">
        <v>462</v>
      </c>
      <c r="H283" s="9">
        <f>VLOOKUP(set[[#This Row],[Product]], products[], 2, FALSE)</f>
        <v>13.15</v>
      </c>
      <c r="I283" s="9">
        <f xml:space="preserve"> set[Units]*set[[Cost per ]]</f>
        <v>6075.3</v>
      </c>
    </row>
    <row r="284" spans="3:9" x14ac:dyDescent="0.25">
      <c r="C284" t="s">
        <v>31</v>
      </c>
      <c r="D284" t="s">
        <v>11</v>
      </c>
      <c r="E284" t="s">
        <v>45</v>
      </c>
      <c r="F284" s="14">
        <v>252</v>
      </c>
      <c r="G284" s="13">
        <v>54</v>
      </c>
      <c r="H284" s="9">
        <f>VLOOKUP(set[[#This Row],[Product]], products[], 2, FALSE)</f>
        <v>9.33</v>
      </c>
      <c r="I284" s="9">
        <f xml:space="preserve"> set[Units]*set[[Cost per ]]</f>
        <v>503.82</v>
      </c>
    </row>
    <row r="285" spans="3:9" x14ac:dyDescent="0.25">
      <c r="C285" t="s">
        <v>31</v>
      </c>
      <c r="D285" t="s">
        <v>9</v>
      </c>
      <c r="E285" t="s">
        <v>48</v>
      </c>
      <c r="F285" s="14">
        <v>9443</v>
      </c>
      <c r="G285" s="13">
        <v>162</v>
      </c>
      <c r="H285" s="9">
        <f>VLOOKUP(set[[#This Row],[Product]], products[], 2, FALSE)</f>
        <v>10.62</v>
      </c>
      <c r="I285" s="9">
        <f xml:space="preserve"> set[Units]*set[[Cost per ]]</f>
        <v>1720.4399999999998</v>
      </c>
    </row>
    <row r="286" spans="3:9" x14ac:dyDescent="0.25">
      <c r="C286" t="s">
        <v>31</v>
      </c>
      <c r="D286" t="s">
        <v>1</v>
      </c>
      <c r="E286" t="s">
        <v>35</v>
      </c>
      <c r="F286" s="14">
        <v>553</v>
      </c>
      <c r="G286" s="13">
        <v>15</v>
      </c>
      <c r="H286" s="9">
        <f>VLOOKUP(set[[#This Row],[Product]], products[], 2, FALSE)</f>
        <v>7.64</v>
      </c>
      <c r="I286" s="9">
        <f xml:space="preserve"> set[Units]*set[[Cost per ]]</f>
        <v>114.6</v>
      </c>
    </row>
    <row r="287" spans="3:9" x14ac:dyDescent="0.25">
      <c r="C287" t="s">
        <v>31</v>
      </c>
      <c r="D287" t="s">
        <v>9</v>
      </c>
      <c r="E287" t="s">
        <v>46</v>
      </c>
      <c r="F287" s="14">
        <v>6027</v>
      </c>
      <c r="G287" s="13">
        <v>144</v>
      </c>
      <c r="H287" s="9">
        <f>VLOOKUP(set[[#This Row],[Product]], products[], 2, FALSE)</f>
        <v>10.38</v>
      </c>
      <c r="I287" s="9">
        <f xml:space="preserve"> set[Units]*set[[Cost per ]]</f>
        <v>1494.72</v>
      </c>
    </row>
    <row r="288" spans="3:9" x14ac:dyDescent="0.25">
      <c r="C288" t="s">
        <v>31</v>
      </c>
      <c r="D288" t="s">
        <v>3</v>
      </c>
      <c r="E288" t="s">
        <v>33</v>
      </c>
      <c r="F288" s="14">
        <v>4417</v>
      </c>
      <c r="G288" s="13">
        <v>153</v>
      </c>
      <c r="H288" s="9">
        <f>VLOOKUP(set[[#This Row],[Product]], products[], 2, FALSE)</f>
        <v>6.49</v>
      </c>
      <c r="I288" s="9">
        <f xml:space="preserve"> set[Units]*set[[Cost per ]]</f>
        <v>992.97</v>
      </c>
    </row>
    <row r="289" spans="3:9" x14ac:dyDescent="0.25">
      <c r="C289" t="s">
        <v>31</v>
      </c>
      <c r="D289" t="s">
        <v>6</v>
      </c>
      <c r="E289" t="s">
        <v>35</v>
      </c>
      <c r="F289" s="14">
        <v>238</v>
      </c>
      <c r="G289" s="13">
        <v>18</v>
      </c>
      <c r="H289" s="9">
        <f>VLOOKUP(set[[#This Row],[Product]], products[], 2, FALSE)</f>
        <v>7.64</v>
      </c>
      <c r="I289" s="9">
        <f xml:space="preserve"> set[Units]*set[[Cost per ]]</f>
        <v>137.51999999999998</v>
      </c>
    </row>
    <row r="290" spans="3:9" x14ac:dyDescent="0.25">
      <c r="C290" t="s">
        <v>31</v>
      </c>
      <c r="D290" t="s">
        <v>5</v>
      </c>
      <c r="E290" t="s">
        <v>47</v>
      </c>
      <c r="F290" s="14">
        <v>8211</v>
      </c>
      <c r="G290" s="13">
        <v>75</v>
      </c>
      <c r="H290" s="9">
        <f>VLOOKUP(set[[#This Row],[Product]], products[], 2, FALSE)</f>
        <v>7.16</v>
      </c>
      <c r="I290" s="9">
        <f xml:space="preserve"> set[Units]*set[[Cost per ]]</f>
        <v>537</v>
      </c>
    </row>
    <row r="291" spans="3:9" x14ac:dyDescent="0.25">
      <c r="C291" t="s">
        <v>31</v>
      </c>
      <c r="D291" t="s">
        <v>3</v>
      </c>
      <c r="E291" t="s">
        <v>46</v>
      </c>
      <c r="F291" s="14">
        <v>6580</v>
      </c>
      <c r="G291" s="13">
        <v>183</v>
      </c>
      <c r="H291" s="9">
        <f>VLOOKUP(set[[#This Row],[Product]], products[], 2, FALSE)</f>
        <v>10.38</v>
      </c>
      <c r="I291" s="9">
        <f xml:space="preserve"> set[Units]*set[[Cost per ]]</f>
        <v>1899.5400000000002</v>
      </c>
    </row>
    <row r="292" spans="3:9" x14ac:dyDescent="0.25">
      <c r="C292" t="s">
        <v>31</v>
      </c>
      <c r="D292" t="s">
        <v>3</v>
      </c>
      <c r="E292" t="s">
        <v>45</v>
      </c>
      <c r="F292" s="14">
        <v>56</v>
      </c>
      <c r="G292" s="13">
        <v>51</v>
      </c>
      <c r="H292" s="9">
        <f>VLOOKUP(set[[#This Row],[Product]], products[], 2, FALSE)</f>
        <v>9.33</v>
      </c>
      <c r="I292" s="9">
        <f xml:space="preserve"> set[Units]*set[[Cost per ]]</f>
        <v>475.83</v>
      </c>
    </row>
    <row r="293" spans="3:9" x14ac:dyDescent="0.25">
      <c r="C293" t="s">
        <v>31</v>
      </c>
      <c r="D293" t="s">
        <v>9</v>
      </c>
      <c r="E293" t="s">
        <v>44</v>
      </c>
      <c r="F293" s="14">
        <v>7812</v>
      </c>
      <c r="G293" s="13">
        <v>81</v>
      </c>
      <c r="H293" s="9">
        <f>VLOOKUP(set[[#This Row],[Product]], products[], 2, FALSE)</f>
        <v>16.73</v>
      </c>
      <c r="I293" s="9">
        <f xml:space="preserve"> set[Units]*set[[Cost per ]]</f>
        <v>1355.13</v>
      </c>
    </row>
    <row r="294" spans="3:9" x14ac:dyDescent="0.25">
      <c r="C294" t="s">
        <v>31</v>
      </c>
      <c r="D294" t="s">
        <v>5</v>
      </c>
      <c r="E294" t="s">
        <v>44</v>
      </c>
      <c r="F294" s="14">
        <v>798</v>
      </c>
      <c r="G294" s="13">
        <v>519</v>
      </c>
      <c r="H294" s="9">
        <f>VLOOKUP(set[[#This Row],[Product]], products[], 2, FALSE)</f>
        <v>16.73</v>
      </c>
      <c r="I294" s="9">
        <f xml:space="preserve"> set[Units]*set[[Cost per ]]</f>
        <v>8682.8700000000008</v>
      </c>
    </row>
    <row r="295" spans="3:9" x14ac:dyDescent="0.25">
      <c r="C295" t="s">
        <v>31</v>
      </c>
      <c r="D295" t="s">
        <v>5</v>
      </c>
      <c r="E295" t="s">
        <v>42</v>
      </c>
      <c r="F295" s="14">
        <v>11417</v>
      </c>
      <c r="G295" s="13">
        <v>21</v>
      </c>
      <c r="H295" s="9">
        <f>VLOOKUP(set[[#This Row],[Product]], products[], 2, FALSE)</f>
        <v>8.7899999999999991</v>
      </c>
      <c r="I295" s="9">
        <f xml:space="preserve"> set[Units]*set[[Cost per ]]</f>
        <v>184.58999999999997</v>
      </c>
    </row>
    <row r="296" spans="3:9" x14ac:dyDescent="0.25">
      <c r="C296" t="s">
        <v>31</v>
      </c>
      <c r="D296" t="s">
        <v>6</v>
      </c>
      <c r="E296" t="s">
        <v>43</v>
      </c>
      <c r="F296" s="14">
        <v>11571</v>
      </c>
      <c r="G296" s="13">
        <v>138</v>
      </c>
      <c r="H296" s="9">
        <f>VLOOKUP(set[[#This Row],[Product]], products[], 2, FALSE)</f>
        <v>6.47</v>
      </c>
      <c r="I296" s="9">
        <f xml:space="preserve"> set[Units]*set[[Cost per ]]</f>
        <v>892.86</v>
      </c>
    </row>
    <row r="297" spans="3:9" x14ac:dyDescent="0.25">
      <c r="C297" t="s">
        <v>31</v>
      </c>
      <c r="D297" t="s">
        <v>6</v>
      </c>
      <c r="E297" t="s">
        <v>37</v>
      </c>
      <c r="F297" s="14">
        <v>9926</v>
      </c>
      <c r="G297" s="13">
        <v>201</v>
      </c>
      <c r="H297" s="9">
        <f>VLOOKUP(set[[#This Row],[Product]], products[], 2, FALSE)</f>
        <v>3.11</v>
      </c>
      <c r="I297" s="9">
        <f xml:space="preserve"> set[Units]*set[[Cost per ]]</f>
        <v>625.11</v>
      </c>
    </row>
    <row r="298" spans="3:9" x14ac:dyDescent="0.25">
      <c r="C298" t="s">
        <v>31</v>
      </c>
      <c r="D298" t="s">
        <v>9</v>
      </c>
      <c r="E298" t="s">
        <v>42</v>
      </c>
      <c r="F298" s="14">
        <v>2016</v>
      </c>
      <c r="G298" s="13">
        <v>117</v>
      </c>
      <c r="H298" s="9">
        <f>VLOOKUP(set[[#This Row],[Product]], products[], 2, FALSE)</f>
        <v>8.7899999999999991</v>
      </c>
      <c r="I298" s="9">
        <f xml:space="preserve"> set[Units]*set[[Cost per ]]</f>
        <v>1028.4299999999998</v>
      </c>
    </row>
    <row r="299" spans="3:9" x14ac:dyDescent="0.25">
      <c r="C299" t="s">
        <v>31</v>
      </c>
      <c r="D299" t="s">
        <v>9</v>
      </c>
      <c r="E299" t="s">
        <v>41</v>
      </c>
      <c r="F299" s="14">
        <v>7651</v>
      </c>
      <c r="G299" s="13">
        <v>213</v>
      </c>
      <c r="H299" s="9">
        <f>VLOOKUP(set[[#This Row],[Product]], products[], 2, FALSE)</f>
        <v>9</v>
      </c>
      <c r="I299" s="9">
        <f xml:space="preserve"> set[Units]*set[[Cost per ]]</f>
        <v>1917</v>
      </c>
    </row>
    <row r="300" spans="3:9" x14ac:dyDescent="0.25">
      <c r="C300" t="s">
        <v>31</v>
      </c>
      <c r="D300" t="s">
        <v>9</v>
      </c>
      <c r="E300" t="s">
        <v>40</v>
      </c>
      <c r="F300" s="14">
        <v>1568</v>
      </c>
      <c r="G300" s="13">
        <v>141</v>
      </c>
      <c r="H300" s="9">
        <f>VLOOKUP(set[[#This Row],[Product]], products[], 2, FALSE)</f>
        <v>9.77</v>
      </c>
      <c r="I300" s="9">
        <f xml:space="preserve"> set[Units]*set[[Cost per ]]</f>
        <v>1377.57</v>
      </c>
    </row>
    <row r="301" spans="3:9" x14ac:dyDescent="0.25">
      <c r="C301" t="s">
        <v>31</v>
      </c>
      <c r="D301" t="s">
        <v>6</v>
      </c>
      <c r="E301" t="s">
        <v>39</v>
      </c>
      <c r="F301" s="14">
        <v>1057</v>
      </c>
      <c r="G301" s="13">
        <v>54</v>
      </c>
      <c r="H301" s="9">
        <f>VLOOKUP(set[[#This Row],[Product]], products[], 2, FALSE)</f>
        <v>11.7</v>
      </c>
      <c r="I301" s="9">
        <f xml:space="preserve"> set[Units]*set[[Cost per ]]</f>
        <v>631.79999999999995</v>
      </c>
    </row>
    <row r="302" spans="3:9" x14ac:dyDescent="0.25">
      <c r="C302" t="s">
        <v>31</v>
      </c>
      <c r="D302" t="s">
        <v>3</v>
      </c>
      <c r="E302" t="s">
        <v>38</v>
      </c>
      <c r="F302" s="14">
        <v>3549</v>
      </c>
      <c r="G302" s="13">
        <v>3</v>
      </c>
      <c r="H302" s="9">
        <f>VLOOKUP(set[[#This Row],[Product]], products[], 2, FALSE)</f>
        <v>11.88</v>
      </c>
      <c r="I302" s="9">
        <f xml:space="preserve"> set[Units]*set[[Cost per ]]</f>
        <v>35.64</v>
      </c>
    </row>
    <row r="303" spans="3:9" x14ac:dyDescent="0.25">
      <c r="C303" t="s">
        <v>31</v>
      </c>
      <c r="D303" t="s">
        <v>9</v>
      </c>
      <c r="E303" t="s">
        <v>36</v>
      </c>
      <c r="F303" s="14">
        <v>4802</v>
      </c>
      <c r="G303" s="13">
        <v>36</v>
      </c>
      <c r="H303" s="9">
        <f>VLOOKUP(set[[#This Row],[Product]], products[], 2, FALSE)</f>
        <v>11.73</v>
      </c>
      <c r="I303" s="9">
        <f xml:space="preserve"> set[Units]*set[[Cost per ]]</f>
        <v>422.28000000000003</v>
      </c>
    </row>
    <row r="304" spans="3:9" x14ac:dyDescent="0.25">
      <c r="C304" t="s">
        <v>31</v>
      </c>
      <c r="D304" t="s">
        <v>1</v>
      </c>
      <c r="E304" t="s">
        <v>37</v>
      </c>
      <c r="F304" s="14">
        <v>1589</v>
      </c>
      <c r="G304" s="13">
        <v>303</v>
      </c>
      <c r="H304" s="9">
        <f>VLOOKUP(set[[#This Row],[Product]], products[], 2, FALSE)</f>
        <v>3.11</v>
      </c>
      <c r="I304" s="9">
        <f xml:space="preserve"> set[Units]*set[[Cost per ]]</f>
        <v>942.32999999999993</v>
      </c>
    </row>
    <row r="305" spans="3:11" x14ac:dyDescent="0.25">
      <c r="C305" t="s">
        <v>31</v>
      </c>
      <c r="D305" t="s">
        <v>5</v>
      </c>
      <c r="E305" t="s">
        <v>37</v>
      </c>
      <c r="F305" s="14">
        <v>189</v>
      </c>
      <c r="G305" s="13">
        <v>48</v>
      </c>
      <c r="H305" s="9">
        <f>VLOOKUP(set[[#This Row],[Product]], products[], 2, FALSE)</f>
        <v>3.11</v>
      </c>
      <c r="I305" s="9">
        <f xml:space="preserve"> set[Units]*set[[Cost per ]]</f>
        <v>149.28</v>
      </c>
    </row>
    <row r="306" spans="3:11" x14ac:dyDescent="0.25">
      <c r="C306" t="s">
        <v>31</v>
      </c>
      <c r="D306" t="s">
        <v>6</v>
      </c>
      <c r="E306" t="s">
        <v>36</v>
      </c>
      <c r="F306" s="14">
        <v>2863</v>
      </c>
      <c r="G306" s="13">
        <v>42</v>
      </c>
      <c r="H306" s="9">
        <f>VLOOKUP(set[[#This Row],[Product]], products[], 2, FALSE)</f>
        <v>11.73</v>
      </c>
      <c r="I306" s="9">
        <f xml:space="preserve"> set[Units]*set[[Cost per ]]</f>
        <v>492.66</v>
      </c>
    </row>
    <row r="307" spans="3:11" x14ac:dyDescent="0.25">
      <c r="C307" t="s">
        <v>31</v>
      </c>
      <c r="D307" t="s">
        <v>5</v>
      </c>
      <c r="E307" t="s">
        <v>34</v>
      </c>
      <c r="F307" s="14">
        <v>3094</v>
      </c>
      <c r="G307" s="13">
        <v>246</v>
      </c>
      <c r="H307" s="9">
        <f>VLOOKUP(set[[#This Row],[Product]], products[], 2, FALSE)</f>
        <v>5.79</v>
      </c>
      <c r="I307" s="9">
        <f xml:space="preserve"> set[Units]*set[[Cost per ]]</f>
        <v>1424.34</v>
      </c>
    </row>
    <row r="308" spans="3:11" x14ac:dyDescent="0.25">
      <c r="C308" t="s">
        <v>31</v>
      </c>
      <c r="D308" t="s">
        <v>11</v>
      </c>
      <c r="E308" t="s">
        <v>35</v>
      </c>
      <c r="F308" s="14">
        <v>7511</v>
      </c>
      <c r="G308" s="13">
        <v>120</v>
      </c>
      <c r="H308" s="9">
        <f>VLOOKUP(set[[#This Row],[Product]], products[], 2, FALSE)</f>
        <v>7.64</v>
      </c>
      <c r="I308" s="9">
        <f xml:space="preserve"> set[Units]*set[[Cost per ]]</f>
        <v>916.8</v>
      </c>
    </row>
    <row r="309" spans="3:11" x14ac:dyDescent="0.25">
      <c r="C309" t="s">
        <v>31</v>
      </c>
      <c r="D309" t="s">
        <v>3</v>
      </c>
      <c r="E309" t="s">
        <v>34</v>
      </c>
      <c r="F309" s="14">
        <v>4326</v>
      </c>
      <c r="G309" s="13">
        <v>348</v>
      </c>
      <c r="H309" s="9">
        <f>VLOOKUP(set[[#This Row],[Product]], products[], 2, FALSE)</f>
        <v>5.79</v>
      </c>
      <c r="I309" s="9">
        <f xml:space="preserve"> set[Units]*set[[Cost per ]]</f>
        <v>2014.92</v>
      </c>
    </row>
    <row r="310" spans="3:11" x14ac:dyDescent="0.25">
      <c r="C310" t="s">
        <v>31</v>
      </c>
      <c r="D310" t="s">
        <v>9</v>
      </c>
      <c r="E310" t="s">
        <v>33</v>
      </c>
      <c r="F310" s="14">
        <v>630</v>
      </c>
      <c r="G310" s="13">
        <v>36</v>
      </c>
      <c r="H310" s="9">
        <f>VLOOKUP(set[[#This Row],[Product]], products[], 2, FALSE)</f>
        <v>6.49</v>
      </c>
      <c r="I310" s="9">
        <f xml:space="preserve"> set[Units]*set[[Cost per ]]</f>
        <v>233.64000000000001</v>
      </c>
    </row>
    <row r="311" spans="3:11" x14ac:dyDescent="0.25">
      <c r="C311" t="s">
        <v>31</v>
      </c>
      <c r="D311" t="s">
        <v>9</v>
      </c>
      <c r="E311" t="s">
        <v>32</v>
      </c>
      <c r="F311" s="14">
        <v>4018</v>
      </c>
      <c r="G311" s="13">
        <v>126</v>
      </c>
      <c r="H311" s="9">
        <f>VLOOKUP(set[[#This Row],[Product]], products[], 2, FALSE)</f>
        <v>12.37</v>
      </c>
      <c r="I311" s="9">
        <f xml:space="preserve"> set[Units]*set[[Cost per ]]</f>
        <v>1558.62</v>
      </c>
    </row>
    <row r="312" spans="3:11" x14ac:dyDescent="0.25">
      <c r="F312" s="14"/>
      <c r="G312" s="13"/>
      <c r="H312" s="13"/>
      <c r="I312" s="13"/>
      <c r="J312" s="13"/>
      <c r="K312" s="13"/>
    </row>
    <row r="313" spans="3:11" x14ac:dyDescent="0.25">
      <c r="F313" s="14"/>
      <c r="G313" s="13"/>
      <c r="H313" s="13"/>
      <c r="I313" s="13"/>
      <c r="J313" s="13"/>
      <c r="K313" s="13"/>
    </row>
    <row r="314" spans="3:11" x14ac:dyDescent="0.25">
      <c r="F314" s="14"/>
      <c r="G314" s="13"/>
      <c r="H314" s="13"/>
      <c r="I314" s="13"/>
      <c r="J314" s="13"/>
      <c r="K314" s="13"/>
    </row>
    <row r="315" spans="3:11" x14ac:dyDescent="0.25">
      <c r="F315" s="14"/>
      <c r="G315" s="13"/>
      <c r="H315" s="13"/>
      <c r="I315" s="13"/>
      <c r="J315" s="13"/>
      <c r="K315" s="13"/>
    </row>
    <row r="316" spans="3:11" x14ac:dyDescent="0.25">
      <c r="F316" s="14"/>
      <c r="G316" s="13"/>
      <c r="H316" s="13"/>
      <c r="I316" s="13"/>
      <c r="J316" s="13"/>
      <c r="K316" s="13"/>
    </row>
    <row r="317" spans="3:11" x14ac:dyDescent="0.25">
      <c r="F317" s="14"/>
      <c r="G317" s="13"/>
      <c r="H317" s="13"/>
      <c r="I317" s="13"/>
      <c r="J317" s="13"/>
      <c r="K317" s="13"/>
    </row>
    <row r="318" spans="3:11" x14ac:dyDescent="0.25">
      <c r="F318" s="14"/>
      <c r="G318" s="13"/>
      <c r="H318" s="13"/>
      <c r="I318" s="13"/>
      <c r="J318" s="13"/>
      <c r="K318" s="13"/>
    </row>
    <row r="319" spans="3:11" x14ac:dyDescent="0.25">
      <c r="F319" s="14"/>
      <c r="G319" s="13"/>
      <c r="H319" s="13"/>
      <c r="I319" s="13"/>
      <c r="J319" s="13"/>
      <c r="K319" s="13"/>
    </row>
    <row r="320" spans="3:11" x14ac:dyDescent="0.25">
      <c r="F320" s="14"/>
      <c r="G320" s="13"/>
      <c r="H320" s="13"/>
      <c r="I320" s="13"/>
      <c r="J320" s="13"/>
      <c r="K320" s="13"/>
    </row>
    <row r="321" spans="6:11" x14ac:dyDescent="0.25">
      <c r="F321" s="14"/>
      <c r="G321" s="13"/>
      <c r="H321" s="13"/>
      <c r="I321" s="13"/>
      <c r="J321" s="13"/>
      <c r="K321" s="13"/>
    </row>
    <row r="322" spans="6:11" x14ac:dyDescent="0.25">
      <c r="F322" s="14"/>
      <c r="G322" s="13"/>
      <c r="H322" s="13"/>
      <c r="I322" s="13"/>
      <c r="J322" s="13"/>
      <c r="K322" s="13"/>
    </row>
    <row r="323" spans="6:11" x14ac:dyDescent="0.25">
      <c r="F323" s="14"/>
      <c r="G323" s="13"/>
      <c r="H323" s="13"/>
      <c r="I323" s="13"/>
      <c r="J323" s="13"/>
      <c r="K323" s="13"/>
    </row>
    <row r="324" spans="6:11" x14ac:dyDescent="0.25">
      <c r="F324" s="14"/>
      <c r="G324" s="13"/>
      <c r="H324" s="13"/>
      <c r="I324" s="13"/>
      <c r="J324" s="13"/>
      <c r="K324" s="13"/>
    </row>
    <row r="325" spans="6:11" x14ac:dyDescent="0.25">
      <c r="F325" s="14"/>
      <c r="G325" s="13"/>
      <c r="H325" s="13"/>
      <c r="I325" s="13"/>
      <c r="J325" s="13"/>
      <c r="K325" s="13"/>
    </row>
    <row r="326" spans="6:11" x14ac:dyDescent="0.25">
      <c r="F326" s="14"/>
      <c r="G326" s="13"/>
      <c r="H326" s="13"/>
      <c r="I326" s="13"/>
      <c r="J326" s="13"/>
      <c r="K326" s="13"/>
    </row>
    <row r="327" spans="6:11" x14ac:dyDescent="0.25">
      <c r="F327" s="14"/>
      <c r="G327" s="13"/>
      <c r="H327" s="13"/>
      <c r="I327" s="13"/>
      <c r="J327" s="13"/>
      <c r="K327" s="13"/>
    </row>
    <row r="328" spans="6:11" x14ac:dyDescent="0.25">
      <c r="F328" s="14"/>
      <c r="G328" s="13"/>
      <c r="H328" s="13"/>
      <c r="I328" s="13"/>
      <c r="J328" s="13"/>
      <c r="K328" s="13"/>
    </row>
    <row r="329" spans="6:11" x14ac:dyDescent="0.25">
      <c r="F329" s="14"/>
      <c r="G329" s="13"/>
      <c r="H329" s="13"/>
      <c r="I329" s="13"/>
      <c r="J329" s="13"/>
      <c r="K329" s="13"/>
    </row>
    <row r="330" spans="6:11" x14ac:dyDescent="0.25">
      <c r="F330" s="14"/>
      <c r="G330" s="13"/>
      <c r="H330" s="13"/>
      <c r="I330" s="13"/>
      <c r="J330" s="13"/>
      <c r="K330" s="13"/>
    </row>
    <row r="331" spans="6:11" x14ac:dyDescent="0.25">
      <c r="F331" s="14"/>
      <c r="G331" s="13"/>
      <c r="H331" s="13"/>
      <c r="I331" s="13"/>
      <c r="J331" s="13"/>
      <c r="K331" s="13"/>
    </row>
    <row r="332" spans="6:11" x14ac:dyDescent="0.25">
      <c r="F332" s="14"/>
      <c r="G332" s="13"/>
      <c r="H332" s="13"/>
      <c r="I332" s="13"/>
      <c r="J332" s="13"/>
      <c r="K332" s="13"/>
    </row>
    <row r="333" spans="6:11" x14ac:dyDescent="0.25">
      <c r="F333" s="14"/>
      <c r="G333" s="13"/>
      <c r="H333" s="13"/>
      <c r="I333" s="13"/>
      <c r="J333" s="13"/>
      <c r="K333" s="13"/>
    </row>
    <row r="334" spans="6:11" x14ac:dyDescent="0.25">
      <c r="F334" s="14"/>
      <c r="G334" s="13"/>
      <c r="H334" s="13"/>
      <c r="I334" s="13"/>
      <c r="J334" s="13"/>
      <c r="K334" s="13"/>
    </row>
    <row r="335" spans="6:11" x14ac:dyDescent="0.25">
      <c r="F335" s="14"/>
      <c r="G335" s="13"/>
      <c r="H335" s="13"/>
      <c r="I335" s="13"/>
      <c r="J335" s="13"/>
      <c r="K335" s="13"/>
    </row>
    <row r="336" spans="6:11" x14ac:dyDescent="0.25">
      <c r="F336" s="14"/>
      <c r="G336" s="13"/>
      <c r="H336" s="13"/>
      <c r="I336" s="13"/>
      <c r="J336" s="13"/>
      <c r="K336" s="13"/>
    </row>
    <row r="337" spans="6:11" x14ac:dyDescent="0.25">
      <c r="F337" s="14"/>
      <c r="G337" s="13"/>
      <c r="H337" s="13"/>
      <c r="I337" s="13"/>
      <c r="J337" s="13"/>
      <c r="K337" s="13"/>
    </row>
    <row r="338" spans="6:11" x14ac:dyDescent="0.25">
      <c r="F338" s="14"/>
      <c r="G338" s="13"/>
      <c r="H338" s="13"/>
      <c r="I338" s="13"/>
      <c r="J338" s="13"/>
      <c r="K338" s="13"/>
    </row>
    <row r="339" spans="6:11" x14ac:dyDescent="0.25">
      <c r="F339" s="14"/>
      <c r="G339" s="13"/>
      <c r="H339" s="13"/>
      <c r="I339" s="13"/>
      <c r="J339" s="13"/>
      <c r="K339" s="13"/>
    </row>
    <row r="340" spans="6:11" x14ac:dyDescent="0.25">
      <c r="F340" s="14"/>
      <c r="G340" s="13"/>
      <c r="H340" s="13"/>
      <c r="I340" s="13"/>
      <c r="J340" s="13"/>
      <c r="K340" s="13"/>
    </row>
    <row r="341" spans="6:11" x14ac:dyDescent="0.25">
      <c r="F341" s="14"/>
      <c r="G341" s="13"/>
      <c r="H341" s="13"/>
      <c r="I341" s="13"/>
      <c r="J341" s="13"/>
      <c r="K341" s="13"/>
    </row>
    <row r="342" spans="6:11" x14ac:dyDescent="0.25">
      <c r="F342" s="14"/>
      <c r="G342" s="13"/>
      <c r="H342" s="13"/>
      <c r="I342" s="13"/>
      <c r="J342" s="13"/>
      <c r="K342" s="13"/>
    </row>
    <row r="343" spans="6:11" x14ac:dyDescent="0.25">
      <c r="F343" s="14"/>
      <c r="G343" s="13"/>
      <c r="H343" s="13"/>
      <c r="I343" s="13"/>
      <c r="J343" s="13"/>
      <c r="K343" s="13"/>
    </row>
    <row r="344" spans="6:11" x14ac:dyDescent="0.25">
      <c r="F344" s="14"/>
      <c r="G344" s="13"/>
      <c r="H344" s="13"/>
      <c r="I344" s="13"/>
      <c r="J344" s="13"/>
      <c r="K344" s="13"/>
    </row>
    <row r="345" spans="6:11" x14ac:dyDescent="0.25">
      <c r="F345" s="14"/>
      <c r="G345" s="13"/>
      <c r="H345" s="13"/>
      <c r="I345" s="13"/>
      <c r="J345" s="13"/>
      <c r="K345" s="13"/>
    </row>
    <row r="346" spans="6:11" x14ac:dyDescent="0.25">
      <c r="F346" s="14"/>
      <c r="G346" s="13"/>
      <c r="H346" s="13"/>
      <c r="I346" s="13"/>
      <c r="J346" s="13"/>
      <c r="K346" s="13"/>
    </row>
    <row r="347" spans="6:11" x14ac:dyDescent="0.25">
      <c r="F347" s="14"/>
      <c r="G347" s="13"/>
      <c r="H347" s="13"/>
      <c r="I347" s="13"/>
      <c r="J347" s="13"/>
      <c r="K347" s="13"/>
    </row>
    <row r="348" spans="6:11" x14ac:dyDescent="0.25">
      <c r="F348" s="14"/>
      <c r="G348" s="13"/>
      <c r="H348" s="13"/>
      <c r="I348" s="13"/>
      <c r="J348" s="13"/>
      <c r="K348" s="13"/>
    </row>
    <row r="349" spans="6:11" x14ac:dyDescent="0.25">
      <c r="F349" s="14"/>
      <c r="G349" s="13"/>
      <c r="H349" s="13"/>
      <c r="I349" s="13"/>
      <c r="J349" s="13"/>
      <c r="K349" s="13"/>
    </row>
    <row r="350" spans="6:11" x14ac:dyDescent="0.25">
      <c r="F350" s="14"/>
      <c r="G350" s="13"/>
      <c r="H350" s="13"/>
      <c r="I350" s="13"/>
      <c r="J350" s="13"/>
      <c r="K350" s="13"/>
    </row>
    <row r="351" spans="6:11" x14ac:dyDescent="0.25">
      <c r="F351" s="14"/>
      <c r="G351" s="13"/>
      <c r="H351" s="13"/>
      <c r="I351" s="13"/>
      <c r="J351" s="13"/>
      <c r="K351" s="13"/>
    </row>
    <row r="352" spans="6:11" x14ac:dyDescent="0.25">
      <c r="F352" s="14"/>
      <c r="G352" s="13"/>
      <c r="H352" s="13"/>
      <c r="I352" s="13"/>
      <c r="J352" s="13"/>
      <c r="K352" s="13"/>
    </row>
    <row r="353" spans="6:11" x14ac:dyDescent="0.25">
      <c r="F353" s="14"/>
      <c r="G353" s="13"/>
      <c r="H353" s="13"/>
      <c r="I353" s="13"/>
      <c r="J353" s="13"/>
      <c r="K353" s="13"/>
    </row>
    <row r="354" spans="6:11" x14ac:dyDescent="0.25">
      <c r="F354" s="14"/>
      <c r="G354" s="13"/>
      <c r="H354" s="13"/>
      <c r="I354" s="13"/>
      <c r="J354" s="13"/>
      <c r="K354" s="13"/>
    </row>
    <row r="355" spans="6:11" x14ac:dyDescent="0.25">
      <c r="F355" s="14"/>
      <c r="G355" s="13"/>
      <c r="H355" s="13"/>
      <c r="I355" s="13"/>
      <c r="J355" s="13"/>
      <c r="K355" s="13"/>
    </row>
    <row r="356" spans="6:11" x14ac:dyDescent="0.25">
      <c r="F356" s="14"/>
      <c r="G356" s="13"/>
      <c r="H356" s="13"/>
      <c r="I356" s="13"/>
      <c r="J356" s="13"/>
      <c r="K356" s="13"/>
    </row>
    <row r="357" spans="6:11" x14ac:dyDescent="0.25">
      <c r="F357" s="14"/>
      <c r="G357" s="13"/>
      <c r="H357" s="13"/>
      <c r="I357" s="13"/>
      <c r="J357" s="13"/>
      <c r="K357" s="13"/>
    </row>
    <row r="358" spans="6:11" x14ac:dyDescent="0.25">
      <c r="F358" s="14"/>
      <c r="G358" s="13"/>
      <c r="H358" s="13"/>
      <c r="I358" s="13"/>
      <c r="J358" s="13"/>
      <c r="K358" s="13"/>
    </row>
    <row r="359" spans="6:11" x14ac:dyDescent="0.25">
      <c r="F359" s="14"/>
      <c r="G359" s="13"/>
      <c r="H359" s="13"/>
      <c r="I359" s="13"/>
      <c r="J359" s="13"/>
      <c r="K359" s="13"/>
    </row>
    <row r="360" spans="6:11" x14ac:dyDescent="0.25">
      <c r="F360" s="14"/>
      <c r="G360" s="13"/>
      <c r="H360" s="13"/>
      <c r="I360" s="13"/>
      <c r="J360" s="13"/>
      <c r="K360" s="13"/>
    </row>
    <row r="361" spans="6:11" x14ac:dyDescent="0.25">
      <c r="F361" s="14"/>
      <c r="G361" s="13"/>
      <c r="H361" s="13"/>
      <c r="I361" s="13"/>
      <c r="J361" s="13"/>
      <c r="K361" s="13"/>
    </row>
    <row r="362" spans="6:11" x14ac:dyDescent="0.25">
      <c r="F362" s="14"/>
      <c r="G362" s="13"/>
      <c r="H362" s="13"/>
      <c r="I362" s="13"/>
      <c r="J362" s="13"/>
      <c r="K362" s="13"/>
    </row>
    <row r="363" spans="6:11" x14ac:dyDescent="0.25">
      <c r="F363" s="14"/>
      <c r="G363" s="13"/>
      <c r="H363" s="13"/>
      <c r="I363" s="13"/>
      <c r="J363" s="13"/>
      <c r="K363" s="13"/>
    </row>
    <row r="364" spans="6:11" x14ac:dyDescent="0.25">
      <c r="F364" s="14"/>
      <c r="G364" s="13"/>
      <c r="H364" s="13"/>
      <c r="I364" s="13"/>
      <c r="J364" s="13"/>
      <c r="K364" s="13"/>
    </row>
    <row r="365" spans="6:11" x14ac:dyDescent="0.25">
      <c r="F365" s="14"/>
      <c r="G365" s="13"/>
      <c r="H365" s="13"/>
      <c r="I365" s="13"/>
      <c r="J365" s="13"/>
      <c r="K365" s="13"/>
    </row>
    <row r="366" spans="6:11" x14ac:dyDescent="0.25">
      <c r="F366" s="14"/>
      <c r="G366" s="13"/>
      <c r="H366" s="13"/>
      <c r="I366" s="13"/>
      <c r="J366" s="13"/>
      <c r="K366" s="13"/>
    </row>
    <row r="367" spans="6:11" x14ac:dyDescent="0.25">
      <c r="F367" s="14"/>
      <c r="G367" s="13"/>
      <c r="H367" s="13"/>
      <c r="I367" s="13"/>
      <c r="J367" s="13"/>
      <c r="K367" s="13"/>
    </row>
    <row r="368" spans="6:11" x14ac:dyDescent="0.25">
      <c r="F368" s="14"/>
      <c r="G368" s="13"/>
      <c r="H368" s="13"/>
      <c r="I368" s="13"/>
      <c r="J368" s="13"/>
      <c r="K368" s="13"/>
    </row>
    <row r="369" spans="6:11" x14ac:dyDescent="0.25">
      <c r="F369" s="14"/>
      <c r="G369" s="13"/>
      <c r="H369" s="13"/>
      <c r="I369" s="13"/>
      <c r="J369" s="13"/>
      <c r="K369" s="13"/>
    </row>
    <row r="370" spans="6:11" x14ac:dyDescent="0.25">
      <c r="F370" s="14"/>
      <c r="G370" s="13"/>
      <c r="H370" s="13"/>
      <c r="I370" s="13"/>
      <c r="J370" s="13"/>
      <c r="K370" s="13"/>
    </row>
    <row r="371" spans="6:11" x14ac:dyDescent="0.25">
      <c r="F371" s="14"/>
      <c r="G371" s="13"/>
      <c r="H371" s="13"/>
      <c r="I371" s="13"/>
      <c r="J371" s="13"/>
      <c r="K371" s="13"/>
    </row>
    <row r="372" spans="6:11" x14ac:dyDescent="0.25">
      <c r="F372" s="14"/>
      <c r="G372" s="13"/>
      <c r="H372" s="13"/>
      <c r="I372" s="13"/>
      <c r="J372" s="13"/>
      <c r="K372" s="13"/>
    </row>
    <row r="373" spans="6:11" x14ac:dyDescent="0.25">
      <c r="F373" s="14"/>
      <c r="G373" s="13"/>
      <c r="H373" s="13"/>
      <c r="I373" s="13"/>
      <c r="J373" s="13"/>
      <c r="K373" s="13"/>
    </row>
    <row r="374" spans="6:11" x14ac:dyDescent="0.25">
      <c r="F374" s="14"/>
      <c r="G374" s="13"/>
      <c r="H374" s="13"/>
      <c r="I374" s="13"/>
      <c r="J374" s="13"/>
      <c r="K374" s="13"/>
    </row>
    <row r="375" spans="6:11" x14ac:dyDescent="0.25">
      <c r="F375" s="14"/>
      <c r="G375" s="13"/>
      <c r="H375" s="13"/>
      <c r="I375" s="13"/>
      <c r="J375" s="13"/>
      <c r="K375" s="13"/>
    </row>
    <row r="376" spans="6:11" x14ac:dyDescent="0.25">
      <c r="F376" s="14"/>
      <c r="G376" s="13"/>
      <c r="H376" s="13"/>
      <c r="I376" s="13"/>
      <c r="J376" s="13"/>
      <c r="K376" s="13"/>
    </row>
    <row r="377" spans="6:11" x14ac:dyDescent="0.25">
      <c r="F377" s="14"/>
      <c r="G377" s="13"/>
      <c r="H377" s="13"/>
      <c r="I377" s="13"/>
      <c r="J377" s="13"/>
      <c r="K377" s="13"/>
    </row>
    <row r="378" spans="6:11" x14ac:dyDescent="0.25">
      <c r="F378" s="14"/>
      <c r="G378" s="13"/>
      <c r="H378" s="13"/>
      <c r="I378" s="13"/>
      <c r="J378" s="13"/>
      <c r="K378" s="13"/>
    </row>
    <row r="379" spans="6:11" x14ac:dyDescent="0.25">
      <c r="F379" s="14"/>
      <c r="G379" s="13"/>
      <c r="H379" s="13"/>
      <c r="I379" s="13"/>
      <c r="J379" s="13"/>
      <c r="K379" s="13"/>
    </row>
    <row r="380" spans="6:11" x14ac:dyDescent="0.25">
      <c r="F380" s="14"/>
      <c r="G380" s="13"/>
      <c r="H380" s="13"/>
      <c r="I380" s="13"/>
      <c r="J380" s="13"/>
      <c r="K380" s="13"/>
    </row>
    <row r="381" spans="6:11" x14ac:dyDescent="0.25">
      <c r="F381" s="14"/>
      <c r="G381" s="13"/>
      <c r="H381" s="13"/>
      <c r="I381" s="13"/>
      <c r="J381" s="13"/>
      <c r="K381" s="13"/>
    </row>
    <row r="382" spans="6:11" x14ac:dyDescent="0.25">
      <c r="F382" s="14"/>
      <c r="G382" s="13"/>
      <c r="H382" s="13"/>
      <c r="I382" s="13"/>
      <c r="J382" s="13"/>
      <c r="K382" s="13"/>
    </row>
    <row r="383" spans="6:11" x14ac:dyDescent="0.25">
      <c r="F383" s="14"/>
      <c r="G383" s="13"/>
      <c r="H383" s="13"/>
      <c r="I383" s="13"/>
      <c r="J383" s="13"/>
      <c r="K383" s="13"/>
    </row>
    <row r="384" spans="6:11" x14ac:dyDescent="0.25">
      <c r="F384" s="14"/>
      <c r="G384" s="13"/>
      <c r="H384" s="13"/>
      <c r="I384" s="13"/>
      <c r="J384" s="13"/>
      <c r="K384" s="13"/>
    </row>
    <row r="385" spans="6:11" x14ac:dyDescent="0.25">
      <c r="F385" s="14"/>
      <c r="G385" s="13"/>
      <c r="H385" s="13"/>
      <c r="I385" s="13"/>
      <c r="J385" s="13"/>
      <c r="K385" s="13"/>
    </row>
    <row r="386" spans="6:11" x14ac:dyDescent="0.25">
      <c r="F386" s="14"/>
      <c r="G386" s="13"/>
      <c r="H386" s="13"/>
      <c r="I386" s="13"/>
      <c r="J386" s="13"/>
      <c r="K386" s="13"/>
    </row>
    <row r="387" spans="6:11" x14ac:dyDescent="0.25">
      <c r="F387" s="14"/>
      <c r="G387" s="13"/>
      <c r="H387" s="13"/>
      <c r="I387" s="13"/>
      <c r="J387" s="13"/>
      <c r="K387" s="13"/>
    </row>
    <row r="388" spans="6:11" x14ac:dyDescent="0.25">
      <c r="F388" s="14"/>
      <c r="G388" s="13"/>
      <c r="H388" s="13"/>
      <c r="I388" s="13"/>
      <c r="J388" s="13"/>
      <c r="K388" s="13"/>
    </row>
    <row r="389" spans="6:11" x14ac:dyDescent="0.25">
      <c r="F389" s="14"/>
      <c r="G389" s="13"/>
      <c r="H389" s="13"/>
      <c r="I389" s="13"/>
      <c r="J389" s="13"/>
      <c r="K389" s="13"/>
    </row>
    <row r="390" spans="6:11" x14ac:dyDescent="0.25">
      <c r="F390" s="14"/>
      <c r="G390" s="13"/>
      <c r="H390" s="13"/>
      <c r="I390" s="13"/>
      <c r="J390" s="13"/>
      <c r="K390" s="13"/>
    </row>
    <row r="391" spans="6:11" x14ac:dyDescent="0.25">
      <c r="F391" s="14"/>
      <c r="G391" s="13"/>
      <c r="H391" s="13"/>
      <c r="I391" s="13"/>
      <c r="J391" s="13"/>
      <c r="K391" s="13"/>
    </row>
    <row r="392" spans="6:11" x14ac:dyDescent="0.25">
      <c r="F392" s="14"/>
      <c r="G392" s="13"/>
      <c r="H392" s="13"/>
      <c r="I392" s="13"/>
      <c r="J392" s="13"/>
      <c r="K392" s="13"/>
    </row>
    <row r="393" spans="6:11" x14ac:dyDescent="0.25">
      <c r="F393" s="14"/>
      <c r="G393" s="13"/>
      <c r="H393" s="13"/>
      <c r="I393" s="13"/>
      <c r="J393" s="13"/>
      <c r="K393" s="13"/>
    </row>
    <row r="394" spans="6:11" x14ac:dyDescent="0.25">
      <c r="F394" s="14"/>
      <c r="G394" s="13"/>
      <c r="H394" s="13"/>
      <c r="I394" s="13"/>
      <c r="J394" s="13"/>
      <c r="K394" s="13"/>
    </row>
    <row r="395" spans="6:11" x14ac:dyDescent="0.25">
      <c r="F395" s="14"/>
      <c r="G395" s="13"/>
      <c r="H395" s="13"/>
      <c r="I395" s="13"/>
      <c r="J395" s="13"/>
      <c r="K395" s="13"/>
    </row>
    <row r="396" spans="6:11" x14ac:dyDescent="0.25">
      <c r="F396" s="14"/>
      <c r="G396" s="13"/>
      <c r="H396" s="13"/>
      <c r="I396" s="13"/>
      <c r="J396" s="13"/>
      <c r="K396" s="13"/>
    </row>
    <row r="397" spans="6:11" x14ac:dyDescent="0.25">
      <c r="F397" s="14"/>
      <c r="G397" s="13"/>
      <c r="H397" s="13"/>
      <c r="I397" s="13"/>
      <c r="J397" s="13"/>
      <c r="K397" s="13"/>
    </row>
    <row r="398" spans="6:11" x14ac:dyDescent="0.25">
      <c r="F398" s="14"/>
      <c r="G398" s="13"/>
      <c r="H398" s="13"/>
      <c r="I398" s="13"/>
      <c r="J398" s="13"/>
      <c r="K398" s="13"/>
    </row>
    <row r="399" spans="6:11" x14ac:dyDescent="0.25">
      <c r="F399" s="14"/>
      <c r="G399" s="13"/>
      <c r="H399" s="13"/>
      <c r="I399" s="13"/>
      <c r="J399" s="13"/>
      <c r="K399" s="13"/>
    </row>
    <row r="400" spans="6:11" x14ac:dyDescent="0.25">
      <c r="F400" s="14"/>
      <c r="G400" s="13"/>
      <c r="H400" s="13"/>
      <c r="I400" s="13"/>
      <c r="J400" s="13"/>
      <c r="K400" s="13"/>
    </row>
    <row r="401" spans="6:11" x14ac:dyDescent="0.25">
      <c r="F401" s="14"/>
      <c r="G401" s="13"/>
      <c r="H401" s="13"/>
      <c r="I401" s="13"/>
      <c r="J401" s="13"/>
      <c r="K401" s="13"/>
    </row>
    <row r="402" spans="6:11" x14ac:dyDescent="0.25">
      <c r="F402" s="14"/>
      <c r="G402" s="13"/>
      <c r="H402" s="13"/>
      <c r="I402" s="13"/>
      <c r="J402" s="13"/>
      <c r="K402" s="13"/>
    </row>
    <row r="403" spans="6:11" x14ac:dyDescent="0.25">
      <c r="F403" s="14"/>
      <c r="G403" s="13"/>
      <c r="H403" s="13"/>
      <c r="I403" s="13"/>
      <c r="J403" s="13"/>
      <c r="K403" s="13"/>
    </row>
    <row r="404" spans="6:11" x14ac:dyDescent="0.25">
      <c r="F404" s="14"/>
      <c r="G404" s="13"/>
      <c r="H404" s="13"/>
      <c r="I404" s="13"/>
      <c r="J404" s="13"/>
      <c r="K404" s="13"/>
    </row>
    <row r="405" spans="6:11" x14ac:dyDescent="0.25">
      <c r="F405" s="14"/>
      <c r="G405" s="13"/>
      <c r="H405" s="13"/>
      <c r="I405" s="13"/>
      <c r="J405" s="13"/>
      <c r="K405" s="13"/>
    </row>
    <row r="406" spans="6:11" x14ac:dyDescent="0.25">
      <c r="F406" s="14"/>
      <c r="G406" s="13"/>
      <c r="H406" s="13"/>
      <c r="I406" s="13"/>
      <c r="J406" s="13"/>
      <c r="K406" s="13"/>
    </row>
    <row r="407" spans="6:11" x14ac:dyDescent="0.25">
      <c r="F407" s="14"/>
      <c r="G407" s="13"/>
      <c r="H407" s="13"/>
      <c r="I407" s="13"/>
      <c r="J407" s="13"/>
      <c r="K407" s="13"/>
    </row>
    <row r="408" spans="6:11" x14ac:dyDescent="0.25">
      <c r="F408" s="14"/>
      <c r="G408" s="13"/>
      <c r="H408" s="13"/>
      <c r="I408" s="13"/>
      <c r="J408" s="13"/>
      <c r="K408" s="13"/>
    </row>
    <row r="409" spans="6:11" x14ac:dyDescent="0.25">
      <c r="F409" s="14"/>
      <c r="G409" s="13"/>
      <c r="H409" s="13"/>
      <c r="I409" s="13"/>
      <c r="J409" s="13"/>
      <c r="K409" s="13"/>
    </row>
    <row r="410" spans="6:11" x14ac:dyDescent="0.25">
      <c r="F410" s="14"/>
      <c r="G410" s="13"/>
      <c r="H410" s="13"/>
      <c r="I410" s="13"/>
      <c r="J410" s="13"/>
      <c r="K410" s="13"/>
    </row>
    <row r="411" spans="6:11" x14ac:dyDescent="0.25">
      <c r="F411" s="14"/>
      <c r="G411" s="13"/>
      <c r="H411" s="13"/>
      <c r="I411" s="13"/>
      <c r="J411" s="13"/>
      <c r="K411" s="13"/>
    </row>
    <row r="412" spans="6:11" x14ac:dyDescent="0.25">
      <c r="F412" s="14"/>
      <c r="G412" s="13"/>
      <c r="H412" s="13"/>
      <c r="I412" s="13"/>
      <c r="J412" s="13"/>
      <c r="K412" s="13"/>
    </row>
    <row r="413" spans="6:11" x14ac:dyDescent="0.25">
      <c r="F413" s="14"/>
      <c r="G413" s="13"/>
      <c r="H413" s="13"/>
      <c r="I413" s="13"/>
      <c r="J413" s="13"/>
      <c r="K413" s="13"/>
    </row>
    <row r="414" spans="6:11" x14ac:dyDescent="0.25">
      <c r="F414" s="14"/>
      <c r="G414" s="13"/>
      <c r="H414" s="13"/>
      <c r="I414" s="13"/>
      <c r="J414" s="13"/>
      <c r="K414" s="13"/>
    </row>
    <row r="415" spans="6:11" x14ac:dyDescent="0.25">
      <c r="F415" s="14"/>
      <c r="G415" s="13"/>
      <c r="H415" s="13"/>
      <c r="I415" s="13"/>
      <c r="J415" s="13"/>
      <c r="K415" s="13"/>
    </row>
    <row r="416" spans="6:11" x14ac:dyDescent="0.25">
      <c r="F416" s="14"/>
      <c r="G416" s="13"/>
      <c r="H416" s="13"/>
      <c r="I416" s="13"/>
      <c r="J416" s="13"/>
      <c r="K416" s="13"/>
    </row>
    <row r="417" spans="6:11" x14ac:dyDescent="0.25">
      <c r="F417" s="14"/>
      <c r="G417" s="13"/>
      <c r="H417" s="13"/>
      <c r="I417" s="13"/>
      <c r="J417" s="13"/>
      <c r="K417" s="13"/>
    </row>
    <row r="418" spans="6:11" x14ac:dyDescent="0.25">
      <c r="F418" s="14"/>
      <c r="G418" s="13"/>
      <c r="H418" s="13"/>
      <c r="I418" s="13"/>
      <c r="J418" s="13"/>
      <c r="K418" s="13"/>
    </row>
    <row r="419" spans="6:11" x14ac:dyDescent="0.25">
      <c r="F419" s="14"/>
      <c r="G419" s="13"/>
      <c r="H419" s="13"/>
      <c r="I419" s="13"/>
      <c r="J419" s="13"/>
      <c r="K419" s="13"/>
    </row>
    <row r="420" spans="6:11" x14ac:dyDescent="0.25">
      <c r="F420" s="14"/>
      <c r="G420" s="13"/>
      <c r="H420" s="13"/>
      <c r="I420" s="13"/>
      <c r="J420" s="13"/>
      <c r="K420" s="13"/>
    </row>
    <row r="421" spans="6:11" x14ac:dyDescent="0.25">
      <c r="F421" s="14"/>
      <c r="G421" s="13"/>
      <c r="H421" s="13"/>
      <c r="I421" s="13"/>
      <c r="J421" s="13"/>
      <c r="K421" s="13"/>
    </row>
    <row r="422" spans="6:11" x14ac:dyDescent="0.25">
      <c r="F422" s="14"/>
      <c r="G422" s="13"/>
      <c r="H422" s="13"/>
      <c r="I422" s="13"/>
      <c r="J422" s="13"/>
      <c r="K422" s="13"/>
    </row>
    <row r="423" spans="6:11" x14ac:dyDescent="0.25">
      <c r="F423" s="14"/>
      <c r="G423" s="13"/>
      <c r="H423" s="13"/>
      <c r="I423" s="13"/>
      <c r="J423" s="13"/>
      <c r="K423" s="13"/>
    </row>
    <row r="424" spans="6:11" x14ac:dyDescent="0.25">
      <c r="F424" s="14"/>
      <c r="G424" s="13"/>
      <c r="H424" s="13"/>
      <c r="I424" s="13"/>
      <c r="J424" s="13"/>
      <c r="K424" s="13"/>
    </row>
    <row r="425" spans="6:11" x14ac:dyDescent="0.25">
      <c r="F425" s="14"/>
      <c r="G425" s="13"/>
      <c r="H425" s="13"/>
      <c r="I425" s="13"/>
      <c r="J425" s="13"/>
      <c r="K425" s="13"/>
    </row>
    <row r="426" spans="6:11" x14ac:dyDescent="0.25">
      <c r="F426" s="14"/>
      <c r="G426" s="13"/>
      <c r="H426" s="13"/>
      <c r="I426" s="13"/>
      <c r="J426" s="13"/>
      <c r="K426" s="13"/>
    </row>
    <row r="427" spans="6:11" x14ac:dyDescent="0.25">
      <c r="F427" s="14"/>
      <c r="G427" s="13"/>
      <c r="H427" s="13"/>
      <c r="I427" s="13"/>
      <c r="J427" s="13"/>
      <c r="K427" s="13"/>
    </row>
    <row r="428" spans="6:11" x14ac:dyDescent="0.25">
      <c r="F428" s="14"/>
      <c r="G428" s="13"/>
      <c r="H428" s="13"/>
      <c r="I428" s="13"/>
      <c r="J428" s="13"/>
      <c r="K428" s="13"/>
    </row>
    <row r="429" spans="6:11" x14ac:dyDescent="0.25">
      <c r="F429" s="14"/>
      <c r="G429" s="13"/>
      <c r="H429" s="13"/>
      <c r="I429" s="13"/>
      <c r="J429" s="13"/>
      <c r="K429" s="13"/>
    </row>
    <row r="430" spans="6:11" x14ac:dyDescent="0.25">
      <c r="F430" s="14"/>
      <c r="G430" s="13"/>
      <c r="H430" s="13"/>
      <c r="I430" s="13"/>
      <c r="J430" s="13"/>
      <c r="K430" s="13"/>
    </row>
    <row r="431" spans="6:11" x14ac:dyDescent="0.25">
      <c r="F431" s="14"/>
      <c r="G431" s="13"/>
      <c r="H431" s="13"/>
      <c r="I431" s="13"/>
      <c r="J431" s="13"/>
      <c r="K431" s="13"/>
    </row>
    <row r="432" spans="6:11" x14ac:dyDescent="0.25">
      <c r="F432" s="14"/>
      <c r="G432" s="13"/>
      <c r="H432" s="13"/>
      <c r="I432" s="13"/>
      <c r="J432" s="13"/>
      <c r="K432" s="13"/>
    </row>
    <row r="433" spans="6:11" x14ac:dyDescent="0.25">
      <c r="F433" s="14"/>
      <c r="G433" s="13"/>
      <c r="H433" s="13"/>
      <c r="I433" s="13"/>
      <c r="J433" s="13"/>
      <c r="K433" s="13"/>
    </row>
    <row r="434" spans="6:11" x14ac:dyDescent="0.25">
      <c r="F434" s="14"/>
      <c r="G434" s="13"/>
      <c r="H434" s="13"/>
      <c r="I434" s="13"/>
      <c r="J434" s="13"/>
      <c r="K434" s="13"/>
    </row>
    <row r="435" spans="6:11" x14ac:dyDescent="0.25">
      <c r="F435" s="14"/>
      <c r="G435" s="13"/>
      <c r="H435" s="13"/>
      <c r="I435" s="13"/>
      <c r="J435" s="13"/>
      <c r="K435" s="13"/>
    </row>
    <row r="436" spans="6:11" x14ac:dyDescent="0.25">
      <c r="F436" s="14"/>
      <c r="G436" s="13"/>
      <c r="H436" s="13"/>
      <c r="I436" s="13"/>
      <c r="J436" s="13"/>
      <c r="K436" s="13"/>
    </row>
    <row r="437" spans="6:11" x14ac:dyDescent="0.25">
      <c r="F437" s="14"/>
      <c r="G437" s="13"/>
      <c r="H437" s="13"/>
      <c r="I437" s="13"/>
      <c r="J437" s="13"/>
      <c r="K437" s="13"/>
    </row>
    <row r="438" spans="6:11" x14ac:dyDescent="0.25">
      <c r="F438" s="14"/>
      <c r="G438" s="13"/>
      <c r="H438" s="13"/>
      <c r="I438" s="13"/>
      <c r="J438" s="13"/>
      <c r="K438" s="13"/>
    </row>
    <row r="439" spans="6:11" x14ac:dyDescent="0.25">
      <c r="F439" s="14"/>
      <c r="G439" s="13"/>
      <c r="H439" s="13"/>
      <c r="I439" s="13"/>
      <c r="J439" s="13"/>
      <c r="K439" s="13"/>
    </row>
    <row r="440" spans="6:11" x14ac:dyDescent="0.25">
      <c r="F440" s="14"/>
      <c r="G440" s="13"/>
      <c r="H440" s="13"/>
      <c r="I440" s="13"/>
      <c r="J440" s="13"/>
      <c r="K440" s="13"/>
    </row>
    <row r="441" spans="6:11" x14ac:dyDescent="0.25">
      <c r="F441" s="14"/>
      <c r="G441" s="13"/>
      <c r="H441" s="13"/>
      <c r="I441" s="13"/>
      <c r="J441" s="13"/>
      <c r="K441" s="13"/>
    </row>
    <row r="442" spans="6:11" x14ac:dyDescent="0.25">
      <c r="F442" s="14"/>
      <c r="G442" s="13"/>
      <c r="H442" s="13"/>
      <c r="I442" s="13"/>
      <c r="J442" s="13"/>
      <c r="K442" s="13"/>
    </row>
    <row r="443" spans="6:11" x14ac:dyDescent="0.25">
      <c r="F443" s="14"/>
      <c r="G443" s="13"/>
      <c r="H443" s="13"/>
      <c r="I443" s="13"/>
      <c r="J443" s="13"/>
      <c r="K443" s="13"/>
    </row>
    <row r="444" spans="6:11" x14ac:dyDescent="0.25">
      <c r="F444" s="14"/>
      <c r="G444" s="13"/>
      <c r="H444" s="13"/>
      <c r="I444" s="13"/>
      <c r="J444" s="13"/>
      <c r="K444" s="13"/>
    </row>
    <row r="445" spans="6:11" x14ac:dyDescent="0.25">
      <c r="F445" s="14"/>
      <c r="G445" s="13"/>
      <c r="H445" s="13"/>
      <c r="I445" s="13"/>
      <c r="J445" s="13"/>
      <c r="K445" s="13"/>
    </row>
    <row r="446" spans="6:11" x14ac:dyDescent="0.25">
      <c r="F446" s="14"/>
      <c r="G446" s="13"/>
      <c r="H446" s="13"/>
      <c r="I446" s="13"/>
      <c r="J446" s="13"/>
      <c r="K446" s="13"/>
    </row>
    <row r="447" spans="6:11" x14ac:dyDescent="0.25">
      <c r="F447" s="14"/>
      <c r="G447" s="13"/>
      <c r="H447" s="13"/>
      <c r="I447" s="13"/>
      <c r="J447" s="13"/>
      <c r="K447" s="13"/>
    </row>
    <row r="448" spans="6:11" x14ac:dyDescent="0.25">
      <c r="F448" s="14"/>
      <c r="G448" s="13"/>
      <c r="H448" s="13"/>
      <c r="I448" s="13"/>
      <c r="J448" s="13"/>
      <c r="K448" s="13"/>
    </row>
    <row r="449" spans="6:11" x14ac:dyDescent="0.25">
      <c r="F449" s="14"/>
      <c r="G449" s="13"/>
      <c r="H449" s="13"/>
      <c r="I449" s="13"/>
      <c r="J449" s="13"/>
      <c r="K449" s="13"/>
    </row>
    <row r="450" spans="6:11" x14ac:dyDescent="0.25">
      <c r="F450" s="14"/>
      <c r="G450" s="13"/>
      <c r="H450" s="13"/>
      <c r="I450" s="13"/>
      <c r="J450" s="13"/>
      <c r="K450" s="13"/>
    </row>
    <row r="451" spans="6:11" x14ac:dyDescent="0.25">
      <c r="F451" s="14"/>
      <c r="G451" s="13"/>
      <c r="H451" s="13"/>
      <c r="I451" s="13"/>
      <c r="J451" s="13"/>
      <c r="K451" s="13"/>
    </row>
    <row r="452" spans="6:11" x14ac:dyDescent="0.25">
      <c r="F452" s="14"/>
      <c r="G452" s="13"/>
      <c r="H452" s="13"/>
      <c r="I452" s="13"/>
      <c r="J452" s="13"/>
      <c r="K452" s="13"/>
    </row>
    <row r="453" spans="6:11" x14ac:dyDescent="0.25">
      <c r="F453" s="14"/>
      <c r="G453" s="13"/>
      <c r="H453" s="13"/>
      <c r="I453" s="13"/>
      <c r="J453" s="13"/>
      <c r="K453" s="13"/>
    </row>
    <row r="454" spans="6:11" x14ac:dyDescent="0.25">
      <c r="F454" s="14"/>
      <c r="G454" s="13"/>
      <c r="H454" s="13"/>
      <c r="I454" s="13"/>
      <c r="J454" s="13"/>
      <c r="K454" s="13"/>
    </row>
    <row r="455" spans="6:11" x14ac:dyDescent="0.25">
      <c r="F455" s="14"/>
      <c r="G455" s="13"/>
      <c r="H455" s="13"/>
      <c r="I455" s="13"/>
      <c r="J455" s="13"/>
      <c r="K455" s="13"/>
    </row>
    <row r="456" spans="6:11" x14ac:dyDescent="0.25">
      <c r="F456" s="14"/>
      <c r="G456" s="13"/>
      <c r="H456" s="13"/>
      <c r="I456" s="13"/>
      <c r="J456" s="13"/>
      <c r="K456" s="13"/>
    </row>
    <row r="457" spans="6:11" x14ac:dyDescent="0.25">
      <c r="F457" s="14"/>
      <c r="G457" s="13"/>
      <c r="H457" s="13"/>
      <c r="I457" s="13"/>
      <c r="J457" s="13"/>
      <c r="K457" s="13"/>
    </row>
    <row r="458" spans="6:11" x14ac:dyDescent="0.25">
      <c r="F458" s="14"/>
      <c r="G458" s="13"/>
      <c r="H458" s="13"/>
      <c r="I458" s="13"/>
      <c r="J458" s="13"/>
      <c r="K458" s="13"/>
    </row>
    <row r="459" spans="6:11" x14ac:dyDescent="0.25">
      <c r="F459" s="14"/>
      <c r="G459" s="13"/>
      <c r="H459" s="13"/>
      <c r="I459" s="13"/>
      <c r="J459" s="13"/>
      <c r="K459" s="13"/>
    </row>
    <row r="460" spans="6:11" x14ac:dyDescent="0.25">
      <c r="F460" s="14"/>
      <c r="G460" s="13"/>
      <c r="H460" s="13"/>
      <c r="I460" s="13"/>
      <c r="J460" s="13"/>
      <c r="K460" s="13"/>
    </row>
    <row r="461" spans="6:11" x14ac:dyDescent="0.25">
      <c r="F461" s="14"/>
      <c r="G461" s="13"/>
      <c r="H461" s="13"/>
      <c r="I461" s="13"/>
      <c r="J461" s="13"/>
      <c r="K461" s="13"/>
    </row>
    <row r="462" spans="6:11" x14ac:dyDescent="0.25">
      <c r="F462" s="14"/>
      <c r="G462" s="13"/>
      <c r="H462" s="13"/>
      <c r="I462" s="13"/>
      <c r="J462" s="13"/>
      <c r="K462" s="13"/>
    </row>
    <row r="463" spans="6:11" x14ac:dyDescent="0.25">
      <c r="F463" s="14"/>
      <c r="G463" s="13"/>
      <c r="H463" s="13"/>
      <c r="I463" s="13"/>
      <c r="J463" s="13"/>
      <c r="K463" s="13"/>
    </row>
    <row r="464" spans="6:11" x14ac:dyDescent="0.25">
      <c r="F464" s="14"/>
      <c r="G464" s="13"/>
      <c r="H464" s="13"/>
      <c r="I464" s="13"/>
      <c r="J464" s="13"/>
      <c r="K464" s="13"/>
    </row>
    <row r="465" spans="6:11" x14ac:dyDescent="0.25">
      <c r="F465" s="14"/>
      <c r="G465" s="13"/>
      <c r="H465" s="13"/>
      <c r="I465" s="13"/>
      <c r="J465" s="13"/>
      <c r="K465" s="13"/>
    </row>
    <row r="466" spans="6:11" x14ac:dyDescent="0.25">
      <c r="F466" s="14"/>
      <c r="G466" s="13"/>
      <c r="H466" s="13"/>
      <c r="I466" s="13"/>
      <c r="J466" s="13"/>
      <c r="K466" s="13"/>
    </row>
    <row r="467" spans="6:11" x14ac:dyDescent="0.25">
      <c r="F467" s="14"/>
      <c r="G467" s="13"/>
      <c r="H467" s="13"/>
      <c r="I467" s="13"/>
      <c r="J467" s="13"/>
      <c r="K467" s="13"/>
    </row>
    <row r="468" spans="6:11" x14ac:dyDescent="0.25">
      <c r="F468" s="14"/>
      <c r="G468" s="13"/>
      <c r="H468" s="13"/>
      <c r="I468" s="13"/>
      <c r="J468" s="13"/>
      <c r="K468" s="13"/>
    </row>
    <row r="469" spans="6:11" x14ac:dyDescent="0.25">
      <c r="F469" s="14"/>
      <c r="G469" s="13"/>
      <c r="H469" s="13"/>
      <c r="I469" s="13"/>
      <c r="J469" s="13"/>
      <c r="K469" s="13"/>
    </row>
    <row r="470" spans="6:11" x14ac:dyDescent="0.25">
      <c r="F470" s="14"/>
      <c r="G470" s="13"/>
      <c r="H470" s="13"/>
      <c r="I470" s="13"/>
      <c r="J470" s="13"/>
      <c r="K470" s="13"/>
    </row>
    <row r="471" spans="6:11" x14ac:dyDescent="0.25">
      <c r="F471" s="14"/>
      <c r="G471" s="13"/>
      <c r="H471" s="13"/>
      <c r="I471" s="13"/>
      <c r="J471" s="13"/>
      <c r="K471" s="13"/>
    </row>
    <row r="472" spans="6:11" x14ac:dyDescent="0.25">
      <c r="F472" s="14"/>
      <c r="G472" s="13"/>
      <c r="H472" s="13"/>
      <c r="I472" s="13"/>
      <c r="J472" s="13"/>
      <c r="K472" s="13"/>
    </row>
    <row r="473" spans="6:11" x14ac:dyDescent="0.25">
      <c r="F473" s="14"/>
      <c r="G473" s="13"/>
      <c r="H473" s="13"/>
      <c r="I473" s="13"/>
      <c r="J473" s="13"/>
      <c r="K473" s="13"/>
    </row>
    <row r="474" spans="6:11" x14ac:dyDescent="0.25">
      <c r="F474" s="14"/>
      <c r="G474" s="13"/>
      <c r="H474" s="13"/>
      <c r="I474" s="13"/>
      <c r="J474" s="13"/>
      <c r="K474" s="13"/>
    </row>
    <row r="475" spans="6:11" x14ac:dyDescent="0.25">
      <c r="F475" s="14"/>
      <c r="G475" s="13"/>
      <c r="H475" s="13"/>
      <c r="I475" s="13"/>
      <c r="J475" s="13"/>
      <c r="K475" s="13"/>
    </row>
    <row r="476" spans="6:11" x14ac:dyDescent="0.25">
      <c r="F476" s="14"/>
      <c r="G476" s="13"/>
      <c r="H476" s="13"/>
      <c r="I476" s="13"/>
      <c r="J476" s="13"/>
      <c r="K476" s="13"/>
    </row>
    <row r="477" spans="6:11" x14ac:dyDescent="0.25">
      <c r="F477" s="14"/>
      <c r="G477" s="13"/>
      <c r="H477" s="13"/>
      <c r="I477" s="13"/>
      <c r="J477" s="13"/>
      <c r="K477" s="13"/>
    </row>
    <row r="478" spans="6:11" x14ac:dyDescent="0.25">
      <c r="F478" s="14"/>
      <c r="G478" s="13"/>
      <c r="H478" s="13"/>
      <c r="I478" s="13"/>
      <c r="J478" s="13"/>
      <c r="K478" s="13"/>
    </row>
    <row r="479" spans="6:11" x14ac:dyDescent="0.25">
      <c r="F479" s="14"/>
      <c r="G479" s="13"/>
      <c r="H479" s="13"/>
      <c r="I479" s="13"/>
      <c r="J479" s="13"/>
      <c r="K479" s="13"/>
    </row>
    <row r="480" spans="6:11" x14ac:dyDescent="0.25">
      <c r="F480" s="14"/>
      <c r="G480" s="13"/>
      <c r="H480" s="13"/>
      <c r="I480" s="13"/>
      <c r="J480" s="13"/>
      <c r="K480" s="13"/>
    </row>
    <row r="481" spans="6:11" x14ac:dyDescent="0.25">
      <c r="F481" s="14"/>
      <c r="G481" s="13"/>
      <c r="H481" s="13"/>
      <c r="I481" s="13"/>
      <c r="J481" s="13"/>
      <c r="K481" s="13"/>
    </row>
    <row r="482" spans="6:11" x14ac:dyDescent="0.25">
      <c r="F482" s="14"/>
      <c r="G482" s="13"/>
      <c r="H482" s="13"/>
      <c r="I482" s="13"/>
      <c r="J482" s="13"/>
      <c r="K482" s="13"/>
    </row>
    <row r="483" spans="6:11" x14ac:dyDescent="0.25">
      <c r="F483" s="14"/>
      <c r="G483" s="13"/>
      <c r="H483" s="13"/>
      <c r="I483" s="13"/>
      <c r="J483" s="13"/>
      <c r="K483" s="13"/>
    </row>
    <row r="484" spans="6:11" x14ac:dyDescent="0.25">
      <c r="F484" s="14"/>
      <c r="G484" s="13"/>
      <c r="H484" s="13"/>
      <c r="I484" s="13"/>
      <c r="J484" s="13"/>
      <c r="K484" s="13"/>
    </row>
    <row r="485" spans="6:11" x14ac:dyDescent="0.25">
      <c r="F485" s="14"/>
      <c r="G485" s="13"/>
      <c r="H485" s="13"/>
      <c r="I485" s="13"/>
      <c r="J485" s="13"/>
      <c r="K485" s="13"/>
    </row>
    <row r="486" spans="6:11" x14ac:dyDescent="0.25">
      <c r="F486" s="14"/>
      <c r="G486" s="13"/>
      <c r="H486" s="13"/>
      <c r="I486" s="13"/>
      <c r="J486" s="13"/>
      <c r="K486" s="13"/>
    </row>
    <row r="487" spans="6:11" x14ac:dyDescent="0.25">
      <c r="F487" s="14"/>
      <c r="G487" s="13"/>
      <c r="H487" s="13"/>
      <c r="I487" s="13"/>
      <c r="J487" s="13"/>
      <c r="K487" s="13"/>
    </row>
    <row r="488" spans="6:11" x14ac:dyDescent="0.25">
      <c r="F488" s="14"/>
      <c r="G488" s="13"/>
      <c r="H488" s="13"/>
      <c r="I488" s="13"/>
      <c r="J488" s="13"/>
      <c r="K488" s="13"/>
    </row>
    <row r="489" spans="6:11" x14ac:dyDescent="0.25">
      <c r="F489" s="14"/>
      <c r="G489" s="13"/>
      <c r="H489" s="13"/>
      <c r="I489" s="13"/>
      <c r="J489" s="13"/>
      <c r="K489" s="13"/>
    </row>
    <row r="490" spans="6:11" x14ac:dyDescent="0.25">
      <c r="F490" s="14"/>
      <c r="G490" s="13"/>
      <c r="H490" s="13"/>
      <c r="I490" s="13"/>
      <c r="J490" s="13"/>
      <c r="K490" s="13"/>
    </row>
    <row r="491" spans="6:11" x14ac:dyDescent="0.25">
      <c r="F491" s="14"/>
      <c r="G491" s="13"/>
      <c r="H491" s="13"/>
      <c r="I491" s="13"/>
      <c r="J491" s="13"/>
      <c r="K491" s="13"/>
    </row>
    <row r="492" spans="6:11" x14ac:dyDescent="0.25">
      <c r="F492" s="14"/>
      <c r="G492" s="13"/>
      <c r="H492" s="13"/>
      <c r="I492" s="13"/>
      <c r="J492" s="13"/>
      <c r="K492" s="13"/>
    </row>
    <row r="493" spans="6:11" x14ac:dyDescent="0.25">
      <c r="F493" s="14"/>
      <c r="G493" s="13"/>
      <c r="H493" s="13"/>
      <c r="I493" s="13"/>
      <c r="J493" s="13"/>
      <c r="K493" s="13"/>
    </row>
    <row r="494" spans="6:11" x14ac:dyDescent="0.25">
      <c r="F494" s="14"/>
      <c r="G494" s="13"/>
      <c r="H494" s="13"/>
      <c r="I494" s="13"/>
      <c r="J494" s="13"/>
      <c r="K494" s="13"/>
    </row>
    <row r="495" spans="6:11" x14ac:dyDescent="0.25">
      <c r="F495" s="14"/>
      <c r="G495" s="13"/>
      <c r="H495" s="13"/>
      <c r="I495" s="13"/>
      <c r="J495" s="13"/>
      <c r="K495" s="13"/>
    </row>
    <row r="496" spans="6:11" x14ac:dyDescent="0.25">
      <c r="F496" s="14"/>
      <c r="G496" s="13"/>
      <c r="H496" s="13"/>
      <c r="I496" s="13"/>
      <c r="J496" s="13"/>
      <c r="K496" s="13"/>
    </row>
    <row r="497" spans="6:11" x14ac:dyDescent="0.25">
      <c r="F497" s="14"/>
      <c r="G497" s="13"/>
      <c r="H497" s="13"/>
      <c r="I497" s="13"/>
      <c r="J497" s="13"/>
      <c r="K497" s="13"/>
    </row>
    <row r="498" spans="6:11" x14ac:dyDescent="0.25">
      <c r="F498" s="14"/>
      <c r="G498" s="13"/>
      <c r="H498" s="13"/>
      <c r="I498" s="13"/>
      <c r="J498" s="13"/>
      <c r="K498" s="13"/>
    </row>
    <row r="499" spans="6:11" x14ac:dyDescent="0.25">
      <c r="F499" s="14"/>
      <c r="G499" s="13"/>
      <c r="H499" s="13"/>
      <c r="I499" s="13"/>
      <c r="J499" s="13"/>
      <c r="K499" s="13"/>
    </row>
    <row r="500" spans="6:11" x14ac:dyDescent="0.25">
      <c r="F500" s="14"/>
      <c r="G500" s="13"/>
      <c r="H500" s="13"/>
      <c r="I500" s="13"/>
      <c r="J500" s="13"/>
      <c r="K500" s="13"/>
    </row>
    <row r="501" spans="6:11" x14ac:dyDescent="0.25">
      <c r="F501" s="14"/>
      <c r="G501" s="13"/>
      <c r="H501" s="13"/>
      <c r="I501" s="13"/>
      <c r="J501" s="13"/>
      <c r="K501" s="13"/>
    </row>
    <row r="502" spans="6:11" x14ac:dyDescent="0.25">
      <c r="F502" s="14"/>
      <c r="G502" s="13"/>
      <c r="H502" s="13"/>
      <c r="I502" s="13"/>
      <c r="J502" s="13"/>
      <c r="K502" s="13"/>
    </row>
    <row r="503" spans="6:11" x14ac:dyDescent="0.25">
      <c r="F503" s="14"/>
      <c r="G503" s="13"/>
      <c r="H503" s="13"/>
      <c r="I503" s="13"/>
      <c r="J503" s="13"/>
      <c r="K503" s="13"/>
    </row>
    <row r="504" spans="6:11" x14ac:dyDescent="0.25">
      <c r="F504" s="14"/>
      <c r="G504" s="13"/>
      <c r="H504" s="13"/>
      <c r="I504" s="13"/>
      <c r="J504" s="13"/>
      <c r="K504" s="13"/>
    </row>
    <row r="505" spans="6:11" x14ac:dyDescent="0.25">
      <c r="F505" s="14"/>
      <c r="G505" s="13"/>
      <c r="H505" s="13"/>
      <c r="I505" s="13"/>
      <c r="J505" s="13"/>
      <c r="K505" s="13"/>
    </row>
    <row r="506" spans="6:11" x14ac:dyDescent="0.25">
      <c r="F506" s="14"/>
      <c r="G506" s="13"/>
      <c r="H506" s="13"/>
      <c r="I506" s="13"/>
      <c r="J506" s="13"/>
      <c r="K506" s="13"/>
    </row>
    <row r="507" spans="6:11" x14ac:dyDescent="0.25">
      <c r="F507" s="14"/>
      <c r="G507" s="13"/>
      <c r="H507" s="13"/>
      <c r="I507" s="13"/>
      <c r="J507" s="13"/>
      <c r="K507" s="13"/>
    </row>
    <row r="508" spans="6:11" x14ac:dyDescent="0.25">
      <c r="F508" s="14"/>
      <c r="G508" s="13"/>
      <c r="H508" s="13"/>
      <c r="I508" s="13"/>
      <c r="J508" s="13"/>
      <c r="K508" s="13"/>
    </row>
    <row r="509" spans="6:11" x14ac:dyDescent="0.25">
      <c r="F509" s="14"/>
      <c r="G509" s="13"/>
      <c r="H509" s="13"/>
      <c r="I509" s="13"/>
      <c r="J509" s="13"/>
      <c r="K509" s="13"/>
    </row>
    <row r="510" spans="6:11" x14ac:dyDescent="0.25">
      <c r="F510" s="14"/>
      <c r="G510" s="13"/>
      <c r="H510" s="13"/>
      <c r="I510" s="13"/>
      <c r="J510" s="13"/>
      <c r="K510" s="13"/>
    </row>
    <row r="511" spans="6:11" x14ac:dyDescent="0.25">
      <c r="F511" s="14"/>
      <c r="G511" s="13"/>
      <c r="H511" s="13"/>
      <c r="I511" s="13"/>
      <c r="J511" s="13"/>
      <c r="K511" s="13"/>
    </row>
    <row r="512" spans="6:11" x14ac:dyDescent="0.25">
      <c r="F512" s="14"/>
      <c r="G512" s="13"/>
      <c r="H512" s="13"/>
      <c r="I512" s="13"/>
      <c r="J512" s="13"/>
      <c r="K512" s="13"/>
    </row>
    <row r="513" spans="6:11" x14ac:dyDescent="0.25">
      <c r="F513" s="14"/>
      <c r="G513" s="13"/>
      <c r="H513" s="13"/>
      <c r="I513" s="13"/>
      <c r="J513" s="13"/>
      <c r="K513" s="13"/>
    </row>
    <row r="514" spans="6:11" x14ac:dyDescent="0.25">
      <c r="F514" s="14"/>
      <c r="G514" s="13"/>
      <c r="H514" s="13"/>
      <c r="I514" s="13"/>
      <c r="J514" s="13"/>
      <c r="K514" s="13"/>
    </row>
    <row r="515" spans="6:11" x14ac:dyDescent="0.25">
      <c r="F515" s="14"/>
      <c r="G515" s="13"/>
      <c r="H515" s="13"/>
      <c r="I515" s="13"/>
      <c r="J515" s="13"/>
      <c r="K515" s="13"/>
    </row>
    <row r="516" spans="6:11" x14ac:dyDescent="0.25">
      <c r="F516" s="14"/>
      <c r="G516" s="13"/>
      <c r="H516" s="13"/>
      <c r="I516" s="13"/>
      <c r="J516" s="13"/>
      <c r="K516" s="13"/>
    </row>
    <row r="517" spans="6:11" x14ac:dyDescent="0.25">
      <c r="F517" s="14"/>
      <c r="G517" s="13"/>
      <c r="H517" s="13"/>
      <c r="I517" s="13"/>
      <c r="J517" s="13"/>
      <c r="K517" s="13"/>
    </row>
    <row r="518" spans="6:11" x14ac:dyDescent="0.25">
      <c r="F518" s="14"/>
      <c r="G518" s="13"/>
      <c r="H518" s="13"/>
      <c r="I518" s="13"/>
      <c r="J518" s="13"/>
      <c r="K518" s="13"/>
    </row>
    <row r="519" spans="6:11" x14ac:dyDescent="0.25">
      <c r="F519" s="14"/>
      <c r="G519" s="13"/>
      <c r="H519" s="13"/>
      <c r="I519" s="13"/>
      <c r="J519" s="13"/>
      <c r="K519" s="13"/>
    </row>
    <row r="520" spans="6:11" x14ac:dyDescent="0.25">
      <c r="F520" s="14"/>
      <c r="G520" s="13"/>
      <c r="H520" s="13"/>
      <c r="I520" s="13"/>
      <c r="J520" s="13"/>
      <c r="K520" s="13"/>
    </row>
    <row r="521" spans="6:11" x14ac:dyDescent="0.25">
      <c r="F521" s="14"/>
      <c r="G521" s="13"/>
      <c r="H521" s="13"/>
      <c r="I521" s="13"/>
      <c r="J521" s="13"/>
      <c r="K521" s="13"/>
    </row>
    <row r="522" spans="6:11" x14ac:dyDescent="0.25">
      <c r="F522" s="14"/>
      <c r="G522" s="13"/>
      <c r="H522" s="13"/>
      <c r="I522" s="13"/>
      <c r="J522" s="13"/>
      <c r="K522" s="13"/>
    </row>
    <row r="523" spans="6:11" x14ac:dyDescent="0.25">
      <c r="F523" s="14"/>
      <c r="G523" s="13"/>
      <c r="H523" s="13"/>
      <c r="I523" s="13"/>
      <c r="J523" s="13"/>
      <c r="K523" s="13"/>
    </row>
    <row r="524" spans="6:11" x14ac:dyDescent="0.25">
      <c r="F524" s="14"/>
      <c r="G524" s="13"/>
      <c r="H524" s="13"/>
      <c r="I524" s="13"/>
      <c r="J524" s="13"/>
      <c r="K524" s="13"/>
    </row>
    <row r="525" spans="6:11" x14ac:dyDescent="0.25">
      <c r="F525" s="14"/>
      <c r="G525" s="13"/>
      <c r="H525" s="13"/>
      <c r="I525" s="13"/>
      <c r="J525" s="13"/>
      <c r="K525" s="13"/>
    </row>
    <row r="526" spans="6:11" x14ac:dyDescent="0.25">
      <c r="F526" s="14"/>
      <c r="G526" s="13"/>
      <c r="H526" s="13"/>
      <c r="I526" s="13"/>
      <c r="J526" s="13"/>
      <c r="K526" s="13"/>
    </row>
    <row r="527" spans="6:11" x14ac:dyDescent="0.25">
      <c r="F527" s="14"/>
      <c r="G527" s="13"/>
      <c r="H527" s="13"/>
      <c r="I527" s="13"/>
      <c r="J527" s="13"/>
      <c r="K527" s="13"/>
    </row>
    <row r="528" spans="6:11" x14ac:dyDescent="0.25">
      <c r="F528" s="14"/>
      <c r="G528" s="13"/>
      <c r="H528" s="13"/>
      <c r="I528" s="13"/>
      <c r="J528" s="13"/>
      <c r="K528" s="13"/>
    </row>
    <row r="529" spans="6:11" x14ac:dyDescent="0.25">
      <c r="F529" s="14"/>
      <c r="G529" s="13"/>
      <c r="H529" s="13"/>
      <c r="I529" s="13"/>
      <c r="J529" s="13"/>
      <c r="K529" s="13"/>
    </row>
    <row r="530" spans="6:11" x14ac:dyDescent="0.25">
      <c r="F530" s="14"/>
      <c r="G530" s="13"/>
      <c r="H530" s="13"/>
      <c r="I530" s="13"/>
      <c r="J530" s="13"/>
      <c r="K530" s="13"/>
    </row>
    <row r="531" spans="6:11" x14ac:dyDescent="0.25">
      <c r="F531" s="14"/>
      <c r="G531" s="13"/>
      <c r="H531" s="13"/>
      <c r="I531" s="13"/>
      <c r="J531" s="13"/>
      <c r="K531" s="13"/>
    </row>
    <row r="532" spans="6:11" x14ac:dyDescent="0.25">
      <c r="F532" s="14"/>
      <c r="G532" s="13"/>
      <c r="H532" s="13"/>
      <c r="I532" s="13"/>
      <c r="J532" s="13"/>
      <c r="K532" s="13"/>
    </row>
    <row r="533" spans="6:11" x14ac:dyDescent="0.25">
      <c r="F533" s="14"/>
      <c r="G533" s="13"/>
      <c r="H533" s="13"/>
      <c r="I533" s="13"/>
      <c r="J533" s="13"/>
      <c r="K533" s="13"/>
    </row>
    <row r="534" spans="6:11" x14ac:dyDescent="0.25">
      <c r="F534" s="14"/>
      <c r="G534" s="13"/>
      <c r="H534" s="13"/>
      <c r="I534" s="13"/>
      <c r="J534" s="13"/>
      <c r="K534" s="13"/>
    </row>
    <row r="535" spans="6:11" x14ac:dyDescent="0.25">
      <c r="F535" s="14"/>
      <c r="G535" s="13"/>
      <c r="H535" s="13"/>
      <c r="I535" s="13"/>
      <c r="J535" s="13"/>
      <c r="K535" s="13"/>
    </row>
    <row r="536" spans="6:11" x14ac:dyDescent="0.25">
      <c r="F536" s="14"/>
      <c r="G536" s="13"/>
      <c r="H536" s="13"/>
      <c r="I536" s="13"/>
      <c r="J536" s="13"/>
      <c r="K536" s="13"/>
    </row>
    <row r="537" spans="6:11" x14ac:dyDescent="0.25">
      <c r="F537" s="14"/>
      <c r="G537" s="13"/>
      <c r="H537" s="13"/>
      <c r="I537" s="13"/>
      <c r="J537" s="13"/>
      <c r="K537" s="13"/>
    </row>
    <row r="538" spans="6:11" x14ac:dyDescent="0.25">
      <c r="F538" s="14"/>
      <c r="G538" s="13"/>
      <c r="H538" s="13"/>
      <c r="I538" s="13"/>
      <c r="J538" s="13"/>
      <c r="K538" s="13"/>
    </row>
    <row r="539" spans="6:11" x14ac:dyDescent="0.25">
      <c r="F539" s="14"/>
      <c r="G539" s="13"/>
      <c r="H539" s="13"/>
      <c r="I539" s="13"/>
      <c r="J539" s="13"/>
      <c r="K539" s="13"/>
    </row>
    <row r="540" spans="6:11" x14ac:dyDescent="0.25">
      <c r="F540" s="14"/>
      <c r="G540" s="13"/>
      <c r="H540" s="13"/>
      <c r="I540" s="13"/>
      <c r="J540" s="13"/>
      <c r="K540" s="13"/>
    </row>
    <row r="541" spans="6:11" x14ac:dyDescent="0.25">
      <c r="F541" s="14"/>
      <c r="G541" s="13"/>
      <c r="H541" s="13"/>
      <c r="I541" s="13"/>
      <c r="J541" s="13"/>
      <c r="K541" s="13"/>
    </row>
    <row r="542" spans="6:11" x14ac:dyDescent="0.25">
      <c r="F542" s="14"/>
      <c r="G542" s="13"/>
      <c r="H542" s="13"/>
      <c r="I542" s="13"/>
      <c r="J542" s="13"/>
      <c r="K542" s="13"/>
    </row>
    <row r="543" spans="6:11" x14ac:dyDescent="0.25">
      <c r="F543" s="14"/>
      <c r="G543" s="13"/>
      <c r="H543" s="13"/>
      <c r="I543" s="13"/>
      <c r="J543" s="13"/>
      <c r="K543" s="13"/>
    </row>
    <row r="544" spans="6:11" x14ac:dyDescent="0.25">
      <c r="F544" s="14"/>
      <c r="G544" s="13"/>
      <c r="H544" s="13"/>
      <c r="I544" s="13"/>
      <c r="J544" s="13"/>
      <c r="K544" s="13"/>
    </row>
    <row r="545" spans="6:11" x14ac:dyDescent="0.25">
      <c r="F545" s="14"/>
      <c r="G545" s="13"/>
      <c r="H545" s="13"/>
      <c r="I545" s="13"/>
      <c r="J545" s="13"/>
      <c r="K545" s="13"/>
    </row>
    <row r="546" spans="6:11" x14ac:dyDescent="0.25">
      <c r="F546" s="14"/>
      <c r="G546" s="13"/>
      <c r="H546" s="13"/>
      <c r="I546" s="13"/>
      <c r="J546" s="13"/>
      <c r="K546" s="13"/>
    </row>
    <row r="547" spans="6:11" x14ac:dyDescent="0.25">
      <c r="F547" s="14"/>
      <c r="G547" s="13"/>
      <c r="H547" s="13"/>
      <c r="I547" s="13"/>
      <c r="J547" s="13"/>
      <c r="K547" s="13"/>
    </row>
    <row r="548" spans="6:11" x14ac:dyDescent="0.25">
      <c r="F548" s="14"/>
      <c r="G548" s="13"/>
      <c r="H548" s="13"/>
      <c r="I548" s="13"/>
      <c r="J548" s="13"/>
      <c r="K548" s="13"/>
    </row>
    <row r="549" spans="6:11" x14ac:dyDescent="0.25">
      <c r="F549" s="14"/>
      <c r="G549" s="13"/>
      <c r="H549" s="13"/>
      <c r="I549" s="13"/>
      <c r="J549" s="13"/>
      <c r="K549" s="13"/>
    </row>
    <row r="550" spans="6:11" x14ac:dyDescent="0.25">
      <c r="F550" s="14"/>
      <c r="G550" s="13"/>
      <c r="H550" s="13"/>
      <c r="I550" s="13"/>
      <c r="J550" s="13"/>
      <c r="K550" s="13"/>
    </row>
    <row r="551" spans="6:11" x14ac:dyDescent="0.25">
      <c r="F551" s="14"/>
      <c r="G551" s="13"/>
      <c r="H551" s="13"/>
      <c r="I551" s="13"/>
      <c r="J551" s="13"/>
      <c r="K551" s="13"/>
    </row>
    <row r="552" spans="6:11" x14ac:dyDescent="0.25">
      <c r="F552" s="14"/>
      <c r="G552" s="13"/>
      <c r="H552" s="13"/>
      <c r="I552" s="13"/>
      <c r="J552" s="13"/>
      <c r="K552" s="13"/>
    </row>
    <row r="553" spans="6:11" x14ac:dyDescent="0.25">
      <c r="F553" s="14"/>
      <c r="G553" s="13"/>
      <c r="H553" s="13"/>
      <c r="I553" s="13"/>
      <c r="J553" s="13"/>
      <c r="K553" s="13"/>
    </row>
    <row r="554" spans="6:11" x14ac:dyDescent="0.25">
      <c r="F554" s="14"/>
      <c r="G554" s="13"/>
      <c r="H554" s="13"/>
      <c r="I554" s="13"/>
      <c r="J554" s="13"/>
      <c r="K554" s="13"/>
    </row>
    <row r="555" spans="6:11" x14ac:dyDescent="0.25">
      <c r="F555" s="14"/>
      <c r="G555" s="13"/>
      <c r="H555" s="13"/>
      <c r="I555" s="13"/>
      <c r="J555" s="13"/>
      <c r="K555" s="13"/>
    </row>
    <row r="556" spans="6:11" x14ac:dyDescent="0.25">
      <c r="F556" s="14"/>
      <c r="G556" s="13"/>
      <c r="H556" s="13"/>
      <c r="I556" s="13"/>
      <c r="J556" s="13"/>
      <c r="K556" s="13"/>
    </row>
    <row r="557" spans="6:11" x14ac:dyDescent="0.25">
      <c r="F557" s="14"/>
      <c r="G557" s="13"/>
      <c r="H557" s="13"/>
      <c r="I557" s="13"/>
      <c r="J557" s="13"/>
      <c r="K557" s="13"/>
    </row>
    <row r="558" spans="6:11" x14ac:dyDescent="0.25">
      <c r="F558" s="14"/>
      <c r="G558" s="13"/>
      <c r="H558" s="13"/>
      <c r="I558" s="13"/>
      <c r="J558" s="13"/>
      <c r="K558" s="13"/>
    </row>
    <row r="559" spans="6:11" x14ac:dyDescent="0.25">
      <c r="F559" s="14"/>
      <c r="G559" s="13"/>
      <c r="H559" s="13"/>
      <c r="I559" s="13"/>
      <c r="J559" s="13"/>
      <c r="K559" s="13"/>
    </row>
    <row r="560" spans="6:11" x14ac:dyDescent="0.25">
      <c r="F560" s="14"/>
      <c r="G560" s="13"/>
      <c r="H560" s="13"/>
      <c r="I560" s="13"/>
      <c r="J560" s="13"/>
      <c r="K560" s="13"/>
    </row>
    <row r="561" spans="6:11" x14ac:dyDescent="0.25">
      <c r="F561" s="14"/>
      <c r="G561" s="13"/>
      <c r="H561" s="13"/>
      <c r="I561" s="13"/>
      <c r="J561" s="13"/>
      <c r="K561" s="13"/>
    </row>
    <row r="562" spans="6:11" x14ac:dyDescent="0.25">
      <c r="F562" s="14"/>
      <c r="G562" s="13"/>
      <c r="H562" s="13"/>
      <c r="I562" s="13"/>
      <c r="J562" s="13"/>
      <c r="K562" s="13"/>
    </row>
    <row r="563" spans="6:11" x14ac:dyDescent="0.25">
      <c r="F563" s="14"/>
      <c r="G563" s="13"/>
      <c r="H563" s="13"/>
      <c r="I563" s="13"/>
      <c r="J563" s="13"/>
      <c r="K563" s="13"/>
    </row>
    <row r="564" spans="6:11" x14ac:dyDescent="0.25">
      <c r="F564" s="14"/>
      <c r="G564" s="13"/>
      <c r="H564" s="13"/>
      <c r="I564" s="13"/>
      <c r="J564" s="13"/>
      <c r="K564" s="13"/>
    </row>
    <row r="565" spans="6:11" x14ac:dyDescent="0.25">
      <c r="F565" s="14"/>
      <c r="G565" s="13"/>
      <c r="H565" s="13"/>
      <c r="I565" s="13"/>
      <c r="J565" s="13"/>
      <c r="K565" s="13"/>
    </row>
    <row r="566" spans="6:11" x14ac:dyDescent="0.25">
      <c r="F566" s="14"/>
      <c r="G566" s="13"/>
      <c r="H566" s="13"/>
      <c r="I566" s="13"/>
      <c r="J566" s="13"/>
      <c r="K566" s="13"/>
    </row>
    <row r="567" spans="6:11" x14ac:dyDescent="0.25">
      <c r="F567" s="14"/>
      <c r="G567" s="13"/>
      <c r="H567" s="13"/>
      <c r="I567" s="13"/>
      <c r="J567" s="13"/>
      <c r="K567" s="13"/>
    </row>
    <row r="568" spans="6:11" x14ac:dyDescent="0.25">
      <c r="F568" s="14"/>
      <c r="G568" s="13"/>
      <c r="H568" s="13"/>
      <c r="I568" s="13"/>
      <c r="J568" s="13"/>
      <c r="K568" s="13"/>
    </row>
    <row r="569" spans="6:11" x14ac:dyDescent="0.25">
      <c r="F569" s="14"/>
      <c r="G569" s="13"/>
      <c r="H569" s="13"/>
      <c r="I569" s="13"/>
      <c r="J569" s="13"/>
      <c r="K569" s="13"/>
    </row>
    <row r="570" spans="6:11" x14ac:dyDescent="0.25">
      <c r="F570" s="14"/>
      <c r="G570" s="13"/>
      <c r="H570" s="13"/>
      <c r="I570" s="13"/>
      <c r="J570" s="13"/>
      <c r="K570" s="13"/>
    </row>
    <row r="571" spans="6:11" x14ac:dyDescent="0.25">
      <c r="F571" s="14"/>
      <c r="G571" s="13"/>
      <c r="H571" s="13"/>
      <c r="I571" s="13"/>
      <c r="J571" s="13"/>
      <c r="K571" s="13"/>
    </row>
    <row r="572" spans="6:11" x14ac:dyDescent="0.25">
      <c r="F572" s="14"/>
      <c r="G572" s="13"/>
      <c r="H572" s="13"/>
      <c r="I572" s="13"/>
      <c r="J572" s="13"/>
      <c r="K572" s="13"/>
    </row>
    <row r="573" spans="6:11" x14ac:dyDescent="0.25">
      <c r="F573" s="14"/>
      <c r="G573" s="13"/>
      <c r="H573" s="13"/>
      <c r="I573" s="13"/>
      <c r="J573" s="13"/>
      <c r="K573" s="13"/>
    </row>
    <row r="574" spans="6:11" x14ac:dyDescent="0.25">
      <c r="F574" s="14"/>
      <c r="G574" s="13"/>
      <c r="H574" s="13"/>
      <c r="I574" s="13"/>
      <c r="J574" s="13"/>
      <c r="K574" s="13"/>
    </row>
    <row r="575" spans="6:11" x14ac:dyDescent="0.25">
      <c r="F575" s="14"/>
      <c r="G575" s="13"/>
      <c r="H575" s="13"/>
      <c r="I575" s="13"/>
      <c r="J575" s="13"/>
      <c r="K575" s="13"/>
    </row>
    <row r="576" spans="6:11" x14ac:dyDescent="0.25">
      <c r="F576" s="14"/>
      <c r="G576" s="13"/>
      <c r="H576" s="13"/>
      <c r="I576" s="13"/>
      <c r="J576" s="13"/>
      <c r="K576" s="13"/>
    </row>
    <row r="577" spans="6:11" x14ac:dyDescent="0.25">
      <c r="F577" s="14"/>
      <c r="G577" s="13"/>
      <c r="H577" s="13"/>
      <c r="I577" s="13"/>
      <c r="J577" s="13"/>
      <c r="K577" s="13"/>
    </row>
    <row r="578" spans="6:11" x14ac:dyDescent="0.25">
      <c r="F578" s="14"/>
      <c r="G578" s="13"/>
      <c r="H578" s="13"/>
      <c r="I578" s="13"/>
      <c r="J578" s="13"/>
      <c r="K578" s="13"/>
    </row>
    <row r="579" spans="6:11" x14ac:dyDescent="0.25">
      <c r="F579" s="14"/>
      <c r="G579" s="13"/>
      <c r="H579" s="13"/>
      <c r="I579" s="13"/>
      <c r="J579" s="13"/>
      <c r="K579" s="13"/>
    </row>
    <row r="580" spans="6:11" x14ac:dyDescent="0.25">
      <c r="F580" s="14"/>
      <c r="G580" s="13"/>
      <c r="H580" s="13"/>
      <c r="I580" s="13"/>
      <c r="J580" s="13"/>
      <c r="K580" s="13"/>
    </row>
    <row r="581" spans="6:11" x14ac:dyDescent="0.25">
      <c r="F581" s="14"/>
      <c r="G581" s="13"/>
      <c r="H581" s="13"/>
      <c r="I581" s="13"/>
      <c r="J581" s="13"/>
      <c r="K581" s="13"/>
    </row>
    <row r="582" spans="6:11" x14ac:dyDescent="0.25">
      <c r="F582" s="14"/>
      <c r="G582" s="13"/>
      <c r="H582" s="13"/>
      <c r="I582" s="13"/>
      <c r="J582" s="13"/>
      <c r="K582" s="13"/>
    </row>
    <row r="583" spans="6:11" x14ac:dyDescent="0.25">
      <c r="F583" s="14"/>
      <c r="G583" s="13"/>
      <c r="H583" s="13"/>
      <c r="I583" s="13"/>
      <c r="J583" s="13"/>
      <c r="K583" s="13"/>
    </row>
    <row r="584" spans="6:11" x14ac:dyDescent="0.25">
      <c r="F584" s="14"/>
      <c r="G584" s="13"/>
      <c r="H584" s="13"/>
      <c r="I584" s="13"/>
      <c r="J584" s="13"/>
      <c r="K584" s="13"/>
    </row>
    <row r="585" spans="6:11" x14ac:dyDescent="0.25">
      <c r="F585" s="14"/>
      <c r="G585" s="13"/>
      <c r="H585" s="13"/>
      <c r="I585" s="13"/>
      <c r="J585" s="13"/>
      <c r="K585" s="13"/>
    </row>
    <row r="586" spans="6:11" x14ac:dyDescent="0.25">
      <c r="F586" s="14"/>
      <c r="G586" s="13"/>
      <c r="H586" s="13"/>
      <c r="I586" s="13"/>
      <c r="J586" s="13"/>
      <c r="K586" s="13"/>
    </row>
    <row r="587" spans="6:11" x14ac:dyDescent="0.25">
      <c r="F587" s="14"/>
      <c r="G587" s="13"/>
      <c r="H587" s="13"/>
      <c r="I587" s="13"/>
      <c r="J587" s="13"/>
      <c r="K587" s="13"/>
    </row>
    <row r="588" spans="6:11" x14ac:dyDescent="0.25">
      <c r="F588" s="14"/>
      <c r="G588" s="13"/>
      <c r="H588" s="13"/>
      <c r="I588" s="13"/>
      <c r="J588" s="13"/>
      <c r="K588" s="13"/>
    </row>
    <row r="589" spans="6:11" x14ac:dyDescent="0.25">
      <c r="F589" s="14"/>
      <c r="G589" s="13"/>
      <c r="H589" s="13"/>
      <c r="I589" s="13"/>
      <c r="J589" s="13"/>
      <c r="K589" s="13"/>
    </row>
    <row r="590" spans="6:11" x14ac:dyDescent="0.25">
      <c r="F590" s="14"/>
      <c r="G590" s="13"/>
      <c r="H590" s="13"/>
      <c r="I590" s="13"/>
      <c r="J590" s="13"/>
      <c r="K590" s="13"/>
    </row>
    <row r="591" spans="6:11" x14ac:dyDescent="0.25">
      <c r="F591" s="14"/>
      <c r="G591" s="13"/>
      <c r="H591" s="13"/>
      <c r="I591" s="13"/>
      <c r="J591" s="13"/>
      <c r="K591" s="13"/>
    </row>
    <row r="592" spans="6:11" x14ac:dyDescent="0.25">
      <c r="F592" s="14"/>
      <c r="G592" s="13"/>
      <c r="H592" s="13"/>
      <c r="I592" s="13"/>
      <c r="J592" s="13"/>
      <c r="K592" s="13"/>
    </row>
    <row r="593" spans="6:11" x14ac:dyDescent="0.25">
      <c r="F593" s="14"/>
      <c r="G593" s="13"/>
      <c r="H593" s="13"/>
      <c r="I593" s="13"/>
      <c r="J593" s="13"/>
      <c r="K593" s="13"/>
    </row>
    <row r="594" spans="6:11" x14ac:dyDescent="0.25">
      <c r="F594" s="14"/>
      <c r="G594" s="13"/>
      <c r="H594" s="13"/>
      <c r="I594" s="13"/>
      <c r="J594" s="13"/>
      <c r="K594" s="13"/>
    </row>
    <row r="595" spans="6:11" x14ac:dyDescent="0.25">
      <c r="F595" s="14"/>
      <c r="G595" s="13"/>
      <c r="H595" s="13"/>
      <c r="I595" s="13"/>
      <c r="J595" s="13"/>
      <c r="K595" s="13"/>
    </row>
    <row r="596" spans="6:11" x14ac:dyDescent="0.25">
      <c r="F596" s="14"/>
      <c r="G596" s="13"/>
      <c r="H596" s="13"/>
      <c r="I596" s="13"/>
      <c r="J596" s="13"/>
      <c r="K596" s="13"/>
    </row>
    <row r="597" spans="6:11" x14ac:dyDescent="0.25">
      <c r="F597" s="14"/>
      <c r="G597" s="13"/>
      <c r="H597" s="13"/>
      <c r="I597" s="13"/>
      <c r="J597" s="13"/>
      <c r="K597" s="13"/>
    </row>
    <row r="598" spans="6:11" x14ac:dyDescent="0.25">
      <c r="F598" s="14"/>
      <c r="G598" s="13"/>
      <c r="H598" s="13"/>
      <c r="I598" s="13"/>
      <c r="J598" s="13"/>
      <c r="K598" s="13"/>
    </row>
    <row r="599" spans="6:11" x14ac:dyDescent="0.25">
      <c r="F599" s="14"/>
      <c r="G599" s="13"/>
      <c r="H599" s="13"/>
      <c r="I599" s="13"/>
      <c r="J599" s="13"/>
      <c r="K599" s="13"/>
    </row>
    <row r="600" spans="6:11" x14ac:dyDescent="0.25">
      <c r="F600" s="14"/>
      <c r="G600" s="13"/>
      <c r="H600" s="13"/>
      <c r="I600" s="13"/>
      <c r="J600" s="13"/>
      <c r="K600" s="13"/>
    </row>
    <row r="601" spans="6:11" x14ac:dyDescent="0.25">
      <c r="F601" s="14"/>
      <c r="G601" s="13"/>
      <c r="H601" s="13"/>
      <c r="I601" s="13"/>
      <c r="J601" s="13"/>
      <c r="K601" s="13"/>
    </row>
    <row r="602" spans="6:11" x14ac:dyDescent="0.25">
      <c r="F602" s="14"/>
      <c r="G602" s="13"/>
      <c r="H602" s="13"/>
      <c r="I602" s="13"/>
      <c r="J602" s="13"/>
      <c r="K602" s="13"/>
    </row>
    <row r="603" spans="6:11" x14ac:dyDescent="0.25">
      <c r="F603" s="14"/>
      <c r="G603" s="13"/>
      <c r="H603" s="13"/>
      <c r="I603" s="13"/>
      <c r="J603" s="13"/>
      <c r="K603" s="13"/>
    </row>
    <row r="604" spans="6:11" x14ac:dyDescent="0.25">
      <c r="F604" s="14"/>
      <c r="G604" s="13"/>
      <c r="H604" s="13"/>
      <c r="I604" s="13"/>
      <c r="J604" s="13"/>
      <c r="K604" s="13"/>
    </row>
    <row r="605" spans="6:11" x14ac:dyDescent="0.25">
      <c r="F605" s="14"/>
      <c r="G605" s="13"/>
      <c r="H605" s="13"/>
      <c r="I605" s="13"/>
      <c r="J605" s="13"/>
      <c r="K605" s="13"/>
    </row>
    <row r="606" spans="6:11" x14ac:dyDescent="0.25">
      <c r="F606" s="14"/>
      <c r="G606" s="13"/>
      <c r="H606" s="13"/>
      <c r="I606" s="13"/>
      <c r="J606" s="13"/>
      <c r="K606" s="13"/>
    </row>
    <row r="607" spans="6:11" x14ac:dyDescent="0.25">
      <c r="F607" s="14"/>
      <c r="G607" s="13"/>
      <c r="H607" s="13"/>
      <c r="I607" s="13"/>
      <c r="J607" s="13"/>
      <c r="K607" s="13"/>
    </row>
    <row r="608" spans="6:11" x14ac:dyDescent="0.25">
      <c r="F608" s="14"/>
      <c r="G608" s="13"/>
      <c r="H608" s="13"/>
      <c r="I608" s="13"/>
      <c r="J608" s="13"/>
      <c r="K608" s="13"/>
    </row>
    <row r="609" spans="6:11" x14ac:dyDescent="0.25">
      <c r="F609" s="14"/>
      <c r="G609" s="13"/>
      <c r="H609" s="13"/>
      <c r="I609" s="13"/>
      <c r="J609" s="13"/>
      <c r="K609" s="13"/>
    </row>
    <row r="610" spans="6:11" x14ac:dyDescent="0.25">
      <c r="F610" s="14"/>
      <c r="G610" s="13"/>
      <c r="H610" s="13"/>
      <c r="I610" s="13"/>
      <c r="J610" s="13"/>
      <c r="K610" s="13"/>
    </row>
    <row r="611" spans="6:11" x14ac:dyDescent="0.25">
      <c r="F611" s="14"/>
      <c r="G611" s="13"/>
      <c r="H611" s="13"/>
      <c r="I611" s="13"/>
      <c r="J611" s="13"/>
      <c r="K611" s="13"/>
    </row>
    <row r="612" spans="6:11" x14ac:dyDescent="0.25">
      <c r="F612" s="14"/>
      <c r="G612" s="13"/>
      <c r="H612" s="13"/>
      <c r="I612" s="13"/>
      <c r="J612" s="13"/>
      <c r="K612" s="13"/>
    </row>
    <row r="613" spans="6:11" x14ac:dyDescent="0.25">
      <c r="F613" s="14"/>
      <c r="G613" s="13"/>
      <c r="H613" s="13"/>
      <c r="I613" s="13"/>
      <c r="J613" s="13"/>
      <c r="K613" s="13"/>
    </row>
    <row r="614" spans="6:11" x14ac:dyDescent="0.25">
      <c r="F614" s="14"/>
      <c r="G614" s="13"/>
      <c r="H614" s="13"/>
      <c r="I614" s="13"/>
      <c r="J614" s="13"/>
      <c r="K614" s="13"/>
    </row>
    <row r="615" spans="6:11" x14ac:dyDescent="0.25">
      <c r="F615" s="14"/>
      <c r="G615" s="13"/>
      <c r="H615" s="13"/>
      <c r="I615" s="13"/>
      <c r="J615" s="13"/>
      <c r="K615" s="13"/>
    </row>
    <row r="616" spans="6:11" x14ac:dyDescent="0.25">
      <c r="F616" s="14"/>
      <c r="G616" s="13"/>
      <c r="H616" s="13"/>
      <c r="I616" s="13"/>
      <c r="J616" s="13"/>
      <c r="K616" s="13"/>
    </row>
    <row r="617" spans="6:11" x14ac:dyDescent="0.25">
      <c r="F617" s="14"/>
      <c r="G617" s="13"/>
      <c r="H617" s="13"/>
      <c r="I617" s="13"/>
      <c r="J617" s="13"/>
      <c r="K617" s="13"/>
    </row>
    <row r="618" spans="6:11" x14ac:dyDescent="0.25">
      <c r="F618" s="14"/>
      <c r="G618" s="13"/>
      <c r="H618" s="13"/>
      <c r="I618" s="13"/>
      <c r="J618" s="13"/>
      <c r="K618" s="13"/>
    </row>
    <row r="619" spans="6:11" x14ac:dyDescent="0.25">
      <c r="F619" s="14"/>
      <c r="G619" s="13"/>
      <c r="H619" s="13"/>
      <c r="I619" s="13"/>
      <c r="J619" s="13"/>
      <c r="K619" s="13"/>
    </row>
    <row r="620" spans="6:11" x14ac:dyDescent="0.25">
      <c r="F620" s="14"/>
      <c r="G620" s="13"/>
      <c r="H620" s="13"/>
      <c r="I620" s="13"/>
      <c r="J620" s="13"/>
      <c r="K620" s="13"/>
    </row>
    <row r="621" spans="6:11" x14ac:dyDescent="0.25">
      <c r="F621" s="14"/>
      <c r="G621" s="13"/>
      <c r="H621" s="13"/>
      <c r="I621" s="13"/>
      <c r="J621" s="13"/>
      <c r="K621" s="13"/>
    </row>
    <row r="622" spans="6:11" x14ac:dyDescent="0.25">
      <c r="F622" s="14"/>
      <c r="G622" s="13"/>
      <c r="H622" s="13"/>
      <c r="I622" s="13"/>
      <c r="J622" s="13"/>
      <c r="K622" s="13"/>
    </row>
    <row r="623" spans="6:11" x14ac:dyDescent="0.25">
      <c r="F623" s="14"/>
      <c r="G623" s="13"/>
      <c r="H623" s="13"/>
      <c r="I623" s="13"/>
      <c r="J623" s="13"/>
      <c r="K623" s="13"/>
    </row>
    <row r="624" spans="6:11" x14ac:dyDescent="0.25">
      <c r="F624" s="14"/>
      <c r="G624" s="13"/>
      <c r="H624" s="13"/>
      <c r="I624" s="13"/>
      <c r="J624" s="13"/>
      <c r="K624" s="13"/>
    </row>
    <row r="625" spans="6:11" x14ac:dyDescent="0.25">
      <c r="F625" s="14"/>
      <c r="G625" s="13"/>
      <c r="H625" s="13"/>
      <c r="I625" s="13"/>
      <c r="J625" s="13"/>
      <c r="K625" s="13"/>
    </row>
    <row r="626" spans="6:11" x14ac:dyDescent="0.25">
      <c r="F626" s="14"/>
      <c r="G626" s="13"/>
      <c r="H626" s="13"/>
      <c r="I626" s="13"/>
      <c r="J626" s="13"/>
      <c r="K626" s="13"/>
    </row>
    <row r="627" spans="6:11" x14ac:dyDescent="0.25">
      <c r="F627" s="14"/>
      <c r="G627" s="13"/>
      <c r="H627" s="13"/>
      <c r="I627" s="13"/>
      <c r="J627" s="13"/>
      <c r="K627" s="13"/>
    </row>
    <row r="628" spans="6:11" x14ac:dyDescent="0.25">
      <c r="F628" s="14"/>
      <c r="G628" s="13"/>
      <c r="H628" s="13"/>
      <c r="I628" s="13"/>
      <c r="J628" s="13"/>
      <c r="K628" s="13"/>
    </row>
    <row r="629" spans="6:11" x14ac:dyDescent="0.25">
      <c r="F629" s="14"/>
      <c r="G629" s="13"/>
      <c r="H629" s="13"/>
      <c r="I629" s="13"/>
      <c r="J629" s="13"/>
      <c r="K629" s="13"/>
    </row>
    <row r="630" spans="6:11" x14ac:dyDescent="0.25">
      <c r="F630" s="14"/>
      <c r="G630" s="13"/>
      <c r="H630" s="13"/>
      <c r="I630" s="13"/>
      <c r="J630" s="13"/>
      <c r="K630" s="13"/>
    </row>
    <row r="631" spans="6:11" x14ac:dyDescent="0.25">
      <c r="F631" s="14"/>
      <c r="G631" s="13"/>
      <c r="H631" s="13"/>
      <c r="I631" s="13"/>
      <c r="J631" s="13"/>
      <c r="K631" s="13"/>
    </row>
    <row r="632" spans="6:11" x14ac:dyDescent="0.25">
      <c r="F632" s="14"/>
      <c r="G632" s="13"/>
      <c r="H632" s="13"/>
      <c r="I632" s="13"/>
      <c r="J632" s="13"/>
      <c r="K632" s="13"/>
    </row>
    <row r="633" spans="6:11" x14ac:dyDescent="0.25">
      <c r="F633" s="14"/>
      <c r="G633" s="13"/>
      <c r="H633" s="13"/>
      <c r="I633" s="13"/>
      <c r="J633" s="13"/>
      <c r="K633" s="13"/>
    </row>
    <row r="634" spans="6:11" x14ac:dyDescent="0.25">
      <c r="F634" s="14"/>
      <c r="G634" s="13"/>
      <c r="H634" s="13"/>
      <c r="I634" s="13"/>
      <c r="J634" s="13"/>
      <c r="K634" s="13"/>
    </row>
    <row r="635" spans="6:11" x14ac:dyDescent="0.25">
      <c r="F635" s="14"/>
      <c r="G635" s="13"/>
      <c r="H635" s="13"/>
      <c r="I635" s="13"/>
      <c r="J635" s="13"/>
      <c r="K635" s="13"/>
    </row>
    <row r="636" spans="6:11" x14ac:dyDescent="0.25">
      <c r="F636" s="14"/>
      <c r="G636" s="13"/>
      <c r="H636" s="13"/>
      <c r="I636" s="13"/>
      <c r="J636" s="13"/>
      <c r="K636" s="13"/>
    </row>
    <row r="637" spans="6:11" x14ac:dyDescent="0.25">
      <c r="F637" s="14"/>
      <c r="G637" s="13"/>
      <c r="H637" s="13"/>
      <c r="I637" s="13"/>
      <c r="J637" s="13"/>
      <c r="K637" s="13"/>
    </row>
    <row r="638" spans="6:11" x14ac:dyDescent="0.25">
      <c r="F638" s="14"/>
      <c r="G638" s="13"/>
      <c r="H638" s="13"/>
      <c r="I638" s="13"/>
      <c r="J638" s="13"/>
      <c r="K638" s="13"/>
    </row>
    <row r="639" spans="6:11" x14ac:dyDescent="0.25">
      <c r="F639" s="14"/>
      <c r="G639" s="13"/>
      <c r="H639" s="13"/>
      <c r="I639" s="13"/>
      <c r="J639" s="13"/>
      <c r="K639" s="13"/>
    </row>
    <row r="640" spans="6:11" x14ac:dyDescent="0.25">
      <c r="F640" s="14"/>
      <c r="G640" s="13"/>
      <c r="H640" s="13"/>
      <c r="I640" s="13"/>
      <c r="J640" s="13"/>
      <c r="K640" s="13"/>
    </row>
    <row r="641" spans="6:11" x14ac:dyDescent="0.25">
      <c r="F641" s="14"/>
      <c r="G641" s="13"/>
      <c r="H641" s="13"/>
      <c r="I641" s="13"/>
      <c r="J641" s="13"/>
      <c r="K641" s="13"/>
    </row>
    <row r="642" spans="6:11" x14ac:dyDescent="0.25">
      <c r="F642" s="14"/>
      <c r="G642" s="13"/>
      <c r="H642" s="13"/>
      <c r="I642" s="13"/>
      <c r="J642" s="13"/>
      <c r="K642" s="13"/>
    </row>
    <row r="643" spans="6:11" x14ac:dyDescent="0.25">
      <c r="F643" s="14"/>
      <c r="G643" s="13"/>
      <c r="H643" s="13"/>
      <c r="I643" s="13"/>
      <c r="J643" s="13"/>
      <c r="K643" s="13"/>
    </row>
    <row r="644" spans="6:11" x14ac:dyDescent="0.25">
      <c r="F644" s="14"/>
      <c r="G644" s="13"/>
      <c r="H644" s="13"/>
      <c r="I644" s="13"/>
      <c r="J644" s="13"/>
      <c r="K644" s="13"/>
    </row>
    <row r="645" spans="6:11" x14ac:dyDescent="0.25">
      <c r="F645" s="14"/>
      <c r="G645" s="13"/>
      <c r="H645" s="13"/>
      <c r="I645" s="13"/>
      <c r="J645" s="13"/>
      <c r="K645" s="13"/>
    </row>
    <row r="646" spans="6:11" x14ac:dyDescent="0.25">
      <c r="F646" s="14"/>
      <c r="G646" s="13"/>
      <c r="H646" s="13"/>
      <c r="I646" s="13"/>
      <c r="J646" s="13"/>
      <c r="K646" s="13"/>
    </row>
    <row r="647" spans="6:11" x14ac:dyDescent="0.25">
      <c r="F647" s="14"/>
      <c r="G647" s="13"/>
      <c r="H647" s="13"/>
      <c r="I647" s="13"/>
      <c r="J647" s="13"/>
      <c r="K647" s="13"/>
    </row>
    <row r="648" spans="6:11" x14ac:dyDescent="0.25">
      <c r="F648" s="14"/>
      <c r="G648" s="13"/>
      <c r="H648" s="13"/>
      <c r="I648" s="13"/>
      <c r="J648" s="13"/>
      <c r="K648" s="13"/>
    </row>
    <row r="649" spans="6:11" x14ac:dyDescent="0.25">
      <c r="F649" s="14"/>
      <c r="G649" s="13"/>
      <c r="H649" s="13"/>
      <c r="I649" s="13"/>
      <c r="J649" s="13"/>
      <c r="K649" s="13"/>
    </row>
    <row r="650" spans="6:11" x14ac:dyDescent="0.25">
      <c r="F650" s="14"/>
      <c r="G650" s="13"/>
      <c r="H650" s="13"/>
      <c r="I650" s="13"/>
      <c r="J650" s="13"/>
      <c r="K650" s="13"/>
    </row>
    <row r="651" spans="6:11" x14ac:dyDescent="0.25">
      <c r="F651" s="14"/>
      <c r="G651" s="13"/>
      <c r="H651" s="13"/>
      <c r="I651" s="13"/>
      <c r="J651" s="13"/>
      <c r="K651" s="13"/>
    </row>
    <row r="652" spans="6:11" x14ac:dyDescent="0.25">
      <c r="F652" s="14"/>
      <c r="G652" s="13"/>
      <c r="H652" s="13"/>
      <c r="I652" s="13"/>
      <c r="J652" s="13"/>
      <c r="K652" s="13"/>
    </row>
    <row r="653" spans="6:11" x14ac:dyDescent="0.25">
      <c r="F653" s="14"/>
      <c r="G653" s="13"/>
      <c r="H653" s="13"/>
      <c r="I653" s="13"/>
      <c r="J653" s="13"/>
      <c r="K653" s="13"/>
    </row>
    <row r="654" spans="6:11" x14ac:dyDescent="0.25">
      <c r="F654" s="14"/>
      <c r="G654" s="13"/>
      <c r="H654" s="13"/>
      <c r="I654" s="13"/>
      <c r="J654" s="13"/>
      <c r="K654" s="13"/>
    </row>
    <row r="655" spans="6:11" x14ac:dyDescent="0.25">
      <c r="F655" s="14"/>
      <c r="G655" s="13"/>
      <c r="H655" s="13"/>
      <c r="I655" s="13"/>
      <c r="J655" s="13"/>
      <c r="K655" s="13"/>
    </row>
    <row r="656" spans="6:11" x14ac:dyDescent="0.25">
      <c r="F656" s="14"/>
      <c r="G656" s="13"/>
      <c r="H656" s="13"/>
      <c r="I656" s="13"/>
      <c r="J656" s="13"/>
      <c r="K656" s="13"/>
    </row>
    <row r="657" spans="6:11" x14ac:dyDescent="0.25">
      <c r="F657" s="14"/>
      <c r="G657" s="13"/>
      <c r="H657" s="13"/>
      <c r="I657" s="13"/>
      <c r="J657" s="13"/>
      <c r="K657" s="13"/>
    </row>
    <row r="658" spans="6:11" x14ac:dyDescent="0.25">
      <c r="F658" s="14"/>
      <c r="G658" s="13"/>
      <c r="H658" s="13"/>
      <c r="I658" s="13"/>
      <c r="J658" s="13"/>
      <c r="K658" s="13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CE7F-7807-450D-9702-8175548A4BAE}">
  <dimension ref="B2:S18"/>
  <sheetViews>
    <sheetView showGridLines="0" showRowColHeaders="0" workbookViewId="0">
      <selection activeCell="C2" sqref="C2"/>
    </sheetView>
  </sheetViews>
  <sheetFormatPr defaultRowHeight="15" x14ac:dyDescent="0.25"/>
  <cols>
    <col min="2" max="2" width="31.140625" customWidth="1"/>
    <col min="3" max="3" width="14.7109375" customWidth="1"/>
    <col min="4" max="4" width="15.28515625" customWidth="1"/>
    <col min="5" max="5" width="21.28515625" customWidth="1"/>
    <col min="7" max="7" width="15.28515625" customWidth="1"/>
    <col min="8" max="8" width="15.85546875" customWidth="1"/>
    <col min="9" max="9" width="11" customWidth="1"/>
    <col min="10" max="10" width="21.5703125" customWidth="1"/>
    <col min="11" max="11" width="16.7109375" customWidth="1"/>
    <col min="12" max="12" width="14.5703125" customWidth="1"/>
    <col min="19" max="19" width="13.42578125" customWidth="1"/>
  </cols>
  <sheetData>
    <row r="2" spans="2:19" x14ac:dyDescent="0.25">
      <c r="B2" s="1" t="s">
        <v>0</v>
      </c>
      <c r="C2" s="1" t="s">
        <v>1</v>
      </c>
      <c r="S2" t="s">
        <v>2</v>
      </c>
    </row>
    <row r="3" spans="2:19" x14ac:dyDescent="0.25">
      <c r="S3" t="s">
        <v>3</v>
      </c>
    </row>
    <row r="4" spans="2:19" x14ac:dyDescent="0.25">
      <c r="B4" s="2" t="s">
        <v>4</v>
      </c>
      <c r="C4" s="2">
        <f>COUNTIFS(set[Geography], C2)</f>
        <v>52</v>
      </c>
      <c r="S4" t="s">
        <v>5</v>
      </c>
    </row>
    <row r="5" spans="2:19" x14ac:dyDescent="0.25">
      <c r="S5" t="s">
        <v>6</v>
      </c>
    </row>
    <row r="6" spans="2:19" x14ac:dyDescent="0.25">
      <c r="B6" t="s">
        <v>7</v>
      </c>
      <c r="G6" s="3" t="s">
        <v>8</v>
      </c>
      <c r="H6" s="3"/>
      <c r="I6" s="3"/>
      <c r="J6" s="3"/>
      <c r="K6" s="3"/>
      <c r="L6" s="3"/>
      <c r="S6" t="s">
        <v>9</v>
      </c>
    </row>
    <row r="7" spans="2:19" x14ac:dyDescent="0.25">
      <c r="B7" s="4" t="s">
        <v>10</v>
      </c>
      <c r="C7" s="4" t="str">
        <f xml:space="preserve"> C2</f>
        <v>USA</v>
      </c>
      <c r="S7" t="s">
        <v>11</v>
      </c>
    </row>
    <row r="8" spans="2:19" x14ac:dyDescent="0.25">
      <c r="C8" s="5"/>
      <c r="D8" s="5" t="s">
        <v>12</v>
      </c>
      <c r="E8" s="5" t="s">
        <v>13</v>
      </c>
      <c r="G8" s="6" t="s">
        <v>14</v>
      </c>
      <c r="H8" s="7" t="s">
        <v>15</v>
      </c>
      <c r="I8" s="8" t="s">
        <v>16</v>
      </c>
      <c r="J8" s="8" t="s">
        <v>17</v>
      </c>
      <c r="S8" t="s">
        <v>1</v>
      </c>
    </row>
    <row r="9" spans="2:19" x14ac:dyDescent="0.25">
      <c r="C9" t="s">
        <v>18</v>
      </c>
      <c r="D9" s="9">
        <f>SUMIFS(set[Amount], set[Geography], C2)</f>
        <v>180565</v>
      </c>
      <c r="E9" s="10">
        <f xml:space="preserve"> D9/C4</f>
        <v>3472.4038461538462</v>
      </c>
      <c r="G9" t="s">
        <v>19</v>
      </c>
      <c r="H9" s="9">
        <f>SUMIFS(set[Amount], set[Sales Person], G9, set[Geography], C2)</f>
        <v>29456</v>
      </c>
      <c r="I9">
        <f>SUMIFS(set[Units], set[Sales Person], G9, set[Geography], C2)</f>
        <v>1401</v>
      </c>
      <c r="J9">
        <f>IF(H9&gt;25000, 1, 0)</f>
        <v>1</v>
      </c>
    </row>
    <row r="10" spans="2:19" x14ac:dyDescent="0.25">
      <c r="C10" t="s">
        <v>20</v>
      </c>
      <c r="D10" s="9">
        <f>SUMIFS(set[Total Cost], set[Geography], C2)</f>
        <v>101872.44000000005</v>
      </c>
      <c r="E10" s="10">
        <f>D10/C4</f>
        <v>1959.0853846153855</v>
      </c>
      <c r="G10" t="s">
        <v>21</v>
      </c>
      <c r="H10" s="9">
        <f>SUMIFS(set[Amount], set[Sales Person], G10, set[Geography], C2)</f>
        <v>12383</v>
      </c>
      <c r="I10">
        <f>SUMIFS(set[Units], set[Sales Person], G10, set[Geography], C2)</f>
        <v>804</v>
      </c>
      <c r="J10">
        <f t="shared" ref="J10:J18" si="0">IF(H10&gt;25000, 1, 0)</f>
        <v>0</v>
      </c>
    </row>
    <row r="11" spans="2:19" x14ac:dyDescent="0.25">
      <c r="C11" t="s">
        <v>22</v>
      </c>
      <c r="D11" s="9">
        <f>D9-D10</f>
        <v>78692.559999999954</v>
      </c>
      <c r="E11" s="10">
        <f>D11/C4</f>
        <v>1513.3184615384607</v>
      </c>
      <c r="G11" t="s">
        <v>23</v>
      </c>
      <c r="H11" s="9">
        <f>SUMIFS(set[Amount], set[Sales Person], G11, set[Geography], C2)</f>
        <v>11319</v>
      </c>
      <c r="I11">
        <f>SUMIFS(set[Units], set[Sales Person], G11, set[Geography], C2)</f>
        <v>693</v>
      </c>
      <c r="J11">
        <f t="shared" si="0"/>
        <v>0</v>
      </c>
    </row>
    <row r="12" spans="2:19" x14ac:dyDescent="0.25">
      <c r="C12" t="s">
        <v>24</v>
      </c>
      <c r="D12">
        <f>SUMIFS(set[Units], set[Geography], C2)</f>
        <v>9726</v>
      </c>
      <c r="E12" s="11">
        <f>D12/C4</f>
        <v>187.03846153846155</v>
      </c>
      <c r="G12" t="s">
        <v>25</v>
      </c>
      <c r="H12" s="9">
        <f>SUMIFS(set[Amount], set[Sales Person], G12, set[Geography], C2)</f>
        <v>16492</v>
      </c>
      <c r="I12">
        <f>SUMIFS(set[Units], set[Sales Person], G12, set[Geography], C2)</f>
        <v>1215</v>
      </c>
      <c r="J12">
        <f t="shared" si="0"/>
        <v>0</v>
      </c>
    </row>
    <row r="13" spans="2:19" x14ac:dyDescent="0.25">
      <c r="G13" t="s">
        <v>26</v>
      </c>
      <c r="H13" s="9">
        <f>SUMIFS(set[Amount], set[Sales Person], G13, set[Geography], C2)</f>
        <v>28273</v>
      </c>
      <c r="I13">
        <f>SUMIFS(set[Units], set[Sales Person], G13, set[Geography], C2)</f>
        <v>912</v>
      </c>
      <c r="J13">
        <f t="shared" si="0"/>
        <v>1</v>
      </c>
    </row>
    <row r="14" spans="2:19" x14ac:dyDescent="0.25">
      <c r="G14" s="12" t="s">
        <v>27</v>
      </c>
      <c r="H14" s="9">
        <f>SUMIFS(set[Amount], set[Sales Person], G14, set[Geography], C2)</f>
        <v>11018</v>
      </c>
      <c r="I14">
        <f>SUMIFS(set[Units], set[Sales Person], G14, set[Geography], C7)</f>
        <v>972</v>
      </c>
      <c r="J14">
        <f t="shared" si="0"/>
        <v>0</v>
      </c>
    </row>
    <row r="15" spans="2:19" x14ac:dyDescent="0.25">
      <c r="G15" s="12" t="s">
        <v>28</v>
      </c>
      <c r="H15" s="9">
        <f>SUMIFS(set[Amount], set[Sales Person], G15, set[Geography], C2)</f>
        <v>28546</v>
      </c>
      <c r="I15">
        <f>SUMIFS(set[Units], set[Sales Person], G15, set[Geography], C2)</f>
        <v>1005</v>
      </c>
      <c r="J15">
        <f t="shared" si="0"/>
        <v>1</v>
      </c>
    </row>
    <row r="16" spans="2:19" x14ac:dyDescent="0.25">
      <c r="G16" s="12" t="s">
        <v>29</v>
      </c>
      <c r="H16" s="9">
        <f>SUMIFS(set[Amount], set[Sales Person], G16, set[Geography], C2)</f>
        <v>15785</v>
      </c>
      <c r="I16">
        <f>SUMIFS(set[Units], set[Sales Person], G16, set[Geography], C2)</f>
        <v>699</v>
      </c>
      <c r="J16">
        <f t="shared" si="0"/>
        <v>0</v>
      </c>
    </row>
    <row r="17" spans="7:10" x14ac:dyDescent="0.25">
      <c r="G17" s="12" t="s">
        <v>30</v>
      </c>
      <c r="H17" s="9">
        <f>SUMIFS(set[Amount], set[Sales Person], G17, set[Geography], C2)</f>
        <v>25151</v>
      </c>
      <c r="I17">
        <f>SUMIFS(set[Units], set[Sales Person], G17, set[Geography], C2)</f>
        <v>1707</v>
      </c>
      <c r="J17">
        <f t="shared" si="0"/>
        <v>1</v>
      </c>
    </row>
    <row r="18" spans="7:10" x14ac:dyDescent="0.25">
      <c r="G18" s="12" t="s">
        <v>31</v>
      </c>
      <c r="H18" s="9">
        <f>SUMIFS(set[Amount], set[Sales Person], G18, set[Geography], C2)</f>
        <v>2142</v>
      </c>
      <c r="I18">
        <f>SUMIFS(set[Units], set[Sales Person], G18, set[Geography], C2)</f>
        <v>318</v>
      </c>
      <c r="J18">
        <f t="shared" si="0"/>
        <v>0</v>
      </c>
    </row>
  </sheetData>
  <conditionalFormatting sqref="J9:J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8:H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{1C72C5A6-57EB-4327-AA53-A9710400B606}</x14:id>
        </ext>
      </extLst>
    </cfRule>
  </conditionalFormatting>
  <dataValidations count="1">
    <dataValidation type="list" allowBlank="1" showInputMessage="1" showErrorMessage="1" sqref="C2" xr:uid="{DAE011D7-4B1E-4645-BFC3-01763CB3D68F}">
      <formula1>$S$3:$S$8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72C5A6-57EB-4327-AA53-A9710400B6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H8:H18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Dynamic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2021-10-21T10:08:05Z</dcterms:created>
  <dcterms:modified xsi:type="dcterms:W3CDTF">2021-10-21T10:09:50Z</dcterms:modified>
</cp:coreProperties>
</file>