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lysis with excel\Data Analysis with Excel\"/>
    </mc:Choice>
  </mc:AlternateContent>
  <xr:revisionPtr revIDLastSave="0" documentId="13_ncr:1_{4A3956DA-869F-4CB6-B756-87D6DE3D9BC4}" xr6:coauthVersionLast="47" xr6:coauthVersionMax="47" xr10:uidLastSave="{00000000-0000-0000-0000-000000000000}"/>
  <bookViews>
    <workbookView xWindow="-120" yWindow="-120" windowWidth="24240" windowHeight="13140" xr2:uid="{FBC98FF5-5CB1-424C-988D-F4C2A94AD323}"/>
  </bookViews>
  <sheets>
    <sheet name="Sheet4" sheetId="8" r:id="rId1"/>
    <sheet name="Sumif" sheetId="1" r:id="rId2"/>
    <sheet name="Sumifs" sheetId="2" r:id="rId3"/>
    <sheet name="Countif" sheetId="3" r:id="rId4"/>
    <sheet name="Countifs" sheetId="4" r:id="rId5"/>
  </sheets>
  <definedNames>
    <definedName name="_xlnm._FilterDatabase" localSheetId="3" hidden="1">Countif!$L$9:$M$20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8" i="3" l="1"/>
  <c r="M27" i="3"/>
  <c r="M23" i="3"/>
  <c r="M10" i="3"/>
  <c r="M15" i="3"/>
  <c r="M13" i="3"/>
  <c r="M11" i="3"/>
  <c r="M19" i="3"/>
  <c r="M20" i="3"/>
  <c r="M16" i="3"/>
  <c r="M12" i="3"/>
  <c r="M17" i="3"/>
  <c r="M18" i="3"/>
  <c r="M14" i="3"/>
  <c r="M4" i="3"/>
  <c r="K5" i="3" s="1"/>
  <c r="J18" i="2"/>
  <c r="J14" i="2"/>
  <c r="J4" i="2"/>
  <c r="J12" i="1"/>
  <c r="J4" i="1"/>
  <c r="K23" i="2"/>
  <c r="K24" i="2"/>
  <c r="K25" i="2"/>
  <c r="K26" i="2"/>
  <c r="K22" i="2"/>
  <c r="J8" i="4"/>
  <c r="J4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3"/>
  <c r="M24" i="3" l="1"/>
</calcChain>
</file>

<file path=xl/sharedStrings.xml><?xml version="1.0" encoding="utf-8"?>
<sst xmlns="http://schemas.openxmlformats.org/spreadsheetml/2006/main" count="680" uniqueCount="49">
  <si>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</si>
  <si>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</si>
  <si>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</si>
  <si>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</si>
  <si>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</si>
  <si>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</si>
  <si>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</si>
  <si>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</si>
  <si>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</si>
  <si>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</si>
  <si>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</si>
  <si>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</si>
  <si>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</si>
  <si>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</si>
  <si>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</si>
  <si>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</si>
  <si>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</si>
  <si>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</si>
  <si>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</si>
  <si>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OrderDate</t>
  </si>
  <si>
    <t>Region</t>
  </si>
  <si>
    <t>Rep</t>
  </si>
  <si>
    <t>Item</t>
  </si>
  <si>
    <t>Units</t>
  </si>
  <si>
    <t>Unit Cost</t>
  </si>
  <si>
    <t>Row Labels</t>
  </si>
  <si>
    <t>Grand Total</t>
  </si>
  <si>
    <t>Sum of Units</t>
  </si>
  <si>
    <t>Q) Find the total Units that were sold in the East region</t>
  </si>
  <si>
    <t>Revenue</t>
  </si>
  <si>
    <t>Q) What was the total revenue generated from Binder</t>
  </si>
  <si>
    <t>Sum of Total</t>
  </si>
  <si>
    <t>Q) What is the total revenue generated from the Central region where the item is a Pencil?</t>
  </si>
  <si>
    <t>Sum of Revenue</t>
  </si>
  <si>
    <t>Sales Rep</t>
  </si>
  <si>
    <t>Q) How many units were sold by sales representative Jones where the cost of each item was greater than 4?</t>
  </si>
  <si>
    <t>Q) Find the total number of times Gill has a made a sale</t>
  </si>
  <si>
    <t>Sales &gt;3</t>
  </si>
  <si>
    <t>Q) How many orders were placed from the East region after 10th Feb 2019?</t>
  </si>
  <si>
    <t>Q) How many times did Gill sell pencils?</t>
  </si>
  <si>
    <t>Q) Which sales representative made a sale more than 3 times.</t>
  </si>
  <si>
    <t>Q) How many units did Jones sell excluding Pencil item?</t>
  </si>
  <si>
    <t>Total revenue for units&gt;50</t>
  </si>
  <si>
    <t>Total</t>
  </si>
  <si>
    <t>Revenue generated from</t>
  </si>
  <si>
    <t>(All)</t>
  </si>
  <si>
    <t xml:space="preserve">Total sales made by </t>
  </si>
  <si>
    <t>status</t>
  </si>
  <si>
    <t>Unit cost for Sales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</si>
</sst>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_ * #,##0.00_ ;_ * \-#,##0.00_ ;_ * &quot;-&quot;??_ ;_ @_ "/>
    <numFmt numFmtId="165" formatCode="m/d/yy;@"/>
    <numFmt numFmtId="166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horizontal="left" indent="1"/>
    </xf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  <xf numFmtId="0" fontId="1" fillId="10" borderId="0" applyNumberFormat="0" applyBorder="0" applyAlignment="0" applyProtection="0"/>
  </cellStyleXfs>
  <cellXfs count="35">
    <xf numFmtId="0" fontId="0" fillId="0" borderId="0" xfId="0"/>
    <xf numFmtId="0" fontId="3" fillId="0" borderId="0" xfId="1" applyFont="1" applyFill="1" applyBorder="1" applyAlignment="1" applyProtection="1">
      <alignment horizontal="left" vertical="center"/>
    </xf>
    <xf numFmtId="165" fontId="3" fillId="0" borderId="0" xfId="1" applyNumberFormat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  <protection locked="0"/>
    </xf>
    <xf numFmtId="164" fontId="3" fillId="0" borderId="0" xfId="2" applyFont="1" applyFill="1" applyBorder="1" applyAlignment="1" applyProtection="1">
      <alignment horizontal="left" vertical="center"/>
    </xf>
    <xf numFmtId="0" fontId="3" fillId="0" borderId="0" xfId="1" applyFont="1" applyFill="1" applyBorder="1" applyAlignment="1" applyProtection="1">
      <alignment horizontal="left" vertical="center"/>
    </xf>
    <xf numFmtId="165" fontId="3" fillId="0" borderId="0" xfId="1" applyNumberFormat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  <protection locked="0"/>
    </xf>
    <xf numFmtId="164" fontId="3" fillId="0" borderId="0" xfId="2" applyFont="1" applyFill="1" applyBorder="1" applyAlignment="1" applyProtection="1">
      <alignment horizontal="left" vertical="center"/>
    </xf>
    <xf numFmtId="164" fontId="3" fillId="0" borderId="0" xfId="2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1" fontId="3" fillId="4" borderId="0" xfId="1" applyNumberFormat="1" applyFont="1" applyFill="1" applyBorder="1" applyAlignment="1" applyProtection="1">
      <alignment horizontal="left" vertical="center"/>
    </xf>
    <xf numFmtId="0" fontId="3" fillId="4" borderId="0" xfId="1" applyFont="1" applyFill="1" applyBorder="1" applyAlignment="1" applyProtection="1">
      <alignment horizontal="left" vertical="center"/>
    </xf>
    <xf numFmtId="0" fontId="3" fillId="4" borderId="0" xfId="1" applyFont="1" applyFill="1" applyBorder="1" applyAlignment="1" applyProtection="1">
      <alignment horizontal="left" vertical="center"/>
      <protection locked="0"/>
    </xf>
    <xf numFmtId="0" fontId="3" fillId="4" borderId="0" xfId="1" applyFont="1" applyFill="1" applyBorder="1" applyAlignment="1" applyProtection="1">
      <alignment horizontal="center" vertical="center"/>
    </xf>
    <xf numFmtId="0" fontId="0" fillId="0" borderId="0" xfId="0" applyFill="1"/>
    <xf numFmtId="0" fontId="6" fillId="0" borderId="0" xfId="0" applyFont="1"/>
    <xf numFmtId="0" fontId="6" fillId="3" borderId="0" xfId="0" applyFont="1" applyFill="1"/>
    <xf numFmtId="0" fontId="0" fillId="5" borderId="0" xfId="0" applyFill="1"/>
    <xf numFmtId="0" fontId="2" fillId="6" borderId="0" xfId="0" applyFont="1" applyFill="1"/>
    <xf numFmtId="14" fontId="0" fillId="0" borderId="0" xfId="0" applyNumberFormat="1"/>
    <xf numFmtId="8" fontId="3" fillId="4" borderId="0" xfId="1" applyNumberFormat="1" applyFont="1" applyFill="1" applyBorder="1" applyAlignment="1" applyProtection="1">
      <alignment horizontal="left" vertical="center"/>
    </xf>
    <xf numFmtId="8" fontId="3" fillId="0" borderId="0" xfId="2" applyNumberFormat="1" applyFont="1" applyFill="1" applyBorder="1" applyAlignment="1" applyProtection="1">
      <alignment vertical="center"/>
    </xf>
    <xf numFmtId="8" fontId="0" fillId="0" borderId="0" xfId="0" applyNumberFormat="1"/>
    <xf numFmtId="166" fontId="0" fillId="2" borderId="0" xfId="0" applyNumberFormat="1" applyFill="1"/>
    <xf numFmtId="0" fontId="8" fillId="8" borderId="0" xfId="7"/>
    <xf numFmtId="0" fontId="7" fillId="7" borderId="0" xfId="6"/>
    <xf numFmtId="0" fontId="9" fillId="9" borderId="0" xfId="8"/>
    <xf numFmtId="0" fontId="1" fillId="10" borderId="0" xfId="9"/>
  </cellXfs>
  <cellStyles count="10">
    <cellStyle name="60% - Accent1" xfId="9" builtinId="32"/>
    <cellStyle name="Bad" xfId="7" builtinId="27"/>
    <cellStyle name="Comma 2" xfId="2" xr:uid="{746FDB2C-7898-4A5B-AB9F-46C0E189931B}"/>
    <cellStyle name="Ctx_Hyperlink" xfId="3" xr:uid="{7C0ECEB8-AE31-4B61-A42E-D99699D5CB43}"/>
    <cellStyle name="Good" xfId="6" builtinId="26"/>
    <cellStyle name="Hyperlink 2" xfId="5" xr:uid="{8CEC515B-C484-4C4C-B036-36269226D9F9}"/>
    <cellStyle name="Neutral" xfId="8" builtinId="28"/>
    <cellStyle name="Normal" xfId="0" builtinId="0"/>
    <cellStyle name="Normal 2" xfId="1" xr:uid="{1B33F858-9C14-4E58-8769-5CA52E160DB1}"/>
    <cellStyle name="Normal 4" xfId="4" xr:uid="{5E4D70B4-4600-4EAE-9905-C751187F9872}"/>
  </cellStyles>
  <dxfs count="6">
    <dxf>
      <font>
        <color rgb="FF006100"/>
      </font>
      <fill>
        <patternFill>
          <bgColor rgb="FFC6EFCE"/>
        </patternFill>
      </fill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jeet Biswal" refreshedDate="44019.663264699077" createdVersion="6" refreshedVersion="6" minRefreshableVersion="3" recordCount="43" xr:uid="{5BF2E19E-C6E4-4EB2-98A1-5BF15EDE2E02}">
  <cacheSource type="worksheet">
    <worksheetSource ref="A1:G44" sheet="Sumif"/>
  </cacheSource>
  <cacheFields count="7">
    <cacheField name="OrderDate" numFmtId="165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jeet Biswal" refreshedDate="44019.675568981482" createdVersion="6" refreshedVersion="6" minRefreshableVersion="3" recordCount="43" xr:uid="{308EE949-75B4-47E2-AA97-8716B417EFC3}">
  <cacheSource type="worksheet">
    <worksheetSource ref="A1:G44" sheet="Sumifs"/>
  </cacheSource>
  <cacheFields count="7">
    <cacheField name="OrderDate" numFmtId="165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Revenue" numFmtId="164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27417-6251-46A5-A9F5-9F65904F8A4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4:N8" firstHeaderRow="1" firstDataRow="1" firstDataCol="1"/>
  <pivotFields count="7">
    <pivotField numFmtId="165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numFmtId="164" showAll="0"/>
    <pivotField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4" baseField="0" baseItem="0" numFmtId="8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89E7F-24D8-4C9B-A982-E14D357A52E9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2:N18" firstHeaderRow="1" firstDataRow="1" firstDataCol="1"/>
  <pivotFields count="7">
    <pivotField numFmtId="165"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 numFmtId="8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911D3-8D26-4F51-AC10-6033BF68CAB4}" name="PivotTable4" cacheId="1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6" indent="0" showHeaders="0" outline="1" outlineData="1" multipleFieldFilters="0">
  <location ref="L6:M10" firstHeaderRow="1" firstDataRow="1" firstDataCol="1" rowPageCount="1" colPageCount="1"/>
  <pivotFields count="7">
    <pivotField numFmtId="165" showAll="0"/>
    <pivotField axis="axisRow" showAll="0">
      <items count="4">
        <item x="1"/>
        <item x="0"/>
        <item x="2"/>
        <item t="default"/>
      </items>
    </pivotField>
    <pivotField showAll="0"/>
    <pivotField axis="axisPage" multipleItemSelectionAllowed="1"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2DEF04-EC2B-492B-AB03-EC219B2475B4}" name="Table4" displayName="Table4" ref="A1:G25" totalsRowShown="0">
  <autoFilter ref="A1:G25" xr:uid="{3A2DEF04-EC2B-492B-AB03-EC219B2475B4}"/>
  <tableColumns count="7">
    <tableColumn id="1" xr3:uid="{4008134D-F1C1-4512-9DDF-FE7366E73471}" name="OrderDate" dataDxfId="5"/>
    <tableColumn id="2" xr3:uid="{FDC67EF8-E98F-4FF0-B039-9210585228E0}" name="Region"/>
    <tableColumn id="3" xr3:uid="{ED5F215E-2E6C-49DB-A0C1-C8BBE4D9FE46}" name="Rep"/>
    <tableColumn id="4" xr3:uid="{B20B69E2-81E6-4317-867C-5B63804173C8}" name="Item"/>
    <tableColumn id="5" xr3:uid="{427C9B34-E18B-49B9-B0F3-99749506CAC0}" name="Units"/>
    <tableColumn id="6" xr3:uid="{2F64602B-355A-4E81-9076-938EB5C5AFE4}" name="Unit Cost"/>
    <tableColumn id="7" xr3:uid="{9E8560A0-58FF-4F8C-ABBF-0BD357D6B1B7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951B4-ACE1-4B15-8619-90E32C4C5943}">
  <dimension ref="A1:G25"/>
  <sheetViews>
    <sheetView tabSelected="1" workbookViewId="0">
      <selection activeCell="I17" sqref="I17"/>
    </sheetView>
  </sheetViews>
  <sheetFormatPr defaultRowHeight="15" x14ac:dyDescent="0.25"/>
  <cols>
    <col min="1" max="1" width="16.85546875" customWidth="1"/>
    <col min="2" max="2" width="14.5703125" customWidth="1"/>
    <col min="3" max="3" width="13.5703125" customWidth="1"/>
    <col min="4" max="4" width="11.85546875" customWidth="1"/>
    <col min="6" max="6" width="11.28515625" customWidth="1"/>
  </cols>
  <sheetData>
    <row r="1" spans="1:7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43</v>
      </c>
    </row>
    <row r="2" spans="1:7" x14ac:dyDescent="0.25">
      <c r="A2" s="26">
        <v>44186</v>
      </c>
      <c r="B2" t="s">
        <v>3</v>
      </c>
      <c r="C2" t="s">
        <v>11</v>
      </c>
      <c r="D2" t="s">
        <v>5</v>
      </c>
      <c r="E2">
        <v>28</v>
      </c>
      <c r="F2">
        <v>4.99</v>
      </c>
      <c r="G2">
        <v>139.72</v>
      </c>
    </row>
    <row r="3" spans="1:7" x14ac:dyDescent="0.25">
      <c r="A3" s="26">
        <v>43488</v>
      </c>
      <c r="B3" t="s">
        <v>3</v>
      </c>
      <c r="C3" t="s">
        <v>4</v>
      </c>
      <c r="D3" t="s">
        <v>5</v>
      </c>
      <c r="E3">
        <v>50</v>
      </c>
      <c r="F3">
        <v>19.989999999999998</v>
      </c>
      <c r="G3">
        <v>999.49999999999989</v>
      </c>
    </row>
    <row r="4" spans="1:7" x14ac:dyDescent="0.25">
      <c r="A4" s="26">
        <v>43505</v>
      </c>
      <c r="B4" t="s">
        <v>3</v>
      </c>
      <c r="C4" t="s">
        <v>6</v>
      </c>
      <c r="D4" t="s">
        <v>2</v>
      </c>
      <c r="E4">
        <v>36</v>
      </c>
      <c r="F4">
        <v>4.99</v>
      </c>
      <c r="G4">
        <v>179.64000000000001</v>
      </c>
    </row>
    <row r="5" spans="1:7" x14ac:dyDescent="0.25">
      <c r="A5" s="26">
        <v>43522</v>
      </c>
      <c r="B5" t="s">
        <v>3</v>
      </c>
      <c r="C5" t="s">
        <v>7</v>
      </c>
      <c r="D5" t="s">
        <v>8</v>
      </c>
      <c r="E5">
        <v>27</v>
      </c>
      <c r="F5">
        <v>19.989999999999998</v>
      </c>
      <c r="G5">
        <v>539.7299999999999</v>
      </c>
    </row>
    <row r="6" spans="1:7" x14ac:dyDescent="0.25">
      <c r="A6" s="26">
        <v>44169</v>
      </c>
      <c r="B6" t="s">
        <v>3</v>
      </c>
      <c r="C6" t="s">
        <v>6</v>
      </c>
      <c r="D6" t="s">
        <v>5</v>
      </c>
      <c r="E6">
        <v>94</v>
      </c>
      <c r="F6">
        <v>19.989999999999998</v>
      </c>
      <c r="G6">
        <v>1879.06</v>
      </c>
    </row>
    <row r="7" spans="1:7" x14ac:dyDescent="0.25">
      <c r="A7" s="26">
        <v>44152</v>
      </c>
      <c r="B7" t="s">
        <v>3</v>
      </c>
      <c r="C7" t="s">
        <v>6</v>
      </c>
      <c r="D7" t="s">
        <v>5</v>
      </c>
      <c r="E7">
        <v>11</v>
      </c>
      <c r="F7">
        <v>4.99</v>
      </c>
      <c r="G7">
        <v>54.89</v>
      </c>
    </row>
    <row r="8" spans="1:7" x14ac:dyDescent="0.25">
      <c r="A8" s="26">
        <v>43573</v>
      </c>
      <c r="B8" t="s">
        <v>3</v>
      </c>
      <c r="C8" t="s">
        <v>11</v>
      </c>
      <c r="D8" t="s">
        <v>2</v>
      </c>
      <c r="E8">
        <v>75</v>
      </c>
      <c r="F8">
        <v>1.99</v>
      </c>
      <c r="G8">
        <v>149.25</v>
      </c>
    </row>
    <row r="9" spans="1:7" x14ac:dyDescent="0.25">
      <c r="A9" s="26">
        <v>43590</v>
      </c>
      <c r="B9" t="s">
        <v>3</v>
      </c>
      <c r="C9" t="s">
        <v>6</v>
      </c>
      <c r="D9" t="s">
        <v>2</v>
      </c>
      <c r="E9">
        <v>90</v>
      </c>
      <c r="F9">
        <v>4.99</v>
      </c>
      <c r="G9">
        <v>449.1</v>
      </c>
    </row>
    <row r="10" spans="1:7" x14ac:dyDescent="0.25">
      <c r="A10" s="26">
        <v>44135</v>
      </c>
      <c r="B10" t="s">
        <v>3</v>
      </c>
      <c r="C10" t="s">
        <v>11</v>
      </c>
      <c r="D10" t="s">
        <v>2</v>
      </c>
      <c r="E10">
        <v>14</v>
      </c>
      <c r="F10">
        <v>1.29</v>
      </c>
      <c r="G10">
        <v>18.060000000000002</v>
      </c>
    </row>
    <row r="11" spans="1:7" x14ac:dyDescent="0.25">
      <c r="A11" s="26">
        <v>44084</v>
      </c>
      <c r="B11" t="s">
        <v>3</v>
      </c>
      <c r="C11" t="s">
        <v>7</v>
      </c>
      <c r="D11" t="s">
        <v>2</v>
      </c>
      <c r="E11">
        <v>7</v>
      </c>
      <c r="F11">
        <v>1.29</v>
      </c>
      <c r="G11">
        <v>9.0300000000000011</v>
      </c>
    </row>
    <row r="12" spans="1:7" x14ac:dyDescent="0.25">
      <c r="A12" s="26">
        <v>43641</v>
      </c>
      <c r="B12" t="s">
        <v>3</v>
      </c>
      <c r="C12" t="s">
        <v>13</v>
      </c>
      <c r="D12" t="s">
        <v>2</v>
      </c>
      <c r="E12">
        <v>90</v>
      </c>
      <c r="F12">
        <v>4.99</v>
      </c>
      <c r="G12">
        <v>449.1</v>
      </c>
    </row>
    <row r="13" spans="1:7" x14ac:dyDescent="0.25">
      <c r="A13" s="26">
        <v>44050</v>
      </c>
      <c r="B13" t="s">
        <v>3</v>
      </c>
      <c r="C13" t="s">
        <v>4</v>
      </c>
      <c r="D13" t="s">
        <v>18</v>
      </c>
      <c r="E13">
        <v>42</v>
      </c>
      <c r="F13">
        <v>23.95</v>
      </c>
      <c r="G13">
        <v>1005.9</v>
      </c>
    </row>
    <row r="14" spans="1:7" x14ac:dyDescent="0.25">
      <c r="A14" s="26">
        <v>44033</v>
      </c>
      <c r="B14" t="s">
        <v>3</v>
      </c>
      <c r="C14" t="s">
        <v>13</v>
      </c>
      <c r="D14" t="s">
        <v>18</v>
      </c>
      <c r="E14">
        <v>55</v>
      </c>
      <c r="F14">
        <v>12.49</v>
      </c>
      <c r="G14">
        <v>686.95</v>
      </c>
    </row>
    <row r="15" spans="1:7" x14ac:dyDescent="0.25">
      <c r="A15" s="26">
        <v>43999</v>
      </c>
      <c r="B15" t="s">
        <v>3</v>
      </c>
      <c r="C15" t="s">
        <v>4</v>
      </c>
      <c r="D15" t="s">
        <v>17</v>
      </c>
      <c r="E15">
        <v>5</v>
      </c>
      <c r="F15">
        <v>125</v>
      </c>
      <c r="G15">
        <v>625</v>
      </c>
    </row>
    <row r="16" spans="1:7" x14ac:dyDescent="0.25">
      <c r="A16" s="26">
        <v>43709</v>
      </c>
      <c r="B16" t="s">
        <v>3</v>
      </c>
      <c r="C16" t="s">
        <v>16</v>
      </c>
      <c r="D16" t="s">
        <v>17</v>
      </c>
      <c r="E16">
        <v>2</v>
      </c>
      <c r="F16">
        <v>125</v>
      </c>
      <c r="G16">
        <v>250</v>
      </c>
    </row>
    <row r="17" spans="1:7" x14ac:dyDescent="0.25">
      <c r="A17" s="26">
        <v>43982</v>
      </c>
      <c r="B17" t="s">
        <v>3</v>
      </c>
      <c r="C17" t="s">
        <v>7</v>
      </c>
      <c r="D17" t="s">
        <v>5</v>
      </c>
      <c r="E17">
        <v>80</v>
      </c>
      <c r="F17">
        <v>8.99</v>
      </c>
      <c r="G17">
        <v>719.2</v>
      </c>
    </row>
    <row r="18" spans="1:7" x14ac:dyDescent="0.25">
      <c r="A18" s="26">
        <v>43743</v>
      </c>
      <c r="B18" t="s">
        <v>3</v>
      </c>
      <c r="C18" t="s">
        <v>13</v>
      </c>
      <c r="D18" t="s">
        <v>5</v>
      </c>
      <c r="E18">
        <v>28</v>
      </c>
      <c r="F18">
        <v>8.99</v>
      </c>
      <c r="G18">
        <v>251.72</v>
      </c>
    </row>
    <row r="19" spans="1:7" x14ac:dyDescent="0.25">
      <c r="A19" s="26">
        <v>43965</v>
      </c>
      <c r="B19" t="s">
        <v>3</v>
      </c>
      <c r="C19" t="s">
        <v>7</v>
      </c>
      <c r="D19" t="s">
        <v>2</v>
      </c>
      <c r="E19">
        <v>53</v>
      </c>
      <c r="F19">
        <v>1.29</v>
      </c>
      <c r="G19">
        <v>68.37</v>
      </c>
    </row>
    <row r="20" spans="1:7" x14ac:dyDescent="0.25">
      <c r="A20" s="26">
        <v>43931</v>
      </c>
      <c r="B20" t="s">
        <v>3</v>
      </c>
      <c r="C20" t="s">
        <v>11</v>
      </c>
      <c r="D20" t="s">
        <v>2</v>
      </c>
      <c r="E20">
        <v>66</v>
      </c>
      <c r="F20">
        <v>1.99</v>
      </c>
      <c r="G20">
        <v>131.34</v>
      </c>
    </row>
    <row r="21" spans="1:7" x14ac:dyDescent="0.25">
      <c r="A21" s="26">
        <v>43794</v>
      </c>
      <c r="B21" t="s">
        <v>3</v>
      </c>
      <c r="C21" t="s">
        <v>4</v>
      </c>
      <c r="D21" t="s">
        <v>18</v>
      </c>
      <c r="E21">
        <v>96</v>
      </c>
      <c r="F21">
        <v>4.99</v>
      </c>
      <c r="G21">
        <v>479.04</v>
      </c>
    </row>
    <row r="22" spans="1:7" x14ac:dyDescent="0.25">
      <c r="A22" s="26">
        <v>43811</v>
      </c>
      <c r="B22" t="s">
        <v>3</v>
      </c>
      <c r="C22" t="s">
        <v>16</v>
      </c>
      <c r="D22" t="s">
        <v>2</v>
      </c>
      <c r="E22">
        <v>67</v>
      </c>
      <c r="F22">
        <v>1.29</v>
      </c>
      <c r="G22">
        <v>86.43</v>
      </c>
    </row>
    <row r="23" spans="1:7" x14ac:dyDescent="0.25">
      <c r="A23" s="26">
        <v>43914</v>
      </c>
      <c r="B23" t="s">
        <v>3</v>
      </c>
      <c r="C23" t="s">
        <v>6</v>
      </c>
      <c r="D23" t="s">
        <v>18</v>
      </c>
      <c r="E23">
        <v>50</v>
      </c>
      <c r="F23">
        <v>4.99</v>
      </c>
      <c r="G23">
        <v>249.5</v>
      </c>
    </row>
    <row r="24" spans="1:7" x14ac:dyDescent="0.25">
      <c r="A24" s="26">
        <v>43845</v>
      </c>
      <c r="B24" t="s">
        <v>3</v>
      </c>
      <c r="C24" t="s">
        <v>7</v>
      </c>
      <c r="D24" t="s">
        <v>5</v>
      </c>
      <c r="E24">
        <v>46</v>
      </c>
      <c r="F24">
        <v>8.99</v>
      </c>
      <c r="G24">
        <v>413.54</v>
      </c>
    </row>
    <row r="25" spans="1:7" x14ac:dyDescent="0.25">
      <c r="A25" s="26">
        <v>43862</v>
      </c>
      <c r="B25" t="s">
        <v>3</v>
      </c>
      <c r="C25" t="s">
        <v>16</v>
      </c>
      <c r="D25" t="s">
        <v>5</v>
      </c>
      <c r="E25">
        <v>87</v>
      </c>
      <c r="F25">
        <v>15</v>
      </c>
      <c r="G25">
        <v>1305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1F104-C833-41D8-9A27-0E8CB515FE57}">
  <dimension ref="A1:S44"/>
  <sheetViews>
    <sheetView workbookViewId="0">
      <selection activeCell="M7" sqref="M5:M7"/>
      <pivotSelection pane="bottomRight" showHeader="1" axis="axisRow" activeRow="6" activeCol="12" previousRow="6" previousCol="12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16.7109375" customWidth="1"/>
    <col min="2" max="2" width="12.7109375" customWidth="1"/>
    <col min="3" max="3" width="17.42578125" customWidth="1"/>
    <col min="4" max="4" width="12.85546875" customWidth="1"/>
    <col min="5" max="5" width="11" customWidth="1"/>
    <col min="6" max="6" width="12.28515625" customWidth="1"/>
    <col min="7" max="7" width="10.5703125" style="29" customWidth="1"/>
    <col min="13" max="13" width="12.42578125" bestFit="1" customWidth="1"/>
    <col min="14" max="14" width="11.42578125" bestFit="1" customWidth="1"/>
  </cols>
  <sheetData>
    <row r="1" spans="1:19" x14ac:dyDescent="0.25">
      <c r="A1" s="20" t="s">
        <v>19</v>
      </c>
      <c r="B1" s="17" t="s">
        <v>20</v>
      </c>
      <c r="C1" s="17" t="s">
        <v>21</v>
      </c>
      <c r="D1" s="18" t="s">
        <v>22</v>
      </c>
      <c r="E1" s="19" t="s">
        <v>23</v>
      </c>
      <c r="F1" s="18" t="s">
        <v>24</v>
      </c>
      <c r="G1" s="27" t="s">
        <v>29</v>
      </c>
    </row>
    <row r="2" spans="1:19" x14ac:dyDescent="0.25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28">
        <v>189.05</v>
      </c>
      <c r="J2" s="16" t="s">
        <v>28</v>
      </c>
      <c r="K2" s="16"/>
      <c r="L2" s="16"/>
      <c r="M2" s="16"/>
      <c r="N2" s="16"/>
    </row>
    <row r="3" spans="1:19" x14ac:dyDescent="0.25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28">
        <v>999.49999999999989</v>
      </c>
    </row>
    <row r="4" spans="1:19" x14ac:dyDescent="0.25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28">
        <v>179.64000000000001</v>
      </c>
      <c r="J4" s="15">
        <f xml:space="preserve"> SUMIF(B:B, P4, E:E)</f>
        <v>1199</v>
      </c>
      <c r="M4" s="12" t="s">
        <v>25</v>
      </c>
      <c r="N4" s="29" t="s">
        <v>27</v>
      </c>
      <c r="P4" t="s">
        <v>3</v>
      </c>
    </row>
    <row r="5" spans="1:19" x14ac:dyDescent="0.25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28">
        <v>539.7299999999999</v>
      </c>
      <c r="M5" s="13" t="s">
        <v>3</v>
      </c>
      <c r="N5" s="29">
        <v>1199</v>
      </c>
    </row>
    <row r="6" spans="1:19" x14ac:dyDescent="0.25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28">
        <v>167.44</v>
      </c>
      <c r="M6" s="13" t="s">
        <v>0</v>
      </c>
      <c r="N6" s="29">
        <v>691</v>
      </c>
    </row>
    <row r="7" spans="1:19" x14ac:dyDescent="0.25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28">
        <v>299.40000000000003</v>
      </c>
      <c r="M7" s="13" t="s">
        <v>9</v>
      </c>
      <c r="N7" s="29">
        <v>231</v>
      </c>
    </row>
    <row r="8" spans="1:19" x14ac:dyDescent="0.25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28">
        <v>149.25</v>
      </c>
      <c r="M8" s="13" t="s">
        <v>26</v>
      </c>
      <c r="N8" s="29">
        <v>2121</v>
      </c>
    </row>
    <row r="9" spans="1:19" x14ac:dyDescent="0.25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28">
        <v>449.1</v>
      </c>
    </row>
    <row r="10" spans="1:19" x14ac:dyDescent="0.25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28">
        <v>63.68</v>
      </c>
      <c r="J10" s="16" t="s">
        <v>30</v>
      </c>
      <c r="K10" s="16"/>
      <c r="L10" s="16"/>
      <c r="M10" s="16"/>
      <c r="N10" s="16"/>
    </row>
    <row r="11" spans="1:19" x14ac:dyDescent="0.25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28">
        <v>539.4</v>
      </c>
    </row>
    <row r="12" spans="1:19" x14ac:dyDescent="0.25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28">
        <v>449.1</v>
      </c>
      <c r="J12" s="30">
        <f>SUMIF(D:D, S12, G:G)</f>
        <v>2135.1400000000003</v>
      </c>
      <c r="M12" s="12" t="s">
        <v>25</v>
      </c>
      <c r="N12" s="29" t="s">
        <v>31</v>
      </c>
      <c r="P12" s="31" t="s">
        <v>44</v>
      </c>
      <c r="Q12" s="31"/>
      <c r="R12" s="31"/>
      <c r="S12" s="32" t="s">
        <v>2</v>
      </c>
    </row>
    <row r="13" spans="1:19" x14ac:dyDescent="0.25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28">
        <v>57.71</v>
      </c>
      <c r="M13" s="13" t="s">
        <v>5</v>
      </c>
      <c r="N13" s="29">
        <v>9577.65</v>
      </c>
    </row>
    <row r="14" spans="1:19" x14ac:dyDescent="0.25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28">
        <v>1619.1899999999998</v>
      </c>
      <c r="M14" s="13" t="s">
        <v>17</v>
      </c>
      <c r="N14" s="29">
        <v>1700</v>
      </c>
    </row>
    <row r="15" spans="1:19" x14ac:dyDescent="0.25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28">
        <v>174.65</v>
      </c>
      <c r="M15" s="13" t="s">
        <v>8</v>
      </c>
      <c r="N15" s="29">
        <v>2045.2199999999998</v>
      </c>
    </row>
    <row r="16" spans="1:19" x14ac:dyDescent="0.25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28">
        <v>250</v>
      </c>
      <c r="M16" s="13" t="s">
        <v>18</v>
      </c>
      <c r="N16" s="29">
        <v>4169.87</v>
      </c>
    </row>
    <row r="17" spans="1:14" x14ac:dyDescent="0.25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28">
        <v>255.84</v>
      </c>
      <c r="M17" s="13" t="s">
        <v>2</v>
      </c>
      <c r="N17" s="29">
        <v>2135.1400000000003</v>
      </c>
    </row>
    <row r="18" spans="1:14" x14ac:dyDescent="0.25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28">
        <v>251.72</v>
      </c>
      <c r="M18" s="13" t="s">
        <v>26</v>
      </c>
      <c r="N18" s="29">
        <v>19627.879999999997</v>
      </c>
    </row>
    <row r="19" spans="1:14" x14ac:dyDescent="0.25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28">
        <v>575.36</v>
      </c>
    </row>
    <row r="20" spans="1:14" x14ac:dyDescent="0.25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28">
        <v>299.84999999999997</v>
      </c>
    </row>
    <row r="21" spans="1:14" x14ac:dyDescent="0.25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28">
        <v>479.04</v>
      </c>
    </row>
    <row r="22" spans="1:14" x14ac:dyDescent="0.25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28">
        <v>86.43</v>
      </c>
    </row>
    <row r="23" spans="1:14" x14ac:dyDescent="0.25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28">
        <v>1183.26</v>
      </c>
    </row>
    <row r="24" spans="1:14" x14ac:dyDescent="0.25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28">
        <v>413.54</v>
      </c>
    </row>
    <row r="25" spans="1:14" x14ac:dyDescent="0.25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28">
        <v>1305</v>
      </c>
    </row>
    <row r="26" spans="1:14" x14ac:dyDescent="0.25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28">
        <v>19.96</v>
      </c>
    </row>
    <row r="27" spans="1:14" x14ac:dyDescent="0.25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28">
        <v>139.92999999999998</v>
      </c>
    </row>
    <row r="28" spans="1:14" x14ac:dyDescent="0.25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28">
        <v>249.5</v>
      </c>
    </row>
    <row r="29" spans="1:14" x14ac:dyDescent="0.25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28">
        <v>131.34</v>
      </c>
    </row>
    <row r="30" spans="1:14" x14ac:dyDescent="0.25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28">
        <v>479.04</v>
      </c>
    </row>
    <row r="31" spans="1:14" x14ac:dyDescent="0.25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28">
        <v>68.37</v>
      </c>
    </row>
    <row r="32" spans="1:14" x14ac:dyDescent="0.25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28">
        <v>719.2</v>
      </c>
    </row>
    <row r="33" spans="1:7" x14ac:dyDescent="0.25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28">
        <v>625</v>
      </c>
    </row>
    <row r="34" spans="1:7" x14ac:dyDescent="0.25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28">
        <v>309.38</v>
      </c>
    </row>
    <row r="35" spans="1:7" x14ac:dyDescent="0.25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28">
        <v>686.95</v>
      </c>
    </row>
    <row r="36" spans="1:7" x14ac:dyDescent="0.25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28">
        <v>1005.9</v>
      </c>
    </row>
    <row r="37" spans="1:7" x14ac:dyDescent="0.25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28">
        <v>825</v>
      </c>
    </row>
    <row r="38" spans="1:7" x14ac:dyDescent="0.25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28">
        <v>9.0300000000000011</v>
      </c>
    </row>
    <row r="39" spans="1:7" x14ac:dyDescent="0.25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28">
        <v>151.24</v>
      </c>
    </row>
    <row r="40" spans="1:7" x14ac:dyDescent="0.25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28">
        <v>1139.4299999999998</v>
      </c>
    </row>
    <row r="41" spans="1:7" x14ac:dyDescent="0.25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28">
        <v>18.060000000000002</v>
      </c>
    </row>
    <row r="42" spans="1:7" x14ac:dyDescent="0.25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28">
        <v>54.89</v>
      </c>
    </row>
    <row r="43" spans="1:7" x14ac:dyDescent="0.25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28">
        <v>1879.06</v>
      </c>
    </row>
    <row r="44" spans="1:7" x14ac:dyDescent="0.25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28">
        <v>139.72</v>
      </c>
    </row>
  </sheetData>
  <dataValidations count="2">
    <dataValidation type="list" allowBlank="1" showInputMessage="1" showErrorMessage="1" sqref="P4" xr:uid="{DF7CF05D-B7C2-473C-86BC-7868C844633F}">
      <formula1>$M$5:$M$7</formula1>
    </dataValidation>
    <dataValidation type="list" allowBlank="1" showInputMessage="1" showErrorMessage="1" sqref="S12" xr:uid="{2E085639-26F3-449C-B0DF-8089682D8B4F}">
      <formula1>$M$13:$M$17</formula1>
    </dataValidation>
  </dataValidation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128C-8977-4D74-8141-749DD5D9D7E3}">
  <dimension ref="A1:S44"/>
  <sheetViews>
    <sheetView workbookViewId="0">
      <selection activeCell="J19" sqref="J19"/>
    </sheetView>
  </sheetViews>
  <sheetFormatPr defaultRowHeight="15" x14ac:dyDescent="0.25"/>
  <cols>
    <col min="11" max="11" width="23" bestFit="1" customWidth="1"/>
    <col min="12" max="12" width="11.28515625" bestFit="1" customWidth="1"/>
    <col min="13" max="13" width="15.5703125" bestFit="1" customWidth="1"/>
  </cols>
  <sheetData>
    <row r="1" spans="1:19" x14ac:dyDescent="0.25">
      <c r="A1" s="20" t="s">
        <v>19</v>
      </c>
      <c r="B1" s="17" t="s">
        <v>20</v>
      </c>
      <c r="C1" s="17" t="s">
        <v>34</v>
      </c>
      <c r="D1" s="18" t="s">
        <v>22</v>
      </c>
      <c r="E1" s="19" t="s">
        <v>23</v>
      </c>
      <c r="F1" s="18" t="s">
        <v>24</v>
      </c>
      <c r="G1" s="18" t="s">
        <v>29</v>
      </c>
    </row>
    <row r="2" spans="1:19" x14ac:dyDescent="0.25">
      <c r="A2" s="7">
        <v>43471</v>
      </c>
      <c r="B2" s="8" t="s">
        <v>0</v>
      </c>
      <c r="C2" s="8" t="s">
        <v>1</v>
      </c>
      <c r="D2" s="6" t="s">
        <v>2</v>
      </c>
      <c r="E2" s="9">
        <v>95</v>
      </c>
      <c r="F2" s="10">
        <v>1.99</v>
      </c>
      <c r="G2" s="11">
        <v>189.05</v>
      </c>
      <c r="J2" s="16" t="s">
        <v>32</v>
      </c>
      <c r="K2" s="16"/>
      <c r="L2" s="16"/>
      <c r="M2" s="16"/>
      <c r="N2" s="16"/>
      <c r="O2" s="16"/>
      <c r="P2" s="16"/>
      <c r="Q2" s="16"/>
      <c r="R2" s="21"/>
    </row>
    <row r="3" spans="1:19" x14ac:dyDescent="0.25">
      <c r="A3" s="7">
        <v>43488</v>
      </c>
      <c r="B3" s="8" t="s">
        <v>3</v>
      </c>
      <c r="C3" s="8" t="s">
        <v>4</v>
      </c>
      <c r="D3" s="6" t="s">
        <v>5</v>
      </c>
      <c r="E3" s="9">
        <v>50</v>
      </c>
      <c r="F3" s="10">
        <v>19.989999999999998</v>
      </c>
      <c r="G3" s="11">
        <v>999.49999999999989</v>
      </c>
    </row>
    <row r="4" spans="1:19" x14ac:dyDescent="0.25">
      <c r="A4" s="7">
        <v>43505</v>
      </c>
      <c r="B4" s="8" t="s">
        <v>3</v>
      </c>
      <c r="C4" s="8" t="s">
        <v>6</v>
      </c>
      <c r="D4" s="6" t="s">
        <v>2</v>
      </c>
      <c r="E4" s="9">
        <v>36</v>
      </c>
      <c r="F4" s="10">
        <v>4.99</v>
      </c>
      <c r="G4" s="11">
        <v>179.64000000000001</v>
      </c>
      <c r="J4" s="15">
        <f>SUMIFS(G:G, B:B, B4, D:D, D9)</f>
        <v>1540.32</v>
      </c>
      <c r="L4" s="12" t="s">
        <v>22</v>
      </c>
      <c r="M4" t="s">
        <v>45</v>
      </c>
    </row>
    <row r="5" spans="1:19" x14ac:dyDescent="0.25">
      <c r="A5" s="7">
        <v>43522</v>
      </c>
      <c r="B5" s="8" t="s">
        <v>3</v>
      </c>
      <c r="C5" s="8" t="s">
        <v>7</v>
      </c>
      <c r="D5" s="6" t="s">
        <v>8</v>
      </c>
      <c r="E5" s="9">
        <v>27</v>
      </c>
      <c r="F5" s="10">
        <v>19.989999999999998</v>
      </c>
      <c r="G5" s="11">
        <v>539.7299999999999</v>
      </c>
    </row>
    <row r="6" spans="1:19" x14ac:dyDescent="0.25">
      <c r="A6" s="7">
        <v>43539</v>
      </c>
      <c r="B6" s="8" t="s">
        <v>9</v>
      </c>
      <c r="C6" s="8" t="s">
        <v>10</v>
      </c>
      <c r="D6" s="6" t="s">
        <v>2</v>
      </c>
      <c r="E6" s="9">
        <v>56</v>
      </c>
      <c r="F6" s="10">
        <v>2.99</v>
      </c>
      <c r="G6" s="11">
        <v>167.44</v>
      </c>
      <c r="M6" t="s">
        <v>33</v>
      </c>
    </row>
    <row r="7" spans="1:19" x14ac:dyDescent="0.25">
      <c r="A7" s="7">
        <v>43556</v>
      </c>
      <c r="B7" s="8" t="s">
        <v>0</v>
      </c>
      <c r="C7" s="8" t="s">
        <v>1</v>
      </c>
      <c r="D7" s="6" t="s">
        <v>5</v>
      </c>
      <c r="E7" s="9">
        <v>60</v>
      </c>
      <c r="F7" s="10">
        <v>4.99</v>
      </c>
      <c r="G7" s="11">
        <v>299.40000000000003</v>
      </c>
      <c r="L7" s="13" t="s">
        <v>3</v>
      </c>
      <c r="M7" s="14">
        <v>11139.069999999998</v>
      </c>
    </row>
    <row r="8" spans="1:19" x14ac:dyDescent="0.25">
      <c r="A8" s="7">
        <v>43573</v>
      </c>
      <c r="B8" s="8" t="s">
        <v>3</v>
      </c>
      <c r="C8" s="8" t="s">
        <v>11</v>
      </c>
      <c r="D8" s="6" t="s">
        <v>2</v>
      </c>
      <c r="E8" s="9">
        <v>75</v>
      </c>
      <c r="F8" s="10">
        <v>1.99</v>
      </c>
      <c r="G8" s="11">
        <v>149.25</v>
      </c>
      <c r="L8" s="13" t="s">
        <v>0</v>
      </c>
      <c r="M8" s="14">
        <v>6002.09</v>
      </c>
    </row>
    <row r="9" spans="1:19" x14ac:dyDescent="0.25">
      <c r="A9" s="7">
        <v>43590</v>
      </c>
      <c r="B9" s="8" t="s">
        <v>3</v>
      </c>
      <c r="C9" s="8" t="s">
        <v>6</v>
      </c>
      <c r="D9" s="6" t="s">
        <v>2</v>
      </c>
      <c r="E9" s="9">
        <v>90</v>
      </c>
      <c r="F9" s="10">
        <v>4.99</v>
      </c>
      <c r="G9" s="11">
        <v>449.1</v>
      </c>
      <c r="L9" s="13" t="s">
        <v>9</v>
      </c>
      <c r="M9" s="14">
        <v>2486.7199999999998</v>
      </c>
    </row>
    <row r="10" spans="1:19" x14ac:dyDescent="0.25">
      <c r="A10" s="7">
        <v>43607</v>
      </c>
      <c r="B10" s="8" t="s">
        <v>9</v>
      </c>
      <c r="C10" s="8" t="s">
        <v>12</v>
      </c>
      <c r="D10" s="6" t="s">
        <v>2</v>
      </c>
      <c r="E10" s="9">
        <v>32</v>
      </c>
      <c r="F10" s="10">
        <v>1.99</v>
      </c>
      <c r="G10" s="11">
        <v>63.68</v>
      </c>
      <c r="L10" s="13" t="s">
        <v>26</v>
      </c>
      <c r="M10" s="14">
        <v>19627.879999999997</v>
      </c>
    </row>
    <row r="11" spans="1:19" x14ac:dyDescent="0.25">
      <c r="A11" s="7">
        <v>43624</v>
      </c>
      <c r="B11" s="8" t="s">
        <v>0</v>
      </c>
      <c r="C11" s="8" t="s">
        <v>1</v>
      </c>
      <c r="D11" s="6" t="s">
        <v>5</v>
      </c>
      <c r="E11" s="9">
        <v>60</v>
      </c>
      <c r="F11" s="10">
        <v>8.99</v>
      </c>
      <c r="G11" s="11">
        <v>539.4</v>
      </c>
    </row>
    <row r="12" spans="1:19" x14ac:dyDescent="0.25">
      <c r="A12" s="7">
        <v>43641</v>
      </c>
      <c r="B12" s="8" t="s">
        <v>3</v>
      </c>
      <c r="C12" s="8" t="s">
        <v>13</v>
      </c>
      <c r="D12" s="6" t="s">
        <v>2</v>
      </c>
      <c r="E12" s="9">
        <v>90</v>
      </c>
      <c r="F12" s="10">
        <v>4.99</v>
      </c>
      <c r="G12" s="11">
        <v>449.1</v>
      </c>
      <c r="J12" s="16" t="s">
        <v>35</v>
      </c>
      <c r="K12" s="16"/>
      <c r="L12" s="16"/>
      <c r="M12" s="16"/>
      <c r="N12" s="16"/>
      <c r="O12" s="16"/>
      <c r="P12" s="16"/>
      <c r="Q12" s="16"/>
      <c r="R12" s="16"/>
      <c r="S12" s="16"/>
    </row>
    <row r="13" spans="1:19" x14ac:dyDescent="0.25">
      <c r="A13" s="7">
        <v>43658</v>
      </c>
      <c r="B13" s="8" t="s">
        <v>0</v>
      </c>
      <c r="C13" s="8" t="s">
        <v>14</v>
      </c>
      <c r="D13" s="6" t="s">
        <v>5</v>
      </c>
      <c r="E13" s="9">
        <v>29</v>
      </c>
      <c r="F13" s="10">
        <v>1.99</v>
      </c>
      <c r="G13" s="11">
        <v>57.71</v>
      </c>
    </row>
    <row r="14" spans="1:19" x14ac:dyDescent="0.25">
      <c r="A14" s="7">
        <v>43675</v>
      </c>
      <c r="B14" s="8" t="s">
        <v>0</v>
      </c>
      <c r="C14" s="8" t="s">
        <v>15</v>
      </c>
      <c r="D14" s="6" t="s">
        <v>5</v>
      </c>
      <c r="E14" s="9">
        <v>81</v>
      </c>
      <c r="F14" s="10">
        <v>19.989999999999998</v>
      </c>
      <c r="G14" s="11">
        <v>1619.1899999999998</v>
      </c>
      <c r="J14" s="15">
        <f>SUMIFS(E:E, C:C, C2, F:F, "&gt;4")</f>
        <v>301</v>
      </c>
    </row>
    <row r="15" spans="1:19" x14ac:dyDescent="0.25">
      <c r="A15" s="7">
        <v>43692</v>
      </c>
      <c r="B15" s="8" t="s">
        <v>0</v>
      </c>
      <c r="C15" s="8" t="s">
        <v>1</v>
      </c>
      <c r="D15" s="6" t="s">
        <v>2</v>
      </c>
      <c r="E15" s="9">
        <v>35</v>
      </c>
      <c r="F15" s="10">
        <v>4.99</v>
      </c>
      <c r="G15" s="11">
        <v>174.65</v>
      </c>
    </row>
    <row r="16" spans="1:19" x14ac:dyDescent="0.25">
      <c r="A16" s="7">
        <v>43709</v>
      </c>
      <c r="B16" s="8" t="s">
        <v>3</v>
      </c>
      <c r="C16" s="8" t="s">
        <v>16</v>
      </c>
      <c r="D16" s="6" t="s">
        <v>17</v>
      </c>
      <c r="E16" s="9">
        <v>2</v>
      </c>
      <c r="F16" s="10">
        <v>125</v>
      </c>
      <c r="G16" s="11">
        <v>250</v>
      </c>
      <c r="J16" s="23" t="s">
        <v>41</v>
      </c>
      <c r="K16" s="16"/>
      <c r="L16" s="16"/>
      <c r="M16" s="16"/>
      <c r="N16" s="16"/>
    </row>
    <row r="17" spans="1:12" x14ac:dyDescent="0.25">
      <c r="A17" s="7">
        <v>43726</v>
      </c>
      <c r="B17" s="8" t="s">
        <v>0</v>
      </c>
      <c r="C17" s="8" t="s">
        <v>1</v>
      </c>
      <c r="D17" s="6" t="s">
        <v>18</v>
      </c>
      <c r="E17" s="9">
        <v>16</v>
      </c>
      <c r="F17" s="10">
        <v>15.99</v>
      </c>
      <c r="G17" s="11">
        <v>255.84</v>
      </c>
    </row>
    <row r="18" spans="1:12" x14ac:dyDescent="0.25">
      <c r="A18" s="7">
        <v>43743</v>
      </c>
      <c r="B18" s="8" t="s">
        <v>3</v>
      </c>
      <c r="C18" s="8" t="s">
        <v>13</v>
      </c>
      <c r="D18" s="6" t="s">
        <v>5</v>
      </c>
      <c r="E18" s="9">
        <v>28</v>
      </c>
      <c r="F18" s="10">
        <v>8.99</v>
      </c>
      <c r="G18" s="11">
        <v>251.72</v>
      </c>
      <c r="J18" s="15">
        <f xml:space="preserve"> SUMIFS(E:E, C:C, C2, D:D, "&lt;&gt;D2")</f>
        <v>396</v>
      </c>
    </row>
    <row r="19" spans="1:12" x14ac:dyDescent="0.25">
      <c r="A19" s="7">
        <v>43760</v>
      </c>
      <c r="B19" s="8" t="s">
        <v>0</v>
      </c>
      <c r="C19" s="8" t="s">
        <v>1</v>
      </c>
      <c r="D19" s="6" t="s">
        <v>8</v>
      </c>
      <c r="E19" s="9">
        <v>64</v>
      </c>
      <c r="F19" s="10">
        <v>8.99</v>
      </c>
      <c r="G19" s="11">
        <v>575.36</v>
      </c>
    </row>
    <row r="20" spans="1:12" x14ac:dyDescent="0.25">
      <c r="A20" s="7">
        <v>43777</v>
      </c>
      <c r="B20" s="8" t="s">
        <v>0</v>
      </c>
      <c r="C20" s="8" t="s">
        <v>15</v>
      </c>
      <c r="D20" s="6" t="s">
        <v>8</v>
      </c>
      <c r="E20" s="9">
        <v>15</v>
      </c>
      <c r="F20" s="10">
        <v>19.989999999999998</v>
      </c>
      <c r="G20" s="11">
        <v>299.84999999999997</v>
      </c>
    </row>
    <row r="21" spans="1:12" x14ac:dyDescent="0.25">
      <c r="A21" s="7">
        <v>43794</v>
      </c>
      <c r="B21" s="8" t="s">
        <v>3</v>
      </c>
      <c r="C21" s="8" t="s">
        <v>4</v>
      </c>
      <c r="D21" s="6" t="s">
        <v>18</v>
      </c>
      <c r="E21" s="9">
        <v>96</v>
      </c>
      <c r="F21" s="10">
        <v>4.99</v>
      </c>
      <c r="G21" s="11">
        <v>479.04</v>
      </c>
      <c r="J21" s="24" t="s">
        <v>34</v>
      </c>
      <c r="K21" s="25" t="s">
        <v>42</v>
      </c>
      <c r="L21" s="21"/>
    </row>
    <row r="22" spans="1:12" x14ac:dyDescent="0.25">
      <c r="A22" s="7">
        <v>43811</v>
      </c>
      <c r="B22" s="8" t="s">
        <v>3</v>
      </c>
      <c r="C22" s="8" t="s">
        <v>16</v>
      </c>
      <c r="D22" s="6" t="s">
        <v>2</v>
      </c>
      <c r="E22" s="9">
        <v>67</v>
      </c>
      <c r="F22" s="10">
        <v>1.29</v>
      </c>
      <c r="G22" s="11">
        <v>86.43</v>
      </c>
      <c r="J22" s="8" t="s">
        <v>1</v>
      </c>
      <c r="K22">
        <f>SUMIFS($G$2:$G$44,$C$2:$C$44,J22,$E$2:$E$44,"&gt;50")</f>
        <v>1912.5900000000001</v>
      </c>
    </row>
    <row r="23" spans="1:12" x14ac:dyDescent="0.25">
      <c r="A23" s="7">
        <v>43828</v>
      </c>
      <c r="B23" s="8" t="s">
        <v>0</v>
      </c>
      <c r="C23" s="8" t="s">
        <v>15</v>
      </c>
      <c r="D23" s="6" t="s">
        <v>18</v>
      </c>
      <c r="E23" s="9">
        <v>74</v>
      </c>
      <c r="F23" s="10">
        <v>15.99</v>
      </c>
      <c r="G23" s="11">
        <v>1183.26</v>
      </c>
      <c r="J23" s="8" t="s">
        <v>4</v>
      </c>
      <c r="K23">
        <f t="shared" ref="K23:K26" si="0">SUMIFS($G$2:$G$44,$C$2:$C$44,J23,$E$2:$E$44,"&gt;50")</f>
        <v>479.04</v>
      </c>
    </row>
    <row r="24" spans="1:12" x14ac:dyDescent="0.25">
      <c r="A24" s="7">
        <v>43845</v>
      </c>
      <c r="B24" s="8" t="s">
        <v>3</v>
      </c>
      <c r="C24" s="8" t="s">
        <v>7</v>
      </c>
      <c r="D24" s="6" t="s">
        <v>5</v>
      </c>
      <c r="E24" s="9">
        <v>46</v>
      </c>
      <c r="F24" s="10">
        <v>8.99</v>
      </c>
      <c r="G24" s="11">
        <v>413.54</v>
      </c>
      <c r="J24" s="8" t="s">
        <v>6</v>
      </c>
      <c r="K24">
        <f t="shared" si="0"/>
        <v>2328.16</v>
      </c>
    </row>
    <row r="25" spans="1:12" x14ac:dyDescent="0.25">
      <c r="A25" s="7">
        <v>43862</v>
      </c>
      <c r="B25" s="8" t="s">
        <v>3</v>
      </c>
      <c r="C25" s="8" t="s">
        <v>16</v>
      </c>
      <c r="D25" s="6" t="s">
        <v>5</v>
      </c>
      <c r="E25" s="9">
        <v>87</v>
      </c>
      <c r="F25" s="10">
        <v>15</v>
      </c>
      <c r="G25" s="11">
        <v>1305</v>
      </c>
      <c r="J25" s="8" t="s">
        <v>7</v>
      </c>
      <c r="K25">
        <f t="shared" si="0"/>
        <v>787.57</v>
      </c>
    </row>
    <row r="26" spans="1:12" x14ac:dyDescent="0.25">
      <c r="A26" s="7">
        <v>43879</v>
      </c>
      <c r="B26" s="8" t="s">
        <v>0</v>
      </c>
      <c r="C26" s="8" t="s">
        <v>1</v>
      </c>
      <c r="D26" s="6" t="s">
        <v>5</v>
      </c>
      <c r="E26" s="9">
        <v>4</v>
      </c>
      <c r="F26" s="10">
        <v>4.99</v>
      </c>
      <c r="G26" s="11">
        <v>19.96</v>
      </c>
      <c r="J26" s="8" t="s">
        <v>10</v>
      </c>
      <c r="K26">
        <f t="shared" si="0"/>
        <v>318.68</v>
      </c>
    </row>
    <row r="27" spans="1:12" x14ac:dyDescent="0.25">
      <c r="A27" s="7">
        <v>43897</v>
      </c>
      <c r="B27" s="8" t="s">
        <v>9</v>
      </c>
      <c r="C27" s="8" t="s">
        <v>10</v>
      </c>
      <c r="D27" s="6" t="s">
        <v>5</v>
      </c>
      <c r="E27" s="9">
        <v>7</v>
      </c>
      <c r="F27" s="10">
        <v>19.989999999999998</v>
      </c>
      <c r="G27" s="11">
        <v>139.92999999999998</v>
      </c>
    </row>
    <row r="28" spans="1:12" x14ac:dyDescent="0.25">
      <c r="A28" s="7">
        <v>43914</v>
      </c>
      <c r="B28" s="8" t="s">
        <v>3</v>
      </c>
      <c r="C28" s="8" t="s">
        <v>6</v>
      </c>
      <c r="D28" s="6" t="s">
        <v>18</v>
      </c>
      <c r="E28" s="9">
        <v>50</v>
      </c>
      <c r="F28" s="10">
        <v>4.99</v>
      </c>
      <c r="G28" s="11">
        <v>249.5</v>
      </c>
    </row>
    <row r="29" spans="1:12" x14ac:dyDescent="0.25">
      <c r="A29" s="7">
        <v>43931</v>
      </c>
      <c r="B29" s="8" t="s">
        <v>3</v>
      </c>
      <c r="C29" s="8" t="s">
        <v>11</v>
      </c>
      <c r="D29" s="6" t="s">
        <v>2</v>
      </c>
      <c r="E29" s="9">
        <v>66</v>
      </c>
      <c r="F29" s="10">
        <v>1.99</v>
      </c>
      <c r="G29" s="11">
        <v>131.34</v>
      </c>
    </row>
    <row r="30" spans="1:12" x14ac:dyDescent="0.25">
      <c r="A30" s="7">
        <v>43948</v>
      </c>
      <c r="B30" s="8" t="s">
        <v>0</v>
      </c>
      <c r="C30" s="8" t="s">
        <v>14</v>
      </c>
      <c r="D30" s="6" t="s">
        <v>8</v>
      </c>
      <c r="E30" s="9">
        <v>96</v>
      </c>
      <c r="F30" s="10">
        <v>4.99</v>
      </c>
      <c r="G30" s="11">
        <v>479.04</v>
      </c>
    </row>
    <row r="31" spans="1:12" x14ac:dyDescent="0.25">
      <c r="A31" s="7">
        <v>43965</v>
      </c>
      <c r="B31" s="8" t="s">
        <v>3</v>
      </c>
      <c r="C31" s="8" t="s">
        <v>7</v>
      </c>
      <c r="D31" s="6" t="s">
        <v>2</v>
      </c>
      <c r="E31" s="9">
        <v>53</v>
      </c>
      <c r="F31" s="10">
        <v>1.29</v>
      </c>
      <c r="G31" s="11">
        <v>68.37</v>
      </c>
    </row>
    <row r="32" spans="1:12" x14ac:dyDescent="0.25">
      <c r="A32" s="7">
        <v>43982</v>
      </c>
      <c r="B32" s="8" t="s">
        <v>3</v>
      </c>
      <c r="C32" s="8" t="s">
        <v>7</v>
      </c>
      <c r="D32" s="6" t="s">
        <v>5</v>
      </c>
      <c r="E32" s="9">
        <v>80</v>
      </c>
      <c r="F32" s="10">
        <v>8.99</v>
      </c>
      <c r="G32" s="11">
        <v>719.2</v>
      </c>
    </row>
    <row r="33" spans="1:7" x14ac:dyDescent="0.25">
      <c r="A33" s="7">
        <v>43999</v>
      </c>
      <c r="B33" s="8" t="s">
        <v>3</v>
      </c>
      <c r="C33" s="8" t="s">
        <v>4</v>
      </c>
      <c r="D33" s="6" t="s">
        <v>17</v>
      </c>
      <c r="E33" s="9">
        <v>5</v>
      </c>
      <c r="F33" s="10">
        <v>125</v>
      </c>
      <c r="G33" s="11">
        <v>625</v>
      </c>
    </row>
    <row r="34" spans="1:7" x14ac:dyDescent="0.25">
      <c r="A34" s="7">
        <v>44016</v>
      </c>
      <c r="B34" s="8" t="s">
        <v>0</v>
      </c>
      <c r="C34" s="8" t="s">
        <v>1</v>
      </c>
      <c r="D34" s="6" t="s">
        <v>18</v>
      </c>
      <c r="E34" s="9">
        <v>62</v>
      </c>
      <c r="F34" s="10">
        <v>4.99</v>
      </c>
      <c r="G34" s="11">
        <v>309.38</v>
      </c>
    </row>
    <row r="35" spans="1:7" x14ac:dyDescent="0.25">
      <c r="A35" s="7">
        <v>44033</v>
      </c>
      <c r="B35" s="8" t="s">
        <v>3</v>
      </c>
      <c r="C35" s="8" t="s">
        <v>13</v>
      </c>
      <c r="D35" s="6" t="s">
        <v>18</v>
      </c>
      <c r="E35" s="9">
        <v>55</v>
      </c>
      <c r="F35" s="10">
        <v>12.49</v>
      </c>
      <c r="G35" s="11">
        <v>686.95</v>
      </c>
    </row>
    <row r="36" spans="1:7" x14ac:dyDescent="0.25">
      <c r="A36" s="7">
        <v>44050</v>
      </c>
      <c r="B36" s="8" t="s">
        <v>3</v>
      </c>
      <c r="C36" s="8" t="s">
        <v>4</v>
      </c>
      <c r="D36" s="6" t="s">
        <v>18</v>
      </c>
      <c r="E36" s="9">
        <v>42</v>
      </c>
      <c r="F36" s="10">
        <v>23.95</v>
      </c>
      <c r="G36" s="11">
        <v>1005.9</v>
      </c>
    </row>
    <row r="37" spans="1:7" x14ac:dyDescent="0.25">
      <c r="A37" s="7">
        <v>44067</v>
      </c>
      <c r="B37" s="8" t="s">
        <v>9</v>
      </c>
      <c r="C37" s="8" t="s">
        <v>10</v>
      </c>
      <c r="D37" s="6" t="s">
        <v>17</v>
      </c>
      <c r="E37" s="9">
        <v>3</v>
      </c>
      <c r="F37" s="10">
        <v>275</v>
      </c>
      <c r="G37" s="11">
        <v>825</v>
      </c>
    </row>
    <row r="38" spans="1:7" x14ac:dyDescent="0.25">
      <c r="A38" s="7">
        <v>44084</v>
      </c>
      <c r="B38" s="8" t="s">
        <v>3</v>
      </c>
      <c r="C38" s="8" t="s">
        <v>7</v>
      </c>
      <c r="D38" s="6" t="s">
        <v>2</v>
      </c>
      <c r="E38" s="9">
        <v>7</v>
      </c>
      <c r="F38" s="10">
        <v>1.29</v>
      </c>
      <c r="G38" s="11">
        <v>9.0300000000000011</v>
      </c>
    </row>
    <row r="39" spans="1:7" x14ac:dyDescent="0.25">
      <c r="A39" s="7">
        <v>44101</v>
      </c>
      <c r="B39" s="8" t="s">
        <v>9</v>
      </c>
      <c r="C39" s="8" t="s">
        <v>10</v>
      </c>
      <c r="D39" s="6" t="s">
        <v>8</v>
      </c>
      <c r="E39" s="9">
        <v>76</v>
      </c>
      <c r="F39" s="10">
        <v>1.99</v>
      </c>
      <c r="G39" s="11">
        <v>151.24</v>
      </c>
    </row>
    <row r="40" spans="1:7" x14ac:dyDescent="0.25">
      <c r="A40" s="7">
        <v>44118</v>
      </c>
      <c r="B40" s="8" t="s">
        <v>9</v>
      </c>
      <c r="C40" s="8" t="s">
        <v>12</v>
      </c>
      <c r="D40" s="6" t="s">
        <v>5</v>
      </c>
      <c r="E40" s="9">
        <v>57</v>
      </c>
      <c r="F40" s="10">
        <v>19.989999999999998</v>
      </c>
      <c r="G40" s="11">
        <v>1139.4299999999998</v>
      </c>
    </row>
    <row r="41" spans="1:7" x14ac:dyDescent="0.25">
      <c r="A41" s="7">
        <v>44135</v>
      </c>
      <c r="B41" s="8" t="s">
        <v>3</v>
      </c>
      <c r="C41" s="8" t="s">
        <v>11</v>
      </c>
      <c r="D41" s="6" t="s">
        <v>2</v>
      </c>
      <c r="E41" s="9">
        <v>14</v>
      </c>
      <c r="F41" s="10">
        <v>1.29</v>
      </c>
      <c r="G41" s="11">
        <v>18.060000000000002</v>
      </c>
    </row>
    <row r="42" spans="1:7" x14ac:dyDescent="0.25">
      <c r="A42" s="7">
        <v>44152</v>
      </c>
      <c r="B42" s="8" t="s">
        <v>3</v>
      </c>
      <c r="C42" s="8" t="s">
        <v>6</v>
      </c>
      <c r="D42" s="6" t="s">
        <v>5</v>
      </c>
      <c r="E42" s="9">
        <v>11</v>
      </c>
      <c r="F42" s="10">
        <v>4.99</v>
      </c>
      <c r="G42" s="11">
        <v>54.89</v>
      </c>
    </row>
    <row r="43" spans="1:7" x14ac:dyDescent="0.25">
      <c r="A43" s="7">
        <v>44169</v>
      </c>
      <c r="B43" s="8" t="s">
        <v>3</v>
      </c>
      <c r="C43" s="8" t="s">
        <v>6</v>
      </c>
      <c r="D43" s="6" t="s">
        <v>5</v>
      </c>
      <c r="E43" s="9">
        <v>94</v>
      </c>
      <c r="F43" s="10">
        <v>19.989999999999998</v>
      </c>
      <c r="G43" s="11">
        <v>1879.06</v>
      </c>
    </row>
    <row r="44" spans="1:7" x14ac:dyDescent="0.25">
      <c r="A44" s="7">
        <v>44186</v>
      </c>
      <c r="B44" s="8" t="s">
        <v>3</v>
      </c>
      <c r="C44" s="8" t="s">
        <v>11</v>
      </c>
      <c r="D44" s="6" t="s">
        <v>5</v>
      </c>
      <c r="E44" s="9">
        <v>28</v>
      </c>
      <c r="F44" s="10">
        <v>4.99</v>
      </c>
      <c r="G44" s="11">
        <v>139.72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F54BC-5073-4C28-B5DB-6F2C11240FD4}">
  <dimension ref="A1:T44"/>
  <sheetViews>
    <sheetView workbookViewId="0">
      <selection activeCell="R22" sqref="R22"/>
    </sheetView>
  </sheetViews>
  <sheetFormatPr defaultRowHeight="15" x14ac:dyDescent="0.25"/>
  <cols>
    <col min="1" max="1" width="18.5703125" customWidth="1"/>
    <col min="2" max="2" width="12" customWidth="1"/>
    <col min="5" max="5" width="12.7109375" customWidth="1"/>
    <col min="8" max="8" width="12.140625" customWidth="1"/>
    <col min="12" max="12" width="15.5703125" customWidth="1"/>
    <col min="13" max="13" width="11.7109375" customWidth="1"/>
    <col min="16" max="16" width="13.85546875" customWidth="1"/>
  </cols>
  <sheetData>
    <row r="1" spans="1:20" x14ac:dyDescent="0.25">
      <c r="A1" s="20" t="s">
        <v>19</v>
      </c>
      <c r="B1" s="17" t="s">
        <v>20</v>
      </c>
      <c r="C1" s="17" t="s">
        <v>34</v>
      </c>
      <c r="D1" s="18" t="s">
        <v>22</v>
      </c>
      <c r="E1" s="19" t="s">
        <v>23</v>
      </c>
      <c r="F1" s="18" t="s">
        <v>24</v>
      </c>
      <c r="G1" s="18" t="s">
        <v>29</v>
      </c>
      <c r="H1" s="18" t="s">
        <v>37</v>
      </c>
    </row>
    <row r="2" spans="1:20" x14ac:dyDescent="0.25">
      <c r="A2" s="7">
        <v>43471</v>
      </c>
      <c r="B2" s="8" t="s">
        <v>0</v>
      </c>
      <c r="C2" s="8" t="s">
        <v>1</v>
      </c>
      <c r="D2" s="6" t="s">
        <v>2</v>
      </c>
      <c r="E2" s="9">
        <v>95</v>
      </c>
      <c r="F2" s="10">
        <v>1.99</v>
      </c>
      <c r="G2" s="11">
        <v>189.05</v>
      </c>
      <c r="H2">
        <f t="shared" ref="H2:H44" si="0">COUNTIF($C$2:$C$44,C2)</f>
        <v>8</v>
      </c>
      <c r="K2" s="16" t="s">
        <v>36</v>
      </c>
      <c r="L2" s="16"/>
      <c r="M2" s="16"/>
      <c r="N2" s="16"/>
      <c r="O2" s="16"/>
    </row>
    <row r="3" spans="1:20" x14ac:dyDescent="0.25">
      <c r="A3" s="7">
        <v>43488</v>
      </c>
      <c r="B3" s="8" t="s">
        <v>3</v>
      </c>
      <c r="C3" s="8" t="s">
        <v>4</v>
      </c>
      <c r="D3" s="6" t="s">
        <v>5</v>
      </c>
      <c r="E3" s="9">
        <v>50</v>
      </c>
      <c r="F3" s="10">
        <v>19.989999999999998</v>
      </c>
      <c r="G3" s="11">
        <v>999.49999999999989</v>
      </c>
      <c r="H3">
        <f t="shared" si="0"/>
        <v>4</v>
      </c>
    </row>
    <row r="4" spans="1:20" x14ac:dyDescent="0.25">
      <c r="A4" s="7">
        <v>43505</v>
      </c>
      <c r="B4" s="8" t="s">
        <v>3</v>
      </c>
      <c r="C4" s="8" t="s">
        <v>6</v>
      </c>
      <c r="D4" s="6" t="s">
        <v>2</v>
      </c>
      <c r="E4" s="9">
        <v>36</v>
      </c>
      <c r="F4" s="10">
        <v>4.99</v>
      </c>
      <c r="G4" s="11">
        <v>179.64000000000001</v>
      </c>
      <c r="H4">
        <f t="shared" si="0"/>
        <v>5</v>
      </c>
      <c r="K4" s="15" t="s">
        <v>46</v>
      </c>
      <c r="L4" s="31"/>
      <c r="M4" s="32" t="str">
        <f>T4</f>
        <v>Howard</v>
      </c>
      <c r="T4" s="33" t="s">
        <v>14</v>
      </c>
    </row>
    <row r="5" spans="1:20" x14ac:dyDescent="0.25">
      <c r="A5" s="7">
        <v>43522</v>
      </c>
      <c r="B5" s="8" t="s">
        <v>3</v>
      </c>
      <c r="C5" s="8" t="s">
        <v>7</v>
      </c>
      <c r="D5" s="6" t="s">
        <v>8</v>
      </c>
      <c r="E5" s="9">
        <v>27</v>
      </c>
      <c r="F5" s="10">
        <v>19.989999999999998</v>
      </c>
      <c r="G5" s="11">
        <v>539.7299999999999</v>
      </c>
      <c r="H5">
        <f t="shared" si="0"/>
        <v>5</v>
      </c>
      <c r="K5" s="34">
        <f xml:space="preserve"> COUNTIF(C:C, M4)</f>
        <v>2</v>
      </c>
    </row>
    <row r="6" spans="1:20" x14ac:dyDescent="0.25">
      <c r="A6" s="7">
        <v>43539</v>
      </c>
      <c r="B6" s="8" t="s">
        <v>9</v>
      </c>
      <c r="C6" s="8" t="s">
        <v>10</v>
      </c>
      <c r="D6" s="6" t="s">
        <v>2</v>
      </c>
      <c r="E6" s="9">
        <v>56</v>
      </c>
      <c r="F6" s="10">
        <v>2.99</v>
      </c>
      <c r="G6" s="11">
        <v>167.44</v>
      </c>
      <c r="H6">
        <f t="shared" si="0"/>
        <v>4</v>
      </c>
      <c r="K6" s="16" t="s">
        <v>40</v>
      </c>
      <c r="L6" s="16"/>
      <c r="M6" s="16"/>
      <c r="N6" s="16"/>
      <c r="O6" s="16"/>
      <c r="P6" s="16"/>
      <c r="Q6" s="21"/>
    </row>
    <row r="7" spans="1:20" x14ac:dyDescent="0.25">
      <c r="A7" s="7">
        <v>43556</v>
      </c>
      <c r="B7" s="8" t="s">
        <v>0</v>
      </c>
      <c r="C7" s="8" t="s">
        <v>1</v>
      </c>
      <c r="D7" s="6" t="s">
        <v>5</v>
      </c>
      <c r="E7" s="9">
        <v>60</v>
      </c>
      <c r="F7" s="10">
        <v>4.99</v>
      </c>
      <c r="G7" s="11">
        <v>299.40000000000003</v>
      </c>
      <c r="H7">
        <f t="shared" si="0"/>
        <v>8</v>
      </c>
    </row>
    <row r="8" spans="1:20" x14ac:dyDescent="0.25">
      <c r="A8" s="7">
        <v>43573</v>
      </c>
      <c r="B8" s="8" t="s">
        <v>3</v>
      </c>
      <c r="C8" s="8" t="s">
        <v>11</v>
      </c>
      <c r="D8" s="6" t="s">
        <v>2</v>
      </c>
      <c r="E8" s="9">
        <v>75</v>
      </c>
      <c r="F8" s="10">
        <v>1.99</v>
      </c>
      <c r="G8" s="11">
        <v>149.25</v>
      </c>
      <c r="H8">
        <f t="shared" si="0"/>
        <v>4</v>
      </c>
    </row>
    <row r="9" spans="1:20" x14ac:dyDescent="0.25">
      <c r="A9" s="7">
        <v>43590</v>
      </c>
      <c r="B9" s="8" t="s">
        <v>3</v>
      </c>
      <c r="C9" s="8" t="s">
        <v>6</v>
      </c>
      <c r="D9" s="6" t="s">
        <v>2</v>
      </c>
      <c r="E9" s="9">
        <v>90</v>
      </c>
      <c r="F9" s="10">
        <v>4.99</v>
      </c>
      <c r="G9" s="11">
        <v>449.1</v>
      </c>
      <c r="H9">
        <f t="shared" si="0"/>
        <v>5</v>
      </c>
      <c r="L9" s="17" t="s">
        <v>34</v>
      </c>
      <c r="M9" s="17" t="s">
        <v>47</v>
      </c>
    </row>
    <row r="10" spans="1:20" x14ac:dyDescent="0.25">
      <c r="A10" s="7">
        <v>43607</v>
      </c>
      <c r="B10" s="8" t="s">
        <v>9</v>
      </c>
      <c r="C10" s="8" t="s">
        <v>12</v>
      </c>
      <c r="D10" s="6" t="s">
        <v>2</v>
      </c>
      <c r="E10" s="9">
        <v>32</v>
      </c>
      <c r="F10" s="10">
        <v>1.99</v>
      </c>
      <c r="G10" s="11">
        <v>63.68</v>
      </c>
      <c r="H10">
        <f t="shared" si="0"/>
        <v>2</v>
      </c>
      <c r="L10" s="8" t="s">
        <v>11</v>
      </c>
      <c r="M10">
        <f xml:space="preserve"> IF(COUNTIF(C:C, L10)&gt;3, 1, 0)</f>
        <v>1</v>
      </c>
    </row>
    <row r="11" spans="1:20" x14ac:dyDescent="0.25">
      <c r="A11" s="7">
        <v>43624</v>
      </c>
      <c r="B11" s="8" t="s">
        <v>0</v>
      </c>
      <c r="C11" s="8" t="s">
        <v>1</v>
      </c>
      <c r="D11" s="6" t="s">
        <v>5</v>
      </c>
      <c r="E11" s="9">
        <v>60</v>
      </c>
      <c r="F11" s="10">
        <v>8.99</v>
      </c>
      <c r="G11" s="11">
        <v>539.4</v>
      </c>
      <c r="H11">
        <f t="shared" si="0"/>
        <v>8</v>
      </c>
      <c r="L11" s="8" t="s">
        <v>7</v>
      </c>
      <c r="M11">
        <f t="shared" ref="M10:M20" si="1" xml:space="preserve"> IF(COUNTIF(C:C, L11)&gt;3, 1, 0)</f>
        <v>1</v>
      </c>
    </row>
    <row r="12" spans="1:20" x14ac:dyDescent="0.25">
      <c r="A12" s="7">
        <v>43641</v>
      </c>
      <c r="B12" s="8" t="s">
        <v>3</v>
      </c>
      <c r="C12" s="8" t="s">
        <v>13</v>
      </c>
      <c r="D12" s="6" t="s">
        <v>2</v>
      </c>
      <c r="E12" s="9">
        <v>90</v>
      </c>
      <c r="F12" s="10">
        <v>4.99</v>
      </c>
      <c r="G12" s="11">
        <v>449.1</v>
      </c>
      <c r="H12">
        <f t="shared" si="0"/>
        <v>3</v>
      </c>
      <c r="L12" s="8" t="s">
        <v>14</v>
      </c>
      <c r="M12">
        <f t="shared" si="1"/>
        <v>0</v>
      </c>
    </row>
    <row r="13" spans="1:20" x14ac:dyDescent="0.25">
      <c r="A13" s="7">
        <v>43658</v>
      </c>
      <c r="B13" s="8" t="s">
        <v>0</v>
      </c>
      <c r="C13" s="8" t="s">
        <v>14</v>
      </c>
      <c r="D13" s="6" t="s">
        <v>5</v>
      </c>
      <c r="E13" s="9">
        <v>29</v>
      </c>
      <c r="F13" s="10">
        <v>1.99</v>
      </c>
      <c r="G13" s="11">
        <v>57.71</v>
      </c>
      <c r="H13">
        <f t="shared" si="0"/>
        <v>2</v>
      </c>
      <c r="L13" s="8" t="s">
        <v>6</v>
      </c>
      <c r="M13">
        <f t="shared" si="1"/>
        <v>1</v>
      </c>
    </row>
    <row r="14" spans="1:20" x14ac:dyDescent="0.25">
      <c r="A14" s="7">
        <v>43675</v>
      </c>
      <c r="B14" s="8" t="s">
        <v>0</v>
      </c>
      <c r="C14" s="8" t="s">
        <v>15</v>
      </c>
      <c r="D14" s="6" t="s">
        <v>5</v>
      </c>
      <c r="E14" s="9">
        <v>81</v>
      </c>
      <c r="F14" s="10">
        <v>19.989999999999998</v>
      </c>
      <c r="G14" s="11">
        <v>1619.1899999999998</v>
      </c>
      <c r="H14">
        <f t="shared" si="0"/>
        <v>3</v>
      </c>
      <c r="L14" s="8" t="s">
        <v>1</v>
      </c>
      <c r="M14">
        <f t="shared" si="1"/>
        <v>1</v>
      </c>
    </row>
    <row r="15" spans="1:20" x14ac:dyDescent="0.25">
      <c r="A15" s="7">
        <v>43692</v>
      </c>
      <c r="B15" s="8" t="s">
        <v>0</v>
      </c>
      <c r="C15" s="8" t="s">
        <v>1</v>
      </c>
      <c r="D15" s="6" t="s">
        <v>2</v>
      </c>
      <c r="E15" s="9">
        <v>35</v>
      </c>
      <c r="F15" s="10">
        <v>4.99</v>
      </c>
      <c r="G15" s="11">
        <v>174.65</v>
      </c>
      <c r="H15">
        <f t="shared" si="0"/>
        <v>8</v>
      </c>
      <c r="L15" s="8" t="s">
        <v>4</v>
      </c>
      <c r="M15">
        <f t="shared" si="1"/>
        <v>1</v>
      </c>
    </row>
    <row r="16" spans="1:20" x14ac:dyDescent="0.25">
      <c r="A16" s="7">
        <v>43709</v>
      </c>
      <c r="B16" s="8" t="s">
        <v>3</v>
      </c>
      <c r="C16" s="8" t="s">
        <v>16</v>
      </c>
      <c r="D16" s="6" t="s">
        <v>17</v>
      </c>
      <c r="E16" s="9">
        <v>2</v>
      </c>
      <c r="F16" s="10">
        <v>125</v>
      </c>
      <c r="G16" s="11">
        <v>250</v>
      </c>
      <c r="H16">
        <f t="shared" si="0"/>
        <v>3</v>
      </c>
      <c r="L16" s="8" t="s">
        <v>13</v>
      </c>
      <c r="M16">
        <f t="shared" si="1"/>
        <v>0</v>
      </c>
    </row>
    <row r="17" spans="1:16" x14ac:dyDescent="0.25">
      <c r="A17" s="7">
        <v>43726</v>
      </c>
      <c r="B17" s="8" t="s">
        <v>0</v>
      </c>
      <c r="C17" s="8" t="s">
        <v>1</v>
      </c>
      <c r="D17" s="6" t="s">
        <v>18</v>
      </c>
      <c r="E17" s="9">
        <v>16</v>
      </c>
      <c r="F17" s="10">
        <v>15.99</v>
      </c>
      <c r="G17" s="11">
        <v>255.84</v>
      </c>
      <c r="H17">
        <f t="shared" si="0"/>
        <v>8</v>
      </c>
      <c r="L17" s="8" t="s">
        <v>15</v>
      </c>
      <c r="M17">
        <f t="shared" si="1"/>
        <v>0</v>
      </c>
    </row>
    <row r="18" spans="1:16" x14ac:dyDescent="0.25">
      <c r="A18" s="7">
        <v>43743</v>
      </c>
      <c r="B18" s="8" t="s">
        <v>3</v>
      </c>
      <c r="C18" s="8" t="s">
        <v>13</v>
      </c>
      <c r="D18" s="6" t="s">
        <v>5</v>
      </c>
      <c r="E18" s="9">
        <v>28</v>
      </c>
      <c r="F18" s="10">
        <v>8.99</v>
      </c>
      <c r="G18" s="11">
        <v>251.72</v>
      </c>
      <c r="H18">
        <f t="shared" si="0"/>
        <v>3</v>
      </c>
      <c r="L18" s="8" t="s">
        <v>16</v>
      </c>
      <c r="M18">
        <f t="shared" si="1"/>
        <v>0</v>
      </c>
      <c r="P18" t="b">
        <f>ISNUMBER(FIND("n", T4))</f>
        <v>0</v>
      </c>
    </row>
    <row r="19" spans="1:16" x14ac:dyDescent="0.25">
      <c r="A19" s="7">
        <v>43760</v>
      </c>
      <c r="B19" s="8" t="s">
        <v>0</v>
      </c>
      <c r="C19" s="8" t="s">
        <v>1</v>
      </c>
      <c r="D19" s="6" t="s">
        <v>8</v>
      </c>
      <c r="E19" s="9">
        <v>64</v>
      </c>
      <c r="F19" s="10">
        <v>8.99</v>
      </c>
      <c r="G19" s="11">
        <v>575.36</v>
      </c>
      <c r="H19">
        <f t="shared" si="0"/>
        <v>8</v>
      </c>
      <c r="L19" s="8" t="s">
        <v>10</v>
      </c>
      <c r="M19">
        <f t="shared" si="1"/>
        <v>1</v>
      </c>
    </row>
    <row r="20" spans="1:16" x14ac:dyDescent="0.25">
      <c r="A20" s="7">
        <v>43777</v>
      </c>
      <c r="B20" s="8" t="s">
        <v>0</v>
      </c>
      <c r="C20" s="8" t="s">
        <v>15</v>
      </c>
      <c r="D20" s="6" t="s">
        <v>8</v>
      </c>
      <c r="E20" s="9">
        <v>15</v>
      </c>
      <c r="F20" s="10">
        <v>19.989999999999998</v>
      </c>
      <c r="G20" s="11">
        <v>299.84999999999997</v>
      </c>
      <c r="H20">
        <f t="shared" si="0"/>
        <v>3</v>
      </c>
      <c r="L20" s="8" t="s">
        <v>12</v>
      </c>
      <c r="M20">
        <f t="shared" si="1"/>
        <v>0</v>
      </c>
    </row>
    <row r="21" spans="1:16" x14ac:dyDescent="0.25">
      <c r="A21" s="7">
        <v>43794</v>
      </c>
      <c r="B21" s="8" t="s">
        <v>3</v>
      </c>
      <c r="C21" s="8" t="s">
        <v>4</v>
      </c>
      <c r="D21" s="6" t="s">
        <v>18</v>
      </c>
      <c r="E21" s="9">
        <v>96</v>
      </c>
      <c r="F21" s="10">
        <v>4.99</v>
      </c>
      <c r="G21" s="11">
        <v>479.04</v>
      </c>
      <c r="H21">
        <f t="shared" si="0"/>
        <v>4</v>
      </c>
    </row>
    <row r="22" spans="1:16" x14ac:dyDescent="0.25">
      <c r="A22" s="7">
        <v>43811</v>
      </c>
      <c r="B22" s="8" t="s">
        <v>3</v>
      </c>
      <c r="C22" s="8" t="s">
        <v>16</v>
      </c>
      <c r="D22" s="6" t="s">
        <v>2</v>
      </c>
      <c r="E22" s="9">
        <v>67</v>
      </c>
      <c r="F22" s="10">
        <v>1.29</v>
      </c>
      <c r="G22" s="11">
        <v>86.43</v>
      </c>
      <c r="H22">
        <f t="shared" si="0"/>
        <v>3</v>
      </c>
    </row>
    <row r="23" spans="1:16" x14ac:dyDescent="0.25">
      <c r="A23" s="7">
        <v>43828</v>
      </c>
      <c r="B23" s="8" t="s">
        <v>0</v>
      </c>
      <c r="C23" s="8" t="s">
        <v>15</v>
      </c>
      <c r="D23" s="6" t="s">
        <v>18</v>
      </c>
      <c r="E23" s="9">
        <v>74</v>
      </c>
      <c r="F23" s="10">
        <v>15.99</v>
      </c>
      <c r="G23" s="11">
        <v>1183.26</v>
      </c>
      <c r="H23">
        <f t="shared" si="0"/>
        <v>3</v>
      </c>
      <c r="K23" s="31" t="s">
        <v>48</v>
      </c>
      <c r="L23" s="31"/>
      <c r="M23" t="str">
        <f>T4</f>
        <v>Howard</v>
      </c>
    </row>
    <row r="24" spans="1:16" x14ac:dyDescent="0.25">
      <c r="A24" s="7">
        <v>43845</v>
      </c>
      <c r="B24" s="8" t="s">
        <v>3</v>
      </c>
      <c r="C24" s="8" t="s">
        <v>7</v>
      </c>
      <c r="D24" s="6" t="s">
        <v>5</v>
      </c>
      <c r="E24" s="9">
        <v>46</v>
      </c>
      <c r="F24" s="10">
        <v>8.99</v>
      </c>
      <c r="G24" s="11">
        <v>413.54</v>
      </c>
      <c r="H24">
        <f t="shared" si="0"/>
        <v>5</v>
      </c>
      <c r="M24">
        <f>VLOOKUP(M23, C2:H44, 4, FALSE)</f>
        <v>1.99</v>
      </c>
    </row>
    <row r="25" spans="1:16" x14ac:dyDescent="0.25">
      <c r="A25" s="7">
        <v>43862</v>
      </c>
      <c r="B25" s="8" t="s">
        <v>3</v>
      </c>
      <c r="C25" s="8" t="s">
        <v>16</v>
      </c>
      <c r="D25" s="6" t="s">
        <v>5</v>
      </c>
      <c r="E25" s="9">
        <v>87</v>
      </c>
      <c r="F25" s="10">
        <v>15</v>
      </c>
      <c r="G25" s="11">
        <v>1305</v>
      </c>
      <c r="H25">
        <f t="shared" si="0"/>
        <v>3</v>
      </c>
    </row>
    <row r="26" spans="1:16" x14ac:dyDescent="0.25">
      <c r="A26" s="7">
        <v>43879</v>
      </c>
      <c r="B26" s="8" t="s">
        <v>0</v>
      </c>
      <c r="C26" s="8" t="s">
        <v>1</v>
      </c>
      <c r="D26" s="6" t="s">
        <v>5</v>
      </c>
      <c r="E26" s="9">
        <v>4</v>
      </c>
      <c r="F26" s="10">
        <v>4.99</v>
      </c>
      <c r="G26" s="11">
        <v>19.96</v>
      </c>
      <c r="H26">
        <f t="shared" si="0"/>
        <v>8</v>
      </c>
    </row>
    <row r="27" spans="1:16" x14ac:dyDescent="0.25">
      <c r="A27" s="7">
        <v>43897</v>
      </c>
      <c r="B27" s="8" t="s">
        <v>9</v>
      </c>
      <c r="C27" s="8" t="s">
        <v>10</v>
      </c>
      <c r="D27" s="6" t="s">
        <v>5</v>
      </c>
      <c r="E27" s="9">
        <v>7</v>
      </c>
      <c r="F27" s="10">
        <v>19.989999999999998</v>
      </c>
      <c r="G27" s="11">
        <v>139.92999999999998</v>
      </c>
      <c r="H27">
        <f t="shared" si="0"/>
        <v>4</v>
      </c>
      <c r="M27">
        <f>LOOKUP(T4, C:C, F:F)</f>
        <v>8.99</v>
      </c>
    </row>
    <row r="28" spans="1:16" x14ac:dyDescent="0.25">
      <c r="A28" s="7">
        <v>43914</v>
      </c>
      <c r="B28" s="8" t="s">
        <v>3</v>
      </c>
      <c r="C28" s="8" t="s">
        <v>6</v>
      </c>
      <c r="D28" s="6" t="s">
        <v>18</v>
      </c>
      <c r="E28" s="9">
        <v>50</v>
      </c>
      <c r="F28" s="10">
        <v>4.99</v>
      </c>
      <c r="G28" s="11">
        <v>249.5</v>
      </c>
      <c r="H28">
        <f t="shared" si="0"/>
        <v>5</v>
      </c>
    </row>
    <row r="29" spans="1:16" x14ac:dyDescent="0.25">
      <c r="A29" s="7">
        <v>43931</v>
      </c>
      <c r="B29" s="8" t="s">
        <v>3</v>
      </c>
      <c r="C29" s="8" t="s">
        <v>11</v>
      </c>
      <c r="D29" s="6" t="s">
        <v>2</v>
      </c>
      <c r="E29" s="9">
        <v>66</v>
      </c>
      <c r="F29" s="10">
        <v>1.99</v>
      </c>
      <c r="G29" s="11">
        <v>131.34</v>
      </c>
      <c r="H29">
        <f t="shared" si="0"/>
        <v>4</v>
      </c>
    </row>
    <row r="30" spans="1:16" x14ac:dyDescent="0.25">
      <c r="A30" s="7">
        <v>43948</v>
      </c>
      <c r="B30" s="8" t="s">
        <v>0</v>
      </c>
      <c r="C30" s="8" t="s">
        <v>14</v>
      </c>
      <c r="D30" s="6" t="s">
        <v>8</v>
      </c>
      <c r="E30" s="9">
        <v>96</v>
      </c>
      <c r="F30" s="10">
        <v>4.99</v>
      </c>
      <c r="G30" s="11">
        <v>479.04</v>
      </c>
      <c r="H30">
        <f t="shared" si="0"/>
        <v>2</v>
      </c>
    </row>
    <row r="31" spans="1:16" x14ac:dyDescent="0.25">
      <c r="A31" s="7">
        <v>43965</v>
      </c>
      <c r="B31" s="8" t="s">
        <v>3</v>
      </c>
      <c r="C31" s="8" t="s">
        <v>7</v>
      </c>
      <c r="D31" s="6" t="s">
        <v>2</v>
      </c>
      <c r="E31" s="9">
        <v>53</v>
      </c>
      <c r="F31" s="10">
        <v>1.29</v>
      </c>
      <c r="G31" s="11">
        <v>68.37</v>
      </c>
      <c r="H31">
        <f t="shared" si="0"/>
        <v>5</v>
      </c>
    </row>
    <row r="32" spans="1:16" x14ac:dyDescent="0.25">
      <c r="A32" s="7">
        <v>43982</v>
      </c>
      <c r="B32" s="8" t="s">
        <v>3</v>
      </c>
      <c r="C32" s="8" t="s">
        <v>7</v>
      </c>
      <c r="D32" s="6" t="s">
        <v>5</v>
      </c>
      <c r="E32" s="9">
        <v>80</v>
      </c>
      <c r="F32" s="10">
        <v>8.99</v>
      </c>
      <c r="G32" s="11">
        <v>719.2</v>
      </c>
      <c r="H32">
        <f t="shared" si="0"/>
        <v>5</v>
      </c>
    </row>
    <row r="33" spans="1:8" x14ac:dyDescent="0.25">
      <c r="A33" s="7">
        <v>43999</v>
      </c>
      <c r="B33" s="8" t="s">
        <v>3</v>
      </c>
      <c r="C33" s="8" t="s">
        <v>4</v>
      </c>
      <c r="D33" s="6" t="s">
        <v>17</v>
      </c>
      <c r="E33" s="9">
        <v>5</v>
      </c>
      <c r="F33" s="10">
        <v>125</v>
      </c>
      <c r="G33" s="11">
        <v>625</v>
      </c>
      <c r="H33">
        <f t="shared" si="0"/>
        <v>4</v>
      </c>
    </row>
    <row r="34" spans="1:8" x14ac:dyDescent="0.25">
      <c r="A34" s="7">
        <v>44016</v>
      </c>
      <c r="B34" s="8" t="s">
        <v>0</v>
      </c>
      <c r="C34" s="8" t="s">
        <v>1</v>
      </c>
      <c r="D34" s="6" t="s">
        <v>18</v>
      </c>
      <c r="E34" s="9">
        <v>62</v>
      </c>
      <c r="F34" s="10">
        <v>4.99</v>
      </c>
      <c r="G34" s="11">
        <v>309.38</v>
      </c>
      <c r="H34">
        <f t="shared" si="0"/>
        <v>8</v>
      </c>
    </row>
    <row r="35" spans="1:8" x14ac:dyDescent="0.25">
      <c r="A35" s="7">
        <v>44033</v>
      </c>
      <c r="B35" s="8" t="s">
        <v>3</v>
      </c>
      <c r="C35" s="8" t="s">
        <v>13</v>
      </c>
      <c r="D35" s="6" t="s">
        <v>18</v>
      </c>
      <c r="E35" s="9">
        <v>55</v>
      </c>
      <c r="F35" s="10">
        <v>12.49</v>
      </c>
      <c r="G35" s="11">
        <v>686.95</v>
      </c>
      <c r="H35">
        <f t="shared" si="0"/>
        <v>3</v>
      </c>
    </row>
    <row r="36" spans="1:8" x14ac:dyDescent="0.25">
      <c r="A36" s="7">
        <v>44050</v>
      </c>
      <c r="B36" s="8" t="s">
        <v>3</v>
      </c>
      <c r="C36" s="8" t="s">
        <v>4</v>
      </c>
      <c r="D36" s="6" t="s">
        <v>18</v>
      </c>
      <c r="E36" s="9">
        <v>42</v>
      </c>
      <c r="F36" s="10">
        <v>23.95</v>
      </c>
      <c r="G36" s="11">
        <v>1005.9</v>
      </c>
      <c r="H36">
        <f t="shared" si="0"/>
        <v>4</v>
      </c>
    </row>
    <row r="37" spans="1:8" x14ac:dyDescent="0.25">
      <c r="A37" s="7">
        <v>44067</v>
      </c>
      <c r="B37" s="8" t="s">
        <v>9</v>
      </c>
      <c r="C37" s="8" t="s">
        <v>10</v>
      </c>
      <c r="D37" s="6" t="s">
        <v>17</v>
      </c>
      <c r="E37" s="9">
        <v>3</v>
      </c>
      <c r="F37" s="10">
        <v>275</v>
      </c>
      <c r="G37" s="11">
        <v>825</v>
      </c>
      <c r="H37">
        <f t="shared" si="0"/>
        <v>4</v>
      </c>
    </row>
    <row r="38" spans="1:8" x14ac:dyDescent="0.25">
      <c r="A38" s="7">
        <v>44084</v>
      </c>
      <c r="B38" s="8" t="s">
        <v>3</v>
      </c>
      <c r="C38" s="8" t="s">
        <v>7</v>
      </c>
      <c r="D38" s="6" t="s">
        <v>2</v>
      </c>
      <c r="E38" s="9">
        <v>7</v>
      </c>
      <c r="F38" s="10">
        <v>1.29</v>
      </c>
      <c r="G38" s="11">
        <v>9.0300000000000011</v>
      </c>
      <c r="H38">
        <f t="shared" si="0"/>
        <v>5</v>
      </c>
    </row>
    <row r="39" spans="1:8" x14ac:dyDescent="0.25">
      <c r="A39" s="7">
        <v>44101</v>
      </c>
      <c r="B39" s="8" t="s">
        <v>9</v>
      </c>
      <c r="C39" s="8" t="s">
        <v>10</v>
      </c>
      <c r="D39" s="6" t="s">
        <v>8</v>
      </c>
      <c r="E39" s="9">
        <v>76</v>
      </c>
      <c r="F39" s="10">
        <v>1.99</v>
      </c>
      <c r="G39" s="11">
        <v>151.24</v>
      </c>
      <c r="H39">
        <f t="shared" si="0"/>
        <v>4</v>
      </c>
    </row>
    <row r="40" spans="1:8" x14ac:dyDescent="0.25">
      <c r="A40" s="7">
        <v>44118</v>
      </c>
      <c r="B40" s="8" t="s">
        <v>9</v>
      </c>
      <c r="C40" s="8" t="s">
        <v>12</v>
      </c>
      <c r="D40" s="6" t="s">
        <v>5</v>
      </c>
      <c r="E40" s="9">
        <v>57</v>
      </c>
      <c r="F40" s="10">
        <v>19.989999999999998</v>
      </c>
      <c r="G40" s="11">
        <v>1139.4299999999998</v>
      </c>
      <c r="H40">
        <f t="shared" si="0"/>
        <v>2</v>
      </c>
    </row>
    <row r="41" spans="1:8" x14ac:dyDescent="0.25">
      <c r="A41" s="7">
        <v>44135</v>
      </c>
      <c r="B41" s="8" t="s">
        <v>3</v>
      </c>
      <c r="C41" s="8" t="s">
        <v>11</v>
      </c>
      <c r="D41" s="6" t="s">
        <v>2</v>
      </c>
      <c r="E41" s="9">
        <v>14</v>
      </c>
      <c r="F41" s="10">
        <v>1.29</v>
      </c>
      <c r="G41" s="11">
        <v>18.060000000000002</v>
      </c>
      <c r="H41">
        <f t="shared" si="0"/>
        <v>4</v>
      </c>
    </row>
    <row r="42" spans="1:8" x14ac:dyDescent="0.25">
      <c r="A42" s="7">
        <v>44152</v>
      </c>
      <c r="B42" s="8" t="s">
        <v>3</v>
      </c>
      <c r="C42" s="8" t="s">
        <v>6</v>
      </c>
      <c r="D42" s="6" t="s">
        <v>5</v>
      </c>
      <c r="E42" s="9">
        <v>11</v>
      </c>
      <c r="F42" s="10">
        <v>4.99</v>
      </c>
      <c r="G42" s="11">
        <v>54.89</v>
      </c>
      <c r="H42">
        <f t="shared" si="0"/>
        <v>5</v>
      </c>
    </row>
    <row r="43" spans="1:8" x14ac:dyDescent="0.25">
      <c r="A43" s="7">
        <v>44169</v>
      </c>
      <c r="B43" s="8" t="s">
        <v>3</v>
      </c>
      <c r="C43" s="8" t="s">
        <v>6</v>
      </c>
      <c r="D43" s="6" t="s">
        <v>5</v>
      </c>
      <c r="E43" s="9">
        <v>94</v>
      </c>
      <c r="F43" s="10">
        <v>19.989999999999998</v>
      </c>
      <c r="G43" s="11">
        <v>1879.06</v>
      </c>
      <c r="H43">
        <f t="shared" si="0"/>
        <v>5</v>
      </c>
    </row>
    <row r="44" spans="1:8" x14ac:dyDescent="0.25">
      <c r="A44" s="7">
        <v>44186</v>
      </c>
      <c r="B44" s="8" t="s">
        <v>3</v>
      </c>
      <c r="C44" s="8" t="s">
        <v>11</v>
      </c>
      <c r="D44" s="6" t="s">
        <v>5</v>
      </c>
      <c r="E44" s="9">
        <v>28</v>
      </c>
      <c r="F44" s="10">
        <v>4.99</v>
      </c>
      <c r="G44" s="11">
        <v>139.72</v>
      </c>
      <c r="H44">
        <f t="shared" si="0"/>
        <v>4</v>
      </c>
    </row>
  </sheetData>
  <autoFilter ref="L9:M20" xr:uid="{DDEF54BC-5073-4C28-B5DB-6F2C11240FD4}">
    <sortState xmlns:xlrd2="http://schemas.microsoft.com/office/spreadsheetml/2017/richdata2" ref="L10:M20">
      <sortCondition ref="L9:L20"/>
    </sortState>
  </autoFilter>
  <conditionalFormatting sqref="I2:I46">
    <cfRule type="containsText" dxfId="0" priority="2" operator="containsText" text="True">
      <formula>NOT(ISERROR(SEARCH("True",I2)))</formula>
    </cfRule>
  </conditionalFormatting>
  <conditionalFormatting sqref="M10:M20">
    <cfRule type="iconSet" priority="1">
      <iconSet iconSet="3Symbol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T4" xr:uid="{CDCC8EC6-1A3A-47D4-9151-D05AEB960F28}">
      <formula1>$L$10:$L$20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87C9-D51B-47B6-8700-19F4750ACB25}">
  <dimension ref="A1:J44"/>
  <sheetViews>
    <sheetView workbookViewId="0">
      <selection activeCell="L8" sqref="L8"/>
    </sheetView>
  </sheetViews>
  <sheetFormatPr defaultRowHeight="15" x14ac:dyDescent="0.25"/>
  <sheetData>
    <row r="1" spans="1:10" x14ac:dyDescent="0.25">
      <c r="A1" s="20" t="s">
        <v>19</v>
      </c>
      <c r="B1" s="17" t="s">
        <v>20</v>
      </c>
      <c r="C1" s="17" t="s">
        <v>21</v>
      </c>
      <c r="D1" s="18" t="s">
        <v>22</v>
      </c>
      <c r="E1" s="19" t="s">
        <v>23</v>
      </c>
      <c r="F1" s="18" t="s">
        <v>24</v>
      </c>
      <c r="G1" s="18" t="s">
        <v>29</v>
      </c>
    </row>
    <row r="2" spans="1:10" x14ac:dyDescent="0.25">
      <c r="A2" s="7">
        <v>43471</v>
      </c>
      <c r="B2" s="8" t="s">
        <v>0</v>
      </c>
      <c r="C2" s="8" t="s">
        <v>1</v>
      </c>
      <c r="D2" s="6" t="s">
        <v>2</v>
      </c>
      <c r="E2" s="9">
        <v>95</v>
      </c>
      <c r="F2" s="10">
        <v>1.99</v>
      </c>
      <c r="G2" s="11">
        <v>189.05</v>
      </c>
      <c r="J2" s="22" t="s">
        <v>38</v>
      </c>
    </row>
    <row r="3" spans="1:10" x14ac:dyDescent="0.25">
      <c r="A3" s="7">
        <v>43488</v>
      </c>
      <c r="B3" s="8" t="s">
        <v>3</v>
      </c>
      <c r="C3" s="8" t="s">
        <v>4</v>
      </c>
      <c r="D3" s="6" t="s">
        <v>5</v>
      </c>
      <c r="E3" s="9">
        <v>50</v>
      </c>
      <c r="F3" s="10">
        <v>19.989999999999998</v>
      </c>
      <c r="G3" s="11">
        <v>999.49999999999989</v>
      </c>
    </row>
    <row r="4" spans="1:10" x14ac:dyDescent="0.25">
      <c r="A4" s="7">
        <v>43505</v>
      </c>
      <c r="B4" s="8" t="s">
        <v>3</v>
      </c>
      <c r="C4" s="8" t="s">
        <v>6</v>
      </c>
      <c r="D4" s="6" t="s">
        <v>2</v>
      </c>
      <c r="E4" s="9">
        <v>36</v>
      </c>
      <c r="F4" s="10">
        <v>4.99</v>
      </c>
      <c r="G4" s="11">
        <v>179.64000000000001</v>
      </c>
      <c r="J4" s="15">
        <f>COUNTIFS(A2:A44,"&gt;2-10-2019",B2:B44,"East")</f>
        <v>6</v>
      </c>
    </row>
    <row r="5" spans="1:10" x14ac:dyDescent="0.25">
      <c r="A5" s="7">
        <v>43522</v>
      </c>
      <c r="B5" s="8" t="s">
        <v>3</v>
      </c>
      <c r="C5" s="8" t="s">
        <v>7</v>
      </c>
      <c r="D5" s="6" t="s">
        <v>8</v>
      </c>
      <c r="E5" s="9">
        <v>27</v>
      </c>
      <c r="F5" s="10">
        <v>19.989999999999998</v>
      </c>
      <c r="G5" s="11">
        <v>539.7299999999999</v>
      </c>
    </row>
    <row r="6" spans="1:10" x14ac:dyDescent="0.25">
      <c r="A6" s="7">
        <v>43539</v>
      </c>
      <c r="B6" s="8" t="s">
        <v>9</v>
      </c>
      <c r="C6" s="8" t="s">
        <v>10</v>
      </c>
      <c r="D6" s="6" t="s">
        <v>2</v>
      </c>
      <c r="E6" s="9">
        <v>56</v>
      </c>
      <c r="F6" s="10">
        <v>2.99</v>
      </c>
      <c r="G6" s="11">
        <v>167.44</v>
      </c>
      <c r="J6" t="s">
        <v>39</v>
      </c>
    </row>
    <row r="7" spans="1:10" x14ac:dyDescent="0.25">
      <c r="A7" s="7">
        <v>43556</v>
      </c>
      <c r="B7" s="8" t="s">
        <v>0</v>
      </c>
      <c r="C7" s="8" t="s">
        <v>1</v>
      </c>
      <c r="D7" s="6" t="s">
        <v>5</v>
      </c>
      <c r="E7" s="9">
        <v>60</v>
      </c>
      <c r="F7" s="10">
        <v>4.99</v>
      </c>
      <c r="G7" s="11">
        <v>299.40000000000003</v>
      </c>
    </row>
    <row r="8" spans="1:10" x14ac:dyDescent="0.25">
      <c r="A8" s="7">
        <v>43573</v>
      </c>
      <c r="B8" s="8" t="s">
        <v>3</v>
      </c>
      <c r="C8" s="8" t="s">
        <v>11</v>
      </c>
      <c r="D8" s="6" t="s">
        <v>2</v>
      </c>
      <c r="E8" s="9">
        <v>75</v>
      </c>
      <c r="F8" s="10">
        <v>1.99</v>
      </c>
      <c r="G8" s="11">
        <v>149.25</v>
      </c>
      <c r="J8" s="15">
        <f>COUNTIFS(D2:D44,"Pencil",C2:C44,"Gill")</f>
        <v>2</v>
      </c>
    </row>
    <row r="9" spans="1:10" x14ac:dyDescent="0.25">
      <c r="A9" s="7">
        <v>43590</v>
      </c>
      <c r="B9" s="8" t="s">
        <v>3</v>
      </c>
      <c r="C9" s="8" t="s">
        <v>6</v>
      </c>
      <c r="D9" s="6" t="s">
        <v>2</v>
      </c>
      <c r="E9" s="9">
        <v>90</v>
      </c>
      <c r="F9" s="10">
        <v>4.99</v>
      </c>
      <c r="G9" s="11">
        <v>449.1</v>
      </c>
    </row>
    <row r="10" spans="1:10" x14ac:dyDescent="0.25">
      <c r="A10" s="7">
        <v>43607</v>
      </c>
      <c r="B10" s="8" t="s">
        <v>9</v>
      </c>
      <c r="C10" s="8" t="s">
        <v>12</v>
      </c>
      <c r="D10" s="6" t="s">
        <v>2</v>
      </c>
      <c r="E10" s="9">
        <v>32</v>
      </c>
      <c r="F10" s="10">
        <v>1.99</v>
      </c>
      <c r="G10" s="11">
        <v>63.68</v>
      </c>
    </row>
    <row r="11" spans="1:10" x14ac:dyDescent="0.25">
      <c r="A11" s="7">
        <v>43624</v>
      </c>
      <c r="B11" s="8" t="s">
        <v>0</v>
      </c>
      <c r="C11" s="8" t="s">
        <v>1</v>
      </c>
      <c r="D11" s="6" t="s">
        <v>5</v>
      </c>
      <c r="E11" s="9">
        <v>60</v>
      </c>
      <c r="F11" s="10">
        <v>8.99</v>
      </c>
      <c r="G11" s="11">
        <v>539.4</v>
      </c>
    </row>
    <row r="12" spans="1:10" x14ac:dyDescent="0.25">
      <c r="A12" s="7">
        <v>43641</v>
      </c>
      <c r="B12" s="8" t="s">
        <v>3</v>
      </c>
      <c r="C12" s="8" t="s">
        <v>13</v>
      </c>
      <c r="D12" s="6" t="s">
        <v>2</v>
      </c>
      <c r="E12" s="9">
        <v>90</v>
      </c>
      <c r="F12" s="10">
        <v>4.99</v>
      </c>
      <c r="G12" s="11">
        <v>449.1</v>
      </c>
    </row>
    <row r="13" spans="1:10" x14ac:dyDescent="0.25">
      <c r="A13" s="7">
        <v>43658</v>
      </c>
      <c r="B13" s="8" t="s">
        <v>0</v>
      </c>
      <c r="C13" s="8" t="s">
        <v>14</v>
      </c>
      <c r="D13" s="6" t="s">
        <v>5</v>
      </c>
      <c r="E13" s="9">
        <v>29</v>
      </c>
      <c r="F13" s="10">
        <v>1.99</v>
      </c>
      <c r="G13" s="11">
        <v>57.71</v>
      </c>
    </row>
    <row r="14" spans="1:10" x14ac:dyDescent="0.25">
      <c r="A14" s="7">
        <v>43675</v>
      </c>
      <c r="B14" s="8" t="s">
        <v>0</v>
      </c>
      <c r="C14" s="8" t="s">
        <v>15</v>
      </c>
      <c r="D14" s="6" t="s">
        <v>5</v>
      </c>
      <c r="E14" s="9">
        <v>81</v>
      </c>
      <c r="F14" s="10">
        <v>19.989999999999998</v>
      </c>
      <c r="G14" s="11">
        <v>1619.1899999999998</v>
      </c>
    </row>
    <row r="15" spans="1:10" x14ac:dyDescent="0.25">
      <c r="A15" s="7">
        <v>43692</v>
      </c>
      <c r="B15" s="8" t="s">
        <v>0</v>
      </c>
      <c r="C15" s="8" t="s">
        <v>1</v>
      </c>
      <c r="D15" s="6" t="s">
        <v>2</v>
      </c>
      <c r="E15" s="9">
        <v>35</v>
      </c>
      <c r="F15" s="10">
        <v>4.99</v>
      </c>
      <c r="G15" s="11">
        <v>174.65</v>
      </c>
    </row>
    <row r="16" spans="1:10" x14ac:dyDescent="0.25">
      <c r="A16" s="7">
        <v>43709</v>
      </c>
      <c r="B16" s="8" t="s">
        <v>3</v>
      </c>
      <c r="C16" s="8" t="s">
        <v>16</v>
      </c>
      <c r="D16" s="6" t="s">
        <v>17</v>
      </c>
      <c r="E16" s="9">
        <v>2</v>
      </c>
      <c r="F16" s="10">
        <v>125</v>
      </c>
      <c r="G16" s="11">
        <v>250</v>
      </c>
    </row>
    <row r="17" spans="1:7" x14ac:dyDescent="0.25">
      <c r="A17" s="7">
        <v>43726</v>
      </c>
      <c r="B17" s="8" t="s">
        <v>0</v>
      </c>
      <c r="C17" s="8" t="s">
        <v>1</v>
      </c>
      <c r="D17" s="6" t="s">
        <v>18</v>
      </c>
      <c r="E17" s="9">
        <v>16</v>
      </c>
      <c r="F17" s="10">
        <v>15.99</v>
      </c>
      <c r="G17" s="11">
        <v>255.84</v>
      </c>
    </row>
    <row r="18" spans="1:7" x14ac:dyDescent="0.25">
      <c r="A18" s="7">
        <v>43743</v>
      </c>
      <c r="B18" s="8" t="s">
        <v>3</v>
      </c>
      <c r="C18" s="8" t="s">
        <v>13</v>
      </c>
      <c r="D18" s="6" t="s">
        <v>5</v>
      </c>
      <c r="E18" s="9">
        <v>28</v>
      </c>
      <c r="F18" s="10">
        <v>8.99</v>
      </c>
      <c r="G18" s="11">
        <v>251.72</v>
      </c>
    </row>
    <row r="19" spans="1:7" x14ac:dyDescent="0.25">
      <c r="A19" s="7">
        <v>43760</v>
      </c>
      <c r="B19" s="8" t="s">
        <v>0</v>
      </c>
      <c r="C19" s="8" t="s">
        <v>1</v>
      </c>
      <c r="D19" s="6" t="s">
        <v>8</v>
      </c>
      <c r="E19" s="9">
        <v>64</v>
      </c>
      <c r="F19" s="10">
        <v>8.99</v>
      </c>
      <c r="G19" s="11">
        <v>575.36</v>
      </c>
    </row>
    <row r="20" spans="1:7" x14ac:dyDescent="0.25">
      <c r="A20" s="7">
        <v>43777</v>
      </c>
      <c r="B20" s="8" t="s">
        <v>0</v>
      </c>
      <c r="C20" s="8" t="s">
        <v>15</v>
      </c>
      <c r="D20" s="6" t="s">
        <v>8</v>
      </c>
      <c r="E20" s="9">
        <v>15</v>
      </c>
      <c r="F20" s="10">
        <v>19.989999999999998</v>
      </c>
      <c r="G20" s="11">
        <v>299.84999999999997</v>
      </c>
    </row>
    <row r="21" spans="1:7" x14ac:dyDescent="0.25">
      <c r="A21" s="7">
        <v>43794</v>
      </c>
      <c r="B21" s="8" t="s">
        <v>3</v>
      </c>
      <c r="C21" s="8" t="s">
        <v>4</v>
      </c>
      <c r="D21" s="6" t="s">
        <v>18</v>
      </c>
      <c r="E21" s="9">
        <v>96</v>
      </c>
      <c r="F21" s="10">
        <v>4.99</v>
      </c>
      <c r="G21" s="11">
        <v>479.04</v>
      </c>
    </row>
    <row r="22" spans="1:7" x14ac:dyDescent="0.25">
      <c r="A22" s="7">
        <v>43811</v>
      </c>
      <c r="B22" s="8" t="s">
        <v>3</v>
      </c>
      <c r="C22" s="8" t="s">
        <v>16</v>
      </c>
      <c r="D22" s="6" t="s">
        <v>2</v>
      </c>
      <c r="E22" s="9">
        <v>67</v>
      </c>
      <c r="F22" s="10">
        <v>1.29</v>
      </c>
      <c r="G22" s="11">
        <v>86.43</v>
      </c>
    </row>
    <row r="23" spans="1:7" x14ac:dyDescent="0.25">
      <c r="A23" s="7">
        <v>43828</v>
      </c>
      <c r="B23" s="8" t="s">
        <v>0</v>
      </c>
      <c r="C23" s="8" t="s">
        <v>15</v>
      </c>
      <c r="D23" s="6" t="s">
        <v>18</v>
      </c>
      <c r="E23" s="9">
        <v>74</v>
      </c>
      <c r="F23" s="10">
        <v>15.99</v>
      </c>
      <c r="G23" s="11">
        <v>1183.26</v>
      </c>
    </row>
    <row r="24" spans="1:7" x14ac:dyDescent="0.25">
      <c r="A24" s="7">
        <v>43845</v>
      </c>
      <c r="B24" s="8" t="s">
        <v>3</v>
      </c>
      <c r="C24" s="8" t="s">
        <v>7</v>
      </c>
      <c r="D24" s="6" t="s">
        <v>5</v>
      </c>
      <c r="E24" s="9">
        <v>46</v>
      </c>
      <c r="F24" s="10">
        <v>8.99</v>
      </c>
      <c r="G24" s="11">
        <v>413.54</v>
      </c>
    </row>
    <row r="25" spans="1:7" x14ac:dyDescent="0.25">
      <c r="A25" s="7">
        <v>43862</v>
      </c>
      <c r="B25" s="8" t="s">
        <v>3</v>
      </c>
      <c r="C25" s="8" t="s">
        <v>16</v>
      </c>
      <c r="D25" s="6" t="s">
        <v>5</v>
      </c>
      <c r="E25" s="9">
        <v>87</v>
      </c>
      <c r="F25" s="10">
        <v>15</v>
      </c>
      <c r="G25" s="11">
        <v>1305</v>
      </c>
    </row>
    <row r="26" spans="1:7" x14ac:dyDescent="0.25">
      <c r="A26" s="7">
        <v>43879</v>
      </c>
      <c r="B26" s="8" t="s">
        <v>0</v>
      </c>
      <c r="C26" s="8" t="s">
        <v>1</v>
      </c>
      <c r="D26" s="6" t="s">
        <v>5</v>
      </c>
      <c r="E26" s="9">
        <v>4</v>
      </c>
      <c r="F26" s="10">
        <v>4.99</v>
      </c>
      <c r="G26" s="11">
        <v>19.96</v>
      </c>
    </row>
    <row r="27" spans="1:7" x14ac:dyDescent="0.25">
      <c r="A27" s="7">
        <v>43897</v>
      </c>
      <c r="B27" s="8" t="s">
        <v>9</v>
      </c>
      <c r="C27" s="8" t="s">
        <v>10</v>
      </c>
      <c r="D27" s="6" t="s">
        <v>5</v>
      </c>
      <c r="E27" s="9">
        <v>7</v>
      </c>
      <c r="F27" s="10">
        <v>19.989999999999998</v>
      </c>
      <c r="G27" s="11">
        <v>139.92999999999998</v>
      </c>
    </row>
    <row r="28" spans="1:7" x14ac:dyDescent="0.25">
      <c r="A28" s="7">
        <v>43914</v>
      </c>
      <c r="B28" s="8" t="s">
        <v>3</v>
      </c>
      <c r="C28" s="8" t="s">
        <v>6</v>
      </c>
      <c r="D28" s="6" t="s">
        <v>18</v>
      </c>
      <c r="E28" s="9">
        <v>50</v>
      </c>
      <c r="F28" s="10">
        <v>4.99</v>
      </c>
      <c r="G28" s="11">
        <v>249.5</v>
      </c>
    </row>
    <row r="29" spans="1:7" x14ac:dyDescent="0.25">
      <c r="A29" s="7">
        <v>43931</v>
      </c>
      <c r="B29" s="8" t="s">
        <v>3</v>
      </c>
      <c r="C29" s="8" t="s">
        <v>11</v>
      </c>
      <c r="D29" s="6" t="s">
        <v>2</v>
      </c>
      <c r="E29" s="9">
        <v>66</v>
      </c>
      <c r="F29" s="10">
        <v>1.99</v>
      </c>
      <c r="G29" s="11">
        <v>131.34</v>
      </c>
    </row>
    <row r="30" spans="1:7" x14ac:dyDescent="0.25">
      <c r="A30" s="7">
        <v>43948</v>
      </c>
      <c r="B30" s="8" t="s">
        <v>0</v>
      </c>
      <c r="C30" s="8" t="s">
        <v>14</v>
      </c>
      <c r="D30" s="6" t="s">
        <v>8</v>
      </c>
      <c r="E30" s="9">
        <v>96</v>
      </c>
      <c r="F30" s="10">
        <v>4.99</v>
      </c>
      <c r="G30" s="11">
        <v>479.04</v>
      </c>
    </row>
    <row r="31" spans="1:7" x14ac:dyDescent="0.25">
      <c r="A31" s="7">
        <v>43965</v>
      </c>
      <c r="B31" s="8" t="s">
        <v>3</v>
      </c>
      <c r="C31" s="8" t="s">
        <v>7</v>
      </c>
      <c r="D31" s="6" t="s">
        <v>2</v>
      </c>
      <c r="E31" s="9">
        <v>53</v>
      </c>
      <c r="F31" s="10">
        <v>1.29</v>
      </c>
      <c r="G31" s="11">
        <v>68.37</v>
      </c>
    </row>
    <row r="32" spans="1:7" x14ac:dyDescent="0.25">
      <c r="A32" s="7">
        <v>43982</v>
      </c>
      <c r="B32" s="8" t="s">
        <v>3</v>
      </c>
      <c r="C32" s="8" t="s">
        <v>7</v>
      </c>
      <c r="D32" s="6" t="s">
        <v>5</v>
      </c>
      <c r="E32" s="9">
        <v>80</v>
      </c>
      <c r="F32" s="10">
        <v>8.99</v>
      </c>
      <c r="G32" s="11">
        <v>719.2</v>
      </c>
    </row>
    <row r="33" spans="1:7" x14ac:dyDescent="0.25">
      <c r="A33" s="7">
        <v>43999</v>
      </c>
      <c r="B33" s="8" t="s">
        <v>3</v>
      </c>
      <c r="C33" s="8" t="s">
        <v>4</v>
      </c>
      <c r="D33" s="6" t="s">
        <v>17</v>
      </c>
      <c r="E33" s="9">
        <v>5</v>
      </c>
      <c r="F33" s="10">
        <v>125</v>
      </c>
      <c r="G33" s="11">
        <v>625</v>
      </c>
    </row>
    <row r="34" spans="1:7" x14ac:dyDescent="0.25">
      <c r="A34" s="7">
        <v>44016</v>
      </c>
      <c r="B34" s="8" t="s">
        <v>0</v>
      </c>
      <c r="C34" s="8" t="s">
        <v>1</v>
      </c>
      <c r="D34" s="6" t="s">
        <v>18</v>
      </c>
      <c r="E34" s="9">
        <v>62</v>
      </c>
      <c r="F34" s="10">
        <v>4.99</v>
      </c>
      <c r="G34" s="11">
        <v>309.38</v>
      </c>
    </row>
    <row r="35" spans="1:7" x14ac:dyDescent="0.25">
      <c r="A35" s="7">
        <v>44033</v>
      </c>
      <c r="B35" s="8" t="s">
        <v>3</v>
      </c>
      <c r="C35" s="8" t="s">
        <v>13</v>
      </c>
      <c r="D35" s="6" t="s">
        <v>18</v>
      </c>
      <c r="E35" s="9">
        <v>55</v>
      </c>
      <c r="F35" s="10">
        <v>12.49</v>
      </c>
      <c r="G35" s="11">
        <v>686.95</v>
      </c>
    </row>
    <row r="36" spans="1:7" x14ac:dyDescent="0.25">
      <c r="A36" s="7">
        <v>44050</v>
      </c>
      <c r="B36" s="8" t="s">
        <v>3</v>
      </c>
      <c r="C36" s="8" t="s">
        <v>4</v>
      </c>
      <c r="D36" s="6" t="s">
        <v>18</v>
      </c>
      <c r="E36" s="9">
        <v>42</v>
      </c>
      <c r="F36" s="10">
        <v>23.95</v>
      </c>
      <c r="G36" s="11">
        <v>1005.9</v>
      </c>
    </row>
    <row r="37" spans="1:7" x14ac:dyDescent="0.25">
      <c r="A37" s="7">
        <v>44067</v>
      </c>
      <c r="B37" s="8" t="s">
        <v>9</v>
      </c>
      <c r="C37" s="8" t="s">
        <v>10</v>
      </c>
      <c r="D37" s="6" t="s">
        <v>17</v>
      </c>
      <c r="E37" s="9">
        <v>3</v>
      </c>
      <c r="F37" s="10">
        <v>275</v>
      </c>
      <c r="G37" s="11">
        <v>825</v>
      </c>
    </row>
    <row r="38" spans="1:7" x14ac:dyDescent="0.25">
      <c r="A38" s="7">
        <v>44084</v>
      </c>
      <c r="B38" s="8" t="s">
        <v>3</v>
      </c>
      <c r="C38" s="8" t="s">
        <v>7</v>
      </c>
      <c r="D38" s="6" t="s">
        <v>2</v>
      </c>
      <c r="E38" s="9">
        <v>7</v>
      </c>
      <c r="F38" s="10">
        <v>1.29</v>
      </c>
      <c r="G38" s="11">
        <v>9.0300000000000011</v>
      </c>
    </row>
    <row r="39" spans="1:7" x14ac:dyDescent="0.25">
      <c r="A39" s="7">
        <v>44101</v>
      </c>
      <c r="B39" s="8" t="s">
        <v>9</v>
      </c>
      <c r="C39" s="8" t="s">
        <v>10</v>
      </c>
      <c r="D39" s="6" t="s">
        <v>8</v>
      </c>
      <c r="E39" s="9">
        <v>76</v>
      </c>
      <c r="F39" s="10">
        <v>1.99</v>
      </c>
      <c r="G39" s="11">
        <v>151.24</v>
      </c>
    </row>
    <row r="40" spans="1:7" x14ac:dyDescent="0.25">
      <c r="A40" s="7">
        <v>44118</v>
      </c>
      <c r="B40" s="8" t="s">
        <v>9</v>
      </c>
      <c r="C40" s="8" t="s">
        <v>12</v>
      </c>
      <c r="D40" s="6" t="s">
        <v>5</v>
      </c>
      <c r="E40" s="9">
        <v>57</v>
      </c>
      <c r="F40" s="10">
        <v>19.989999999999998</v>
      </c>
      <c r="G40" s="11">
        <v>1139.4299999999998</v>
      </c>
    </row>
    <row r="41" spans="1:7" x14ac:dyDescent="0.25">
      <c r="A41" s="7">
        <v>44135</v>
      </c>
      <c r="B41" s="8" t="s">
        <v>3</v>
      </c>
      <c r="C41" s="8" t="s">
        <v>11</v>
      </c>
      <c r="D41" s="6" t="s">
        <v>2</v>
      </c>
      <c r="E41" s="9">
        <v>14</v>
      </c>
      <c r="F41" s="10">
        <v>1.29</v>
      </c>
      <c r="G41" s="11">
        <v>18.060000000000002</v>
      </c>
    </row>
    <row r="42" spans="1:7" x14ac:dyDescent="0.25">
      <c r="A42" s="7">
        <v>44152</v>
      </c>
      <c r="B42" s="8" t="s">
        <v>3</v>
      </c>
      <c r="C42" s="8" t="s">
        <v>6</v>
      </c>
      <c r="D42" s="6" t="s">
        <v>5</v>
      </c>
      <c r="E42" s="9">
        <v>11</v>
      </c>
      <c r="F42" s="10">
        <v>4.99</v>
      </c>
      <c r="G42" s="11">
        <v>54.89</v>
      </c>
    </row>
    <row r="43" spans="1:7" x14ac:dyDescent="0.25">
      <c r="A43" s="7">
        <v>44169</v>
      </c>
      <c r="B43" s="8" t="s">
        <v>3</v>
      </c>
      <c r="C43" s="8" t="s">
        <v>6</v>
      </c>
      <c r="D43" s="6" t="s">
        <v>5</v>
      </c>
      <c r="E43" s="9">
        <v>94</v>
      </c>
      <c r="F43" s="10">
        <v>19.989999999999998</v>
      </c>
      <c r="G43" s="11">
        <v>1879.06</v>
      </c>
    </row>
    <row r="44" spans="1:7" x14ac:dyDescent="0.25">
      <c r="A44" s="7">
        <v>44186</v>
      </c>
      <c r="B44" s="8" t="s">
        <v>3</v>
      </c>
      <c r="C44" s="8" t="s">
        <v>11</v>
      </c>
      <c r="D44" s="6" t="s">
        <v>5</v>
      </c>
      <c r="E44" s="9">
        <v>28</v>
      </c>
      <c r="F44" s="10">
        <v>4.99</v>
      </c>
      <c r="G44" s="11">
        <v>139.72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Sumif</vt:lpstr>
      <vt:lpstr>Sumifs</vt:lpstr>
      <vt:lpstr>Countif</vt:lpstr>
      <vt:lpstr>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user</cp:lastModifiedBy>
  <dcterms:created xsi:type="dcterms:W3CDTF">2020-07-06T20:31:55Z</dcterms:created>
  <dcterms:modified xsi:type="dcterms:W3CDTF">2021-10-28T13:32:12Z</dcterms:modified>
</cp:coreProperties>
</file>