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6" windowHeight="11760" tabRatio="537" firstSheet="1" activeTab="1"/>
  </bookViews>
  <sheets>
    <sheet name="Плановое размещение культур" sheetId="2" state="hidden" r:id="rId1"/>
    <sheet name="Условия" sheetId="9" r:id="rId2"/>
    <sheet name="Датасет" sheetId="1" r:id="rId3"/>
    <sheet name="Зав-ть от предшественника" sheetId="3" r:id="rId4"/>
    <sheet name="Зав-ть от плодородаия" sheetId="8" r:id="rId5"/>
    <sheet name="Гербициды" sheetId="4" state="hidden" r:id="rId6"/>
    <sheet name="Цена продукции" sheetId="7" r:id="rId7"/>
  </sheets>
  <definedNames>
    <definedName name="_xlnm._FilterDatabase" localSheetId="2" hidden="1">Датасет!$A$3:$O$62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AH4" i="2" l="1"/>
  <c r="AH5" i="2"/>
  <c r="AH6" i="2"/>
  <c r="AH7" i="2"/>
  <c r="AG4" i="2"/>
  <c r="AG5" i="2"/>
  <c r="AG6" i="2"/>
  <c r="AG7" i="2"/>
  <c r="AH3" i="2"/>
  <c r="AG3" i="2"/>
  <c r="AF4" i="2"/>
  <c r="AF5" i="2"/>
  <c r="AF6" i="2"/>
  <c r="AF7" i="2"/>
  <c r="AF3" i="2"/>
  <c r="AE4" i="2"/>
  <c r="AE5" i="2"/>
  <c r="AE6" i="2"/>
  <c r="AE7" i="2"/>
  <c r="AE3" i="2"/>
  <c r="AD4" i="2"/>
  <c r="AD5" i="2"/>
  <c r="AD6" i="2"/>
  <c r="AD7" i="2"/>
  <c r="AD3" i="2"/>
  <c r="AC4" i="2"/>
  <c r="AC5" i="2"/>
  <c r="AC6" i="2"/>
  <c r="AC7" i="2"/>
  <c r="AC3" i="2"/>
  <c r="AB4" i="2"/>
  <c r="AB5" i="2"/>
  <c r="AB6" i="2"/>
  <c r="AB7" i="2"/>
  <c r="AB3" i="2"/>
  <c r="AA4" i="2"/>
  <c r="AA5" i="2"/>
  <c r="AA6" i="2"/>
  <c r="AA7" i="2"/>
  <c r="AA3" i="2"/>
  <c r="Z4" i="2"/>
  <c r="Z5" i="2"/>
  <c r="Z6" i="2"/>
  <c r="Z7" i="2"/>
  <c r="Z3" i="2"/>
  <c r="Y4" i="2"/>
  <c r="Y5" i="2"/>
  <c r="Y6" i="2"/>
  <c r="Y7" i="2"/>
  <c r="Y3" i="2"/>
  <c r="S4" i="2"/>
  <c r="T4" i="2"/>
  <c r="U4" i="2"/>
  <c r="V4" i="2"/>
  <c r="W4" i="2"/>
  <c r="X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X3" i="2"/>
  <c r="W3" i="2"/>
  <c r="V3" i="2"/>
  <c r="U3" i="2"/>
  <c r="T3" i="2"/>
  <c r="S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R3" i="2"/>
  <c r="Q3" i="2"/>
  <c r="P3" i="2"/>
  <c r="O3" i="2"/>
  <c r="M6" i="2"/>
  <c r="M4" i="2"/>
  <c r="N4" i="2"/>
  <c r="M5" i="2"/>
  <c r="N5" i="2"/>
  <c r="N6" i="2"/>
  <c r="M7" i="2"/>
  <c r="N7" i="2"/>
  <c r="N3" i="2"/>
  <c r="M3" i="2"/>
  <c r="L4" i="2"/>
  <c r="L5" i="2"/>
  <c r="L6" i="2"/>
  <c r="L7" i="2"/>
  <c r="K4" i="2"/>
  <c r="K5" i="2"/>
  <c r="K6" i="2"/>
  <c r="K7" i="2"/>
  <c r="K3" i="2"/>
  <c r="L3" i="2"/>
  <c r="J4" i="2"/>
  <c r="J5" i="2"/>
  <c r="J6" i="2"/>
  <c r="J7" i="2"/>
  <c r="J3" i="2"/>
  <c r="I4" i="2"/>
  <c r="I5" i="2"/>
  <c r="I6" i="2"/>
  <c r="I7" i="2"/>
  <c r="I3" i="2"/>
  <c r="F4" i="2"/>
  <c r="F5" i="2"/>
  <c r="F6" i="2"/>
  <c r="F7" i="2"/>
  <c r="G4" i="2"/>
  <c r="G5" i="2"/>
  <c r="G6" i="2"/>
  <c r="G7" i="2"/>
  <c r="H4" i="2"/>
  <c r="H5" i="2"/>
  <c r="H6" i="2"/>
  <c r="H7" i="2"/>
  <c r="H3" i="2"/>
  <c r="G3" i="2"/>
  <c r="F3" i="2"/>
  <c r="E4" i="2"/>
  <c r="E5" i="2"/>
  <c r="E6" i="2"/>
  <c r="E7" i="2"/>
  <c r="D4" i="2"/>
  <c r="D5" i="2"/>
  <c r="D6" i="2"/>
  <c r="D7" i="2"/>
  <c r="E3" i="2"/>
  <c r="D3" i="2"/>
</calcChain>
</file>

<file path=xl/sharedStrings.xml><?xml version="1.0" encoding="utf-8"?>
<sst xmlns="http://schemas.openxmlformats.org/spreadsheetml/2006/main" count="621" uniqueCount="91">
  <si>
    <t>Центр</t>
  </si>
  <si>
    <t>Восток</t>
  </si>
  <si>
    <t>Слободка</t>
  </si>
  <si>
    <t>Дальний</t>
  </si>
  <si>
    <t>Расстоние до асфальта, км</t>
  </si>
  <si>
    <t>Свекла сах</t>
  </si>
  <si>
    <t>Свеклы сах</t>
  </si>
  <si>
    <t>Соя</t>
  </si>
  <si>
    <t>Ячмень пив</t>
  </si>
  <si>
    <t>Пшен оз</t>
  </si>
  <si>
    <t>Пар</t>
  </si>
  <si>
    <t>Ячмень</t>
  </si>
  <si>
    <t>Озимая пшеница</t>
  </si>
  <si>
    <t>Свекла</t>
  </si>
  <si>
    <t>Серп, ВРК</t>
  </si>
  <si>
    <t>Гербицид</t>
  </si>
  <si>
    <t>Нельзя сеять</t>
  </si>
  <si>
    <t>Сколько лет</t>
  </si>
  <si>
    <t>Свекла, Соя</t>
  </si>
  <si>
    <t>Серп</t>
  </si>
  <si>
    <t>+</t>
  </si>
  <si>
    <t>-</t>
  </si>
  <si>
    <t>Собственность</t>
  </si>
  <si>
    <t>Статус собственности на 2020 г</t>
  </si>
  <si>
    <t>Истекает срок</t>
  </si>
  <si>
    <t>Пар*</t>
  </si>
  <si>
    <t>* Весь сезон идет обработка почвы для уничтожения сорняков (культурное растнение не возделывается).</t>
  </si>
  <si>
    <t>Целевая площадь, га</t>
  </si>
  <si>
    <t>Всего:</t>
  </si>
  <si>
    <t>Культура</t>
  </si>
  <si>
    <t>Озимая пшеница**</t>
  </si>
  <si>
    <t>** Сорта пшеницы, которые высеваются осенью, чтобы быстрее развиться весной.</t>
  </si>
  <si>
    <t>Гербициды имеющие огранчения по размещению следующей культуры</t>
  </si>
  <si>
    <t>№ поля</t>
  </si>
  <si>
    <t>Уровень плодородия почв</t>
  </si>
  <si>
    <t>Средний</t>
  </si>
  <si>
    <t>Высокий</t>
  </si>
  <si>
    <t>Низкий</t>
  </si>
  <si>
    <t>Массив полей</t>
  </si>
  <si>
    <t xml:space="preserve">Балл за посев по полю на следующий год: </t>
  </si>
  <si>
    <t>"- 10 баллов"</t>
  </si>
  <si>
    <t xml:space="preserve">Балл за посев по полю через год: </t>
  </si>
  <si>
    <t>от</t>
  </si>
  <si>
    <t>до</t>
  </si>
  <si>
    <t>более</t>
  </si>
  <si>
    <t>менее</t>
  </si>
  <si>
    <t>S+10%</t>
  </si>
  <si>
    <t>S-10%</t>
  </si>
  <si>
    <t>S+20%</t>
  </si>
  <si>
    <t>S-20%</t>
  </si>
  <si>
    <t>S+30%</t>
  </si>
  <si>
    <t>S-30%</t>
  </si>
  <si>
    <t>S+40%</t>
  </si>
  <si>
    <t>S-40%</t>
  </si>
  <si>
    <t>S+50%</t>
  </si>
  <si>
    <t>S-50%</t>
  </si>
  <si>
    <t>20 баллов</t>
  </si>
  <si>
    <t>15 баллов</t>
  </si>
  <si>
    <t>10 баллов</t>
  </si>
  <si>
    <t>5 баллов</t>
  </si>
  <si>
    <t>Коэффициент снижения урожайности</t>
  </si>
  <si>
    <t>Уровень плодородия</t>
  </si>
  <si>
    <t>1,2</t>
  </si>
  <si>
    <t>0,8</t>
  </si>
  <si>
    <t xml:space="preserve"> -</t>
  </si>
  <si>
    <t>Сахарная свекла</t>
  </si>
  <si>
    <t>Культурное растение</t>
  </si>
  <si>
    <t>Культуры, возделываемые в предыдущем году</t>
  </si>
  <si>
    <t>Возделываемые культуры</t>
  </si>
  <si>
    <t>Черный пар*</t>
  </si>
  <si>
    <t>1. Урожайность культур сильно зависит от культурного растения, возделываемого в предыдущем году (таблица зависимости прилагается)</t>
  </si>
  <si>
    <t>2. Урожайность культуры сильно зависит от уровня плодородия почв (таблица зависимости прилагается)</t>
  </si>
  <si>
    <t>Цена выращенной продукции приведена во вкладке "Цена продукции"</t>
  </si>
  <si>
    <t>3. Многолетние сорняки снижают урожайность всех культур в задаче приводится снижение на 30% в случае, если есть многолетние сорняки.</t>
  </si>
  <si>
    <t>4. Есть риск возделывания культур на полях, у которых заканчивается аренда. Культуру может убрать хозяин земли). Заложено в качестве оценки риска снижение урожайности на 30% на таких полях.</t>
  </si>
  <si>
    <t>5. В случае, если поля со свеклой расположены далеко от асфальтированной дороги, ее можно не успеть вывезти всю во время уборки. Заложены потери при уборке 20%.</t>
  </si>
  <si>
    <t>6. Существуют гербицыды (химические вещества, убивающие сорняки), которые в дальнейшем мешают расти части культур. Например, гербицид "Серп" мешает развитию сои и свеклы. Если культуры сеить на следующий год после использования гербицида - потери будут 80%, если это было в позапрошлом году, то потери - 50%, если это было 3 года назад, то потери - 0% (можно спокойно сеять).</t>
  </si>
  <si>
    <t>Урожайность культур, тонны с гектара</t>
  </si>
  <si>
    <t>Цена продукции, рублей за тонну</t>
  </si>
  <si>
    <t>Площать, гектары</t>
  </si>
  <si>
    <t>7. Крутые склоны на полях вызывают активную водную эрозию и снижают урожайность части культур. По урожайности свеклы в случае планирования ее на поле со склоном более 3 градусов заложено снижение урожайности на 20%.</t>
  </si>
  <si>
    <t>Культура 2021</t>
  </si>
  <si>
    <t>?</t>
  </si>
  <si>
    <t>Крутизна склона, градусы</t>
  </si>
  <si>
    <t>Наличие многолетних сорняков в 2020г</t>
  </si>
  <si>
    <r>
      <t xml:space="preserve">С целью </t>
    </r>
    <r>
      <rPr>
        <b/>
        <sz val="11"/>
        <color theme="1"/>
        <rFont val="Calibri"/>
        <family val="2"/>
        <charset val="204"/>
        <scheme val="minor"/>
      </rPr>
      <t>соблюдения севооборота</t>
    </r>
    <r>
      <rPr>
        <sz val="11"/>
        <color theme="1"/>
        <rFont val="Calibri"/>
        <family val="2"/>
        <scheme val="minor"/>
      </rPr>
      <t xml:space="preserve"> отклонение от средней за три последних года суммарной площади возделывания культуры в хозяйстве не может быть более 30% по какой-либо из каждой культур.</t>
    </r>
  </si>
  <si>
    <r>
      <rPr>
        <b/>
        <sz val="11"/>
        <color theme="1"/>
        <rFont val="Calibri"/>
        <family val="2"/>
        <charset val="204"/>
        <scheme val="minor"/>
      </rPr>
      <t>Расположение в кластерах.</t>
    </r>
    <r>
      <rPr>
        <sz val="11"/>
        <color theme="1"/>
        <rFont val="Calibri"/>
        <family val="2"/>
        <scheme val="minor"/>
      </rPr>
      <t xml:space="preserve"> Культуры должны находится на близких полях друг к другу для удобство выполнения всех полевых работ. Поэтому не допускается возделывание на одном кластере (приведены в dataset-е) более, чем трех культур</t>
    </r>
  </si>
  <si>
    <t>Ограничения:</t>
  </si>
  <si>
    <t>Культуры можно размещать на любых полях при этом существуют ограничения:</t>
  </si>
  <si>
    <t>Условия:</t>
  </si>
  <si>
    <r>
      <rPr>
        <b/>
        <u/>
        <sz val="11"/>
        <color theme="1"/>
        <rFont val="Calibri"/>
        <family val="2"/>
        <charset val="204"/>
        <scheme val="minor"/>
      </rPr>
      <t>Цель: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максимально корректно распределить культуры по полям хозяйства. Корректность измеряется получением максимальной прибыли в хозяйстве и соблюдением всех ограничений.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</si>
</sst>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3" fontId="0" fillId="2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center"/>
    </xf>
    <xf numFmtId="3" fontId="4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5" borderId="12" xfId="0" applyFill="1" applyBorder="1"/>
    <xf numFmtId="0" fontId="0" fillId="5" borderId="6" xfId="0" applyFill="1" applyBorder="1"/>
    <xf numFmtId="0" fontId="0" fillId="5" borderId="7" xfId="0" applyFill="1" applyBorder="1"/>
    <xf numFmtId="0" fontId="5" fillId="0" borderId="14" xfId="0" applyFont="1" applyFill="1" applyBorder="1"/>
    <xf numFmtId="0" fontId="5" fillId="0" borderId="1" xfId="0" applyFont="1" applyFill="1" applyBorder="1"/>
    <xf numFmtId="0" fontId="5" fillId="0" borderId="5" xfId="0" applyFont="1" applyFill="1" applyBorder="1"/>
    <xf numFmtId="0" fontId="5" fillId="0" borderId="12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164" fontId="0" fillId="0" borderId="1" xfId="0" applyNumberFormat="1" applyBorder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0" fontId="0" fillId="0" borderId="21" xfId="0" applyBorder="1"/>
    <xf numFmtId="0" fontId="0" fillId="0" borderId="22" xfId="0" applyBorder="1"/>
    <xf numFmtId="164" fontId="0" fillId="0" borderId="6" xfId="0" applyNumberFormat="1" applyBorder="1"/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0" fillId="0" borderId="23" xfId="0" applyBorder="1"/>
    <xf numFmtId="164" fontId="0" fillId="0" borderId="9" xfId="0" applyNumberFormat="1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3" fillId="0" borderId="9" xfId="0" applyFont="1" applyBorder="1"/>
    <xf numFmtId="0" fontId="2" fillId="5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2" fillId="5" borderId="2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10" xfId="0" applyFont="1" applyBorder="1"/>
    <xf numFmtId="0" fontId="3" fillId="0" borderId="21" xfId="0" applyFont="1" applyBorder="1"/>
    <xf numFmtId="0" fontId="3" fillId="0" borderId="5" xfId="0" applyFont="1" applyBorder="1"/>
    <xf numFmtId="0" fontId="3" fillId="0" borderId="22" xfId="0" applyFont="1" applyBorder="1"/>
    <xf numFmtId="0" fontId="3" fillId="0" borderId="7" xfId="0" applyFont="1" applyBorder="1"/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theme="8" tint="-0.24994659260841701"/>
        </patternFill>
      </fill>
    </dxf>
    <dxf>
      <font>
        <color rgb="FFFFFF0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9"/>
  <sheetViews>
    <sheetView workbookViewId="0">
      <selection activeCell="S17" sqref="S17"/>
    </sheetView>
  </sheetViews>
  <sheetFormatPr defaultRowHeight="14.4" x14ac:dyDescent="0.3"/>
  <cols>
    <col min="1" max="1" width="3.6640625" customWidth="1"/>
    <col min="2" max="2" width="11.5546875" bestFit="1" customWidth="1"/>
    <col min="3" max="3" width="20.6640625" style="1" customWidth="1"/>
    <col min="4" max="18" width="0" hidden="1" customWidth="1"/>
  </cols>
  <sheetData>
    <row r="1" spans="2:34" x14ac:dyDescent="0.3">
      <c r="I1" s="68">
        <v>20</v>
      </c>
      <c r="J1" s="68"/>
      <c r="K1" s="68">
        <v>15</v>
      </c>
      <c r="L1" s="68"/>
      <c r="M1" s="68">
        <v>10</v>
      </c>
      <c r="N1" s="68"/>
      <c r="O1" s="68">
        <v>5</v>
      </c>
      <c r="P1" s="68"/>
      <c r="Q1" s="68">
        <v>0</v>
      </c>
      <c r="R1" s="68"/>
      <c r="S1" s="69" t="s">
        <v>56</v>
      </c>
      <c r="T1" s="69"/>
      <c r="U1" s="69" t="s">
        <v>57</v>
      </c>
      <c r="V1" s="69"/>
      <c r="W1" s="69"/>
      <c r="X1" s="69"/>
      <c r="Y1" s="69" t="s">
        <v>58</v>
      </c>
      <c r="Z1" s="69"/>
      <c r="AA1" s="69"/>
      <c r="AB1" s="69"/>
      <c r="AC1" s="69" t="s">
        <v>59</v>
      </c>
      <c r="AD1" s="69"/>
      <c r="AE1" s="69"/>
      <c r="AF1" s="69"/>
      <c r="AG1" s="69">
        <v>0</v>
      </c>
      <c r="AH1" s="69"/>
    </row>
    <row r="2" spans="2:34" x14ac:dyDescent="0.3">
      <c r="B2" s="4" t="s">
        <v>29</v>
      </c>
      <c r="C2" s="6" t="s">
        <v>27</v>
      </c>
      <c r="D2" s="9">
        <v>0.1</v>
      </c>
      <c r="E2" s="9">
        <v>0.2</v>
      </c>
      <c r="F2" s="9">
        <v>0.3</v>
      </c>
      <c r="G2" s="9">
        <v>0.4</v>
      </c>
      <c r="H2" s="9">
        <v>0.5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s="10" t="s">
        <v>42</v>
      </c>
      <c r="T2" s="10" t="s">
        <v>43</v>
      </c>
      <c r="U2" s="10" t="s">
        <v>42</v>
      </c>
      <c r="V2" s="10" t="s">
        <v>43</v>
      </c>
      <c r="W2" s="10" t="s">
        <v>42</v>
      </c>
      <c r="X2" s="10" t="s">
        <v>43</v>
      </c>
      <c r="Y2" s="10" t="s">
        <v>42</v>
      </c>
      <c r="Z2" s="10" t="s">
        <v>43</v>
      </c>
      <c r="AA2" s="10" t="s">
        <v>42</v>
      </c>
      <c r="AB2" s="10" t="s">
        <v>43</v>
      </c>
      <c r="AC2" s="10" t="s">
        <v>42</v>
      </c>
      <c r="AD2" s="10" t="s">
        <v>43</v>
      </c>
      <c r="AE2" s="10" t="s">
        <v>42</v>
      </c>
      <c r="AF2" s="10" t="s">
        <v>43</v>
      </c>
      <c r="AG2" s="10" t="s">
        <v>45</v>
      </c>
      <c r="AH2" s="10" t="s">
        <v>44</v>
      </c>
    </row>
    <row r="3" spans="2:34" x14ac:dyDescent="0.3">
      <c r="B3" s="3" t="s">
        <v>5</v>
      </c>
      <c r="C3" s="12">
        <v>813.2833333333333</v>
      </c>
      <c r="D3">
        <f>($C3/100)*10</f>
        <v>81.328333333333319</v>
      </c>
      <c r="E3">
        <f>($C3/100)*20</f>
        <v>162.65666666666664</v>
      </c>
      <c r="F3">
        <f>($C3/100)*30</f>
        <v>243.98499999999996</v>
      </c>
      <c r="G3">
        <f>($C3/100)*40</f>
        <v>325.31333333333328</v>
      </c>
      <c r="H3">
        <f>($C3/100)*50</f>
        <v>406.64166666666659</v>
      </c>
      <c r="I3" s="1">
        <f>$C3+$D3</f>
        <v>894.61166666666668</v>
      </c>
      <c r="J3" s="1">
        <f>$C3-$D3</f>
        <v>731.95499999999993</v>
      </c>
      <c r="K3" s="1">
        <f>$C3+$E3</f>
        <v>975.93999999999994</v>
      </c>
      <c r="L3" s="1">
        <f>C3-E3</f>
        <v>650.62666666666667</v>
      </c>
      <c r="M3" s="1">
        <f>$C3+$F3</f>
        <v>1057.2683333333332</v>
      </c>
      <c r="N3" s="1">
        <f>$C3-$F3</f>
        <v>569.2983333333334</v>
      </c>
      <c r="O3" s="1">
        <f>$C3+$G3</f>
        <v>1138.5966666666666</v>
      </c>
      <c r="P3" s="1">
        <f>$C3-$G3</f>
        <v>487.97</v>
      </c>
      <c r="Q3" s="1">
        <f>$C3+$H3</f>
        <v>1219.925</v>
      </c>
      <c r="R3" s="1">
        <f>$C3-$H3</f>
        <v>406.64166666666671</v>
      </c>
      <c r="S3" s="1">
        <f>J3</f>
        <v>731.95499999999993</v>
      </c>
      <c r="T3" s="1">
        <f>I3</f>
        <v>894.61166666666668</v>
      </c>
      <c r="U3" s="1">
        <f>L3</f>
        <v>650.62666666666667</v>
      </c>
      <c r="V3" s="1">
        <f>J3-1</f>
        <v>730.95499999999993</v>
      </c>
      <c r="W3" s="1">
        <f>I3+1</f>
        <v>895.61166666666668</v>
      </c>
      <c r="X3" s="1">
        <f>K3</f>
        <v>975.93999999999994</v>
      </c>
      <c r="Y3" s="1">
        <f>N3</f>
        <v>569.2983333333334</v>
      </c>
      <c r="Z3" s="1">
        <f>L3-1</f>
        <v>649.62666666666667</v>
      </c>
      <c r="AA3" s="1">
        <f>K3+1</f>
        <v>976.93999999999994</v>
      </c>
      <c r="AB3" s="1">
        <f>M3</f>
        <v>1057.2683333333332</v>
      </c>
      <c r="AC3" s="1">
        <f>P3</f>
        <v>487.97</v>
      </c>
      <c r="AD3" s="1">
        <f>N3-1</f>
        <v>568.2983333333334</v>
      </c>
      <c r="AE3" s="1">
        <f>M3+1</f>
        <v>1058.2683333333332</v>
      </c>
      <c r="AF3" s="1">
        <f>O3</f>
        <v>1138.5966666666666</v>
      </c>
      <c r="AG3" s="1">
        <f>P3</f>
        <v>487.97</v>
      </c>
      <c r="AH3" s="1">
        <f>O3</f>
        <v>1138.5966666666666</v>
      </c>
    </row>
    <row r="4" spans="2:34" x14ac:dyDescent="0.3">
      <c r="B4" s="3" t="s">
        <v>7</v>
      </c>
      <c r="C4" s="12">
        <v>1346.1583333333335</v>
      </c>
      <c r="D4">
        <f t="shared" ref="D4:D7" si="0">($C4/100)*10</f>
        <v>134.61583333333334</v>
      </c>
      <c r="E4">
        <f t="shared" ref="E4:E7" si="1">($C4/100)*20</f>
        <v>269.23166666666668</v>
      </c>
      <c r="F4">
        <f t="shared" ref="F4:F7" si="2">($C4/100)*30</f>
        <v>403.84750000000008</v>
      </c>
      <c r="G4">
        <f t="shared" ref="G4:G7" si="3">($C4/100)*40</f>
        <v>538.46333333333337</v>
      </c>
      <c r="H4">
        <f t="shared" ref="H4:H7" si="4">($C4/100)*50</f>
        <v>673.07916666666677</v>
      </c>
      <c r="I4" s="1">
        <f t="shared" ref="I4:I7" si="5">$C4+$D4</f>
        <v>1480.7741666666668</v>
      </c>
      <c r="J4" s="1">
        <f t="shared" ref="J4:J7" si="6">$C4-$D4</f>
        <v>1211.5425000000002</v>
      </c>
      <c r="K4" s="1">
        <f t="shared" ref="K4:K7" si="7">$C4+$E4</f>
        <v>1615.3900000000003</v>
      </c>
      <c r="L4" s="1">
        <f t="shared" ref="L4:L7" si="8">C4-E4</f>
        <v>1076.9266666666667</v>
      </c>
      <c r="M4" s="1">
        <f t="shared" ref="M4:M7" si="9">$C4+$F4</f>
        <v>1750.0058333333336</v>
      </c>
      <c r="N4" s="1">
        <f t="shared" ref="N4:N7" si="10">$C4-$F4</f>
        <v>942.31083333333345</v>
      </c>
      <c r="O4" s="1">
        <f t="shared" ref="O4:O7" si="11">$C4+$G4</f>
        <v>1884.6216666666669</v>
      </c>
      <c r="P4" s="1">
        <f t="shared" ref="P4:P7" si="12">$C4-$G4</f>
        <v>807.69500000000016</v>
      </c>
      <c r="Q4" s="1">
        <f t="shared" ref="Q4:Q7" si="13">$C4+$H4</f>
        <v>2019.2375000000002</v>
      </c>
      <c r="R4" s="1">
        <f t="shared" ref="R4:R7" si="14">$C4-$H4</f>
        <v>673.07916666666677</v>
      </c>
      <c r="S4" s="1">
        <f t="shared" ref="S4:S7" si="15">J4</f>
        <v>1211.5425000000002</v>
      </c>
      <c r="T4" s="1">
        <f t="shared" ref="T4:T7" si="16">I4</f>
        <v>1480.7741666666668</v>
      </c>
      <c r="U4" s="1">
        <f t="shared" ref="U4:U7" si="17">L4</f>
        <v>1076.9266666666667</v>
      </c>
      <c r="V4" s="1">
        <f t="shared" ref="V4:V7" si="18">J4-1</f>
        <v>1210.5425000000002</v>
      </c>
      <c r="W4" s="1">
        <f t="shared" ref="W4:W7" si="19">I4+1</f>
        <v>1481.7741666666668</v>
      </c>
      <c r="X4" s="1">
        <f t="shared" ref="X4:X7" si="20">K4</f>
        <v>1615.3900000000003</v>
      </c>
      <c r="Y4" s="1">
        <f t="shared" ref="Y4:Y7" si="21">N4</f>
        <v>942.31083333333345</v>
      </c>
      <c r="Z4" s="1">
        <f t="shared" ref="Z4:Z7" si="22">L4-1</f>
        <v>1075.9266666666667</v>
      </c>
      <c r="AA4" s="1">
        <f t="shared" ref="AA4:AA7" si="23">K4+1</f>
        <v>1616.3900000000003</v>
      </c>
      <c r="AB4" s="1">
        <f t="shared" ref="AB4:AB7" si="24">M4</f>
        <v>1750.0058333333336</v>
      </c>
      <c r="AC4" s="1">
        <f t="shared" ref="AC4:AC7" si="25">P4</f>
        <v>807.69500000000016</v>
      </c>
      <c r="AD4" s="1">
        <f t="shared" ref="AD4:AD7" si="26">N4-1</f>
        <v>941.31083333333345</v>
      </c>
      <c r="AE4" s="1">
        <f t="shared" ref="AE4:AE7" si="27">M4+1</f>
        <v>1751.0058333333336</v>
      </c>
      <c r="AF4" s="1">
        <f t="shared" ref="AF4:AF7" si="28">O4</f>
        <v>1884.6216666666669</v>
      </c>
      <c r="AG4" s="1">
        <f t="shared" ref="AG4:AG7" si="29">P4</f>
        <v>807.69500000000016</v>
      </c>
      <c r="AH4" s="1">
        <f t="shared" ref="AH4:AH7" si="30">O4</f>
        <v>1884.6216666666669</v>
      </c>
    </row>
    <row r="5" spans="2:34" x14ac:dyDescent="0.3">
      <c r="B5" s="3" t="s">
        <v>8</v>
      </c>
      <c r="C5" s="12">
        <v>1694.7483333333337</v>
      </c>
      <c r="D5">
        <f t="shared" si="0"/>
        <v>169.47483333333338</v>
      </c>
      <c r="E5">
        <f t="shared" si="1"/>
        <v>338.94966666666676</v>
      </c>
      <c r="F5">
        <f t="shared" si="2"/>
        <v>508.42450000000014</v>
      </c>
      <c r="G5">
        <f t="shared" si="3"/>
        <v>677.89933333333352</v>
      </c>
      <c r="H5">
        <f t="shared" si="4"/>
        <v>847.37416666666695</v>
      </c>
      <c r="I5" s="1">
        <f t="shared" si="5"/>
        <v>1864.2231666666671</v>
      </c>
      <c r="J5" s="1">
        <f t="shared" si="6"/>
        <v>1525.2735000000002</v>
      </c>
      <c r="K5" s="1">
        <f t="shared" si="7"/>
        <v>2033.6980000000003</v>
      </c>
      <c r="L5" s="1">
        <f t="shared" si="8"/>
        <v>1355.798666666667</v>
      </c>
      <c r="M5" s="1">
        <f t="shared" si="9"/>
        <v>2203.172833333334</v>
      </c>
      <c r="N5" s="1">
        <f t="shared" si="10"/>
        <v>1186.3238333333336</v>
      </c>
      <c r="O5" s="1">
        <f t="shared" si="11"/>
        <v>2372.6476666666672</v>
      </c>
      <c r="P5" s="1">
        <f t="shared" si="12"/>
        <v>1016.8490000000002</v>
      </c>
      <c r="Q5" s="1">
        <f t="shared" si="13"/>
        <v>2542.1225000000004</v>
      </c>
      <c r="R5" s="1">
        <f t="shared" si="14"/>
        <v>847.37416666666672</v>
      </c>
      <c r="S5" s="1">
        <f t="shared" si="15"/>
        <v>1525.2735000000002</v>
      </c>
      <c r="T5" s="1">
        <f t="shared" si="16"/>
        <v>1864.2231666666671</v>
      </c>
      <c r="U5" s="1">
        <f t="shared" si="17"/>
        <v>1355.798666666667</v>
      </c>
      <c r="V5" s="1">
        <f t="shared" si="18"/>
        <v>1524.2735000000002</v>
      </c>
      <c r="W5" s="1">
        <f t="shared" si="19"/>
        <v>1865.2231666666671</v>
      </c>
      <c r="X5" s="1">
        <f t="shared" si="20"/>
        <v>2033.6980000000003</v>
      </c>
      <c r="Y5" s="1">
        <f t="shared" si="21"/>
        <v>1186.3238333333336</v>
      </c>
      <c r="Z5" s="1">
        <f t="shared" si="22"/>
        <v>1354.798666666667</v>
      </c>
      <c r="AA5" s="1">
        <f t="shared" si="23"/>
        <v>2034.6980000000003</v>
      </c>
      <c r="AB5" s="1">
        <f t="shared" si="24"/>
        <v>2203.172833333334</v>
      </c>
      <c r="AC5" s="1">
        <f t="shared" si="25"/>
        <v>1016.8490000000002</v>
      </c>
      <c r="AD5" s="1">
        <f t="shared" si="26"/>
        <v>1185.3238333333336</v>
      </c>
      <c r="AE5" s="1">
        <f t="shared" si="27"/>
        <v>2204.172833333334</v>
      </c>
      <c r="AF5" s="1">
        <f t="shared" si="28"/>
        <v>2372.6476666666672</v>
      </c>
      <c r="AG5" s="1">
        <f t="shared" si="29"/>
        <v>1016.8490000000002</v>
      </c>
      <c r="AH5" s="1">
        <f t="shared" si="30"/>
        <v>2372.6476666666672</v>
      </c>
    </row>
    <row r="6" spans="2:34" x14ac:dyDescent="0.3">
      <c r="B6" s="3" t="s">
        <v>9</v>
      </c>
      <c r="C6" s="12">
        <v>1590.6233333333332</v>
      </c>
      <c r="D6">
        <f t="shared" si="0"/>
        <v>159.06233333333333</v>
      </c>
      <c r="E6">
        <f t="shared" si="1"/>
        <v>318.12466666666666</v>
      </c>
      <c r="F6">
        <f t="shared" si="2"/>
        <v>477.18700000000001</v>
      </c>
      <c r="G6">
        <f t="shared" si="3"/>
        <v>636.24933333333331</v>
      </c>
      <c r="H6">
        <f t="shared" si="4"/>
        <v>795.31166666666661</v>
      </c>
      <c r="I6" s="1">
        <f t="shared" si="5"/>
        <v>1749.6856666666665</v>
      </c>
      <c r="J6" s="1">
        <f t="shared" si="6"/>
        <v>1431.5609999999999</v>
      </c>
      <c r="K6" s="1">
        <f t="shared" si="7"/>
        <v>1908.7479999999998</v>
      </c>
      <c r="L6" s="1">
        <f t="shared" si="8"/>
        <v>1272.4986666666666</v>
      </c>
      <c r="M6" s="1">
        <f>$C6+$F6</f>
        <v>2067.8103333333333</v>
      </c>
      <c r="N6" s="1">
        <f t="shared" si="10"/>
        <v>1113.4363333333331</v>
      </c>
      <c r="O6" s="1">
        <f t="shared" si="11"/>
        <v>2226.8726666666666</v>
      </c>
      <c r="P6" s="1">
        <f t="shared" si="12"/>
        <v>954.37399999999991</v>
      </c>
      <c r="Q6" s="1">
        <f t="shared" si="13"/>
        <v>2385.9349999999999</v>
      </c>
      <c r="R6" s="1">
        <f t="shared" si="14"/>
        <v>795.31166666666661</v>
      </c>
      <c r="S6" s="1">
        <f t="shared" si="15"/>
        <v>1431.5609999999999</v>
      </c>
      <c r="T6" s="1">
        <f t="shared" si="16"/>
        <v>1749.6856666666665</v>
      </c>
      <c r="U6" s="1">
        <f t="shared" si="17"/>
        <v>1272.4986666666666</v>
      </c>
      <c r="V6" s="1">
        <f t="shared" si="18"/>
        <v>1430.5609999999999</v>
      </c>
      <c r="W6" s="1">
        <f t="shared" si="19"/>
        <v>1750.6856666666665</v>
      </c>
      <c r="X6" s="1">
        <f t="shared" si="20"/>
        <v>1908.7479999999998</v>
      </c>
      <c r="Y6" s="1">
        <f t="shared" si="21"/>
        <v>1113.4363333333331</v>
      </c>
      <c r="Z6" s="1">
        <f t="shared" si="22"/>
        <v>1271.4986666666666</v>
      </c>
      <c r="AA6" s="1">
        <f t="shared" si="23"/>
        <v>1909.7479999999998</v>
      </c>
      <c r="AB6" s="1">
        <f t="shared" si="24"/>
        <v>2067.8103333333333</v>
      </c>
      <c r="AC6" s="1">
        <f t="shared" si="25"/>
        <v>954.37399999999991</v>
      </c>
      <c r="AD6" s="1">
        <f t="shared" si="26"/>
        <v>1112.4363333333331</v>
      </c>
      <c r="AE6" s="1">
        <f t="shared" si="27"/>
        <v>2068.8103333333333</v>
      </c>
      <c r="AF6" s="1">
        <f t="shared" si="28"/>
        <v>2226.8726666666666</v>
      </c>
      <c r="AG6" s="1">
        <f t="shared" si="29"/>
        <v>954.37399999999991</v>
      </c>
      <c r="AH6" s="1">
        <f t="shared" si="30"/>
        <v>2226.8726666666666</v>
      </c>
    </row>
    <row r="7" spans="2:34" x14ac:dyDescent="0.3">
      <c r="B7" s="3" t="s">
        <v>25</v>
      </c>
      <c r="C7" s="12">
        <v>1394.9816666666666</v>
      </c>
      <c r="D7">
        <f t="shared" si="0"/>
        <v>139.49816666666666</v>
      </c>
      <c r="E7">
        <f t="shared" si="1"/>
        <v>278.99633333333333</v>
      </c>
      <c r="F7">
        <f t="shared" si="2"/>
        <v>418.49449999999996</v>
      </c>
      <c r="G7">
        <f t="shared" si="3"/>
        <v>557.99266666666665</v>
      </c>
      <c r="H7">
        <f t="shared" si="4"/>
        <v>697.49083333333328</v>
      </c>
      <c r="I7" s="1">
        <f t="shared" si="5"/>
        <v>1534.4798333333333</v>
      </c>
      <c r="J7" s="1">
        <f t="shared" si="6"/>
        <v>1255.4834999999998</v>
      </c>
      <c r="K7" s="1">
        <f t="shared" si="7"/>
        <v>1673.9779999999998</v>
      </c>
      <c r="L7" s="1">
        <f t="shared" si="8"/>
        <v>1115.9853333333333</v>
      </c>
      <c r="M7" s="1">
        <f t="shared" si="9"/>
        <v>1813.4761666666666</v>
      </c>
      <c r="N7" s="1">
        <f t="shared" si="10"/>
        <v>976.48716666666655</v>
      </c>
      <c r="O7" s="1">
        <f t="shared" si="11"/>
        <v>1952.9743333333331</v>
      </c>
      <c r="P7" s="1">
        <f t="shared" si="12"/>
        <v>836.98899999999992</v>
      </c>
      <c r="Q7" s="1">
        <f t="shared" si="13"/>
        <v>2092.4724999999999</v>
      </c>
      <c r="R7" s="1">
        <f t="shared" si="14"/>
        <v>697.49083333333328</v>
      </c>
      <c r="S7" s="1">
        <f t="shared" si="15"/>
        <v>1255.4834999999998</v>
      </c>
      <c r="T7" s="1">
        <f t="shared" si="16"/>
        <v>1534.4798333333333</v>
      </c>
      <c r="U7" s="1">
        <f t="shared" si="17"/>
        <v>1115.9853333333333</v>
      </c>
      <c r="V7" s="1">
        <f t="shared" si="18"/>
        <v>1254.4834999999998</v>
      </c>
      <c r="W7" s="1">
        <f t="shared" si="19"/>
        <v>1535.4798333333333</v>
      </c>
      <c r="X7" s="1">
        <f t="shared" si="20"/>
        <v>1673.9779999999998</v>
      </c>
      <c r="Y7" s="1">
        <f t="shared" si="21"/>
        <v>976.48716666666655</v>
      </c>
      <c r="Z7" s="1">
        <f t="shared" si="22"/>
        <v>1114.9853333333333</v>
      </c>
      <c r="AA7" s="1">
        <f t="shared" si="23"/>
        <v>1674.9779999999998</v>
      </c>
      <c r="AB7" s="1">
        <f t="shared" si="24"/>
        <v>1813.4761666666666</v>
      </c>
      <c r="AC7" s="1">
        <f t="shared" si="25"/>
        <v>836.98899999999992</v>
      </c>
      <c r="AD7" s="1">
        <f t="shared" si="26"/>
        <v>975.48716666666655</v>
      </c>
      <c r="AE7" s="1">
        <f t="shared" si="27"/>
        <v>1814.4761666666666</v>
      </c>
      <c r="AF7" s="1">
        <f t="shared" si="28"/>
        <v>1952.9743333333331</v>
      </c>
      <c r="AG7" s="1">
        <f t="shared" si="29"/>
        <v>836.98899999999992</v>
      </c>
      <c r="AH7" s="1">
        <f t="shared" si="30"/>
        <v>1952.9743333333331</v>
      </c>
    </row>
    <row r="8" spans="2:34" x14ac:dyDescent="0.3">
      <c r="B8" s="3" t="s">
        <v>28</v>
      </c>
      <c r="C8" s="12">
        <v>6839.795000000001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34" s="2" customFormat="1" ht="74.25" customHeight="1" x14ac:dyDescent="0.3">
      <c r="B9" s="67" t="s">
        <v>26</v>
      </c>
      <c r="C9" s="67"/>
    </row>
  </sheetData>
  <mergeCells count="11">
    <mergeCell ref="U1:X1"/>
    <mergeCell ref="Y1:AB1"/>
    <mergeCell ref="AC1:AF1"/>
    <mergeCell ref="AG1:AH1"/>
    <mergeCell ref="Q1:R1"/>
    <mergeCell ref="S1:T1"/>
    <mergeCell ref="B9:C9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tabSelected="1" workbookViewId="0">
      <selection activeCell="B19" sqref="B19"/>
    </sheetView>
  </sheetViews>
  <sheetFormatPr defaultRowHeight="14.4" x14ac:dyDescent="0.3"/>
  <cols>
    <col min="2" max="2" width="146.109375" style="14" customWidth="1"/>
  </cols>
  <sheetData>
    <row r="2" spans="2:2" ht="28.8" x14ac:dyDescent="0.3">
      <c r="B2" s="65" t="s">
        <v>90</v>
      </c>
    </row>
    <row r="3" spans="2:2" x14ac:dyDescent="0.3">
      <c r="B3" s="14" t="s">
        <v>72</v>
      </c>
    </row>
    <row r="5" spans="2:2" x14ac:dyDescent="0.3">
      <c r="B5" s="66" t="s">
        <v>89</v>
      </c>
    </row>
    <row r="6" spans="2:2" x14ac:dyDescent="0.3">
      <c r="B6" s="14" t="s">
        <v>70</v>
      </c>
    </row>
    <row r="7" spans="2:2" x14ac:dyDescent="0.3">
      <c r="B7" s="14" t="s">
        <v>71</v>
      </c>
    </row>
    <row r="8" spans="2:2" x14ac:dyDescent="0.3">
      <c r="B8" s="14" t="s">
        <v>73</v>
      </c>
    </row>
    <row r="9" spans="2:2" ht="28.8" x14ac:dyDescent="0.3">
      <c r="B9" s="14" t="s">
        <v>74</v>
      </c>
    </row>
    <row r="10" spans="2:2" ht="28.8" x14ac:dyDescent="0.3">
      <c r="B10" s="14" t="s">
        <v>75</v>
      </c>
    </row>
    <row r="11" spans="2:2" ht="43.2" x14ac:dyDescent="0.3">
      <c r="B11" s="14" t="s">
        <v>76</v>
      </c>
    </row>
    <row r="12" spans="2:2" ht="28.8" x14ac:dyDescent="0.3">
      <c r="B12" s="14" t="s">
        <v>80</v>
      </c>
    </row>
    <row r="14" spans="2:2" x14ac:dyDescent="0.3">
      <c r="B14" s="66" t="s">
        <v>87</v>
      </c>
    </row>
    <row r="15" spans="2:2" x14ac:dyDescent="0.3">
      <c r="B15" s="65" t="s">
        <v>88</v>
      </c>
    </row>
    <row r="16" spans="2:2" ht="28.8" x14ac:dyDescent="0.3">
      <c r="B16" s="14" t="s">
        <v>85</v>
      </c>
    </row>
    <row r="17" spans="2:2" ht="28.8" x14ac:dyDescent="0.3">
      <c r="B17" s="6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B30" sqref="B30"/>
    </sheetView>
  </sheetViews>
  <sheetFormatPr defaultRowHeight="14.4" x14ac:dyDescent="0.3"/>
  <cols>
    <col min="1" max="1" width="10.109375" customWidth="1"/>
    <col min="2" max="2" width="11.21875" style="34" customWidth="1"/>
    <col min="4" max="4" width="12" customWidth="1"/>
    <col min="5" max="5" width="13.77734375" customWidth="1"/>
    <col min="6" max="6" width="18" customWidth="1"/>
    <col min="7" max="7" width="15.5546875" customWidth="1"/>
    <col min="8" max="8" width="10.5546875" customWidth="1"/>
    <col min="9" max="9" width="15.33203125" bestFit="1" customWidth="1"/>
    <col min="10" max="10" width="10.33203125" customWidth="1"/>
    <col min="11" max="11" width="15.33203125" bestFit="1" customWidth="1"/>
    <col min="12" max="12" width="10.21875" customWidth="1"/>
    <col min="13" max="13" width="15.33203125" bestFit="1" customWidth="1"/>
    <col min="14" max="14" width="9.88671875" customWidth="1"/>
    <col min="15" max="15" width="12.6640625" customWidth="1"/>
  </cols>
  <sheetData>
    <row r="1" spans="1:15" ht="15" thickBot="1" x14ac:dyDescent="0.35"/>
    <row r="2" spans="1:15" x14ac:dyDescent="0.3">
      <c r="A2" s="74" t="s">
        <v>33</v>
      </c>
      <c r="B2" s="76" t="s">
        <v>79</v>
      </c>
      <c r="C2" s="70" t="s">
        <v>83</v>
      </c>
      <c r="D2" s="70" t="s">
        <v>34</v>
      </c>
      <c r="E2" s="70" t="s">
        <v>84</v>
      </c>
      <c r="F2" s="70" t="s">
        <v>23</v>
      </c>
      <c r="G2" s="70" t="s">
        <v>4</v>
      </c>
      <c r="H2" s="72" t="s">
        <v>38</v>
      </c>
      <c r="I2" s="78">
        <v>2018</v>
      </c>
      <c r="J2" s="79"/>
      <c r="K2" s="79">
        <v>2019</v>
      </c>
      <c r="L2" s="79"/>
      <c r="M2" s="79">
        <v>2020</v>
      </c>
      <c r="N2" s="80"/>
      <c r="O2" s="81" t="s">
        <v>81</v>
      </c>
    </row>
    <row r="3" spans="1:15" ht="50.4" customHeight="1" thickBot="1" x14ac:dyDescent="0.35">
      <c r="A3" s="75"/>
      <c r="B3" s="77"/>
      <c r="C3" s="71"/>
      <c r="D3" s="71"/>
      <c r="E3" s="71"/>
      <c r="F3" s="71"/>
      <c r="G3" s="71"/>
      <c r="H3" s="73"/>
      <c r="I3" s="54" t="s">
        <v>29</v>
      </c>
      <c r="J3" s="50" t="s">
        <v>15</v>
      </c>
      <c r="K3" s="50" t="s">
        <v>29</v>
      </c>
      <c r="L3" s="50" t="s">
        <v>15</v>
      </c>
      <c r="M3" s="50" t="s">
        <v>29</v>
      </c>
      <c r="N3" s="55" t="s">
        <v>15</v>
      </c>
      <c r="O3" s="82"/>
    </row>
    <row r="4" spans="1:15" x14ac:dyDescent="0.3">
      <c r="A4" s="44">
        <v>1</v>
      </c>
      <c r="B4" s="45">
        <v>125.36</v>
      </c>
      <c r="C4" s="46">
        <v>1</v>
      </c>
      <c r="D4" s="47" t="s">
        <v>35</v>
      </c>
      <c r="E4" s="48" t="s">
        <v>21</v>
      </c>
      <c r="F4" s="18" t="s">
        <v>24</v>
      </c>
      <c r="G4" s="46">
        <v>0</v>
      </c>
      <c r="H4" s="51" t="s">
        <v>0</v>
      </c>
      <c r="I4" s="56" t="s">
        <v>5</v>
      </c>
      <c r="J4" s="49"/>
      <c r="K4" s="49" t="s">
        <v>8</v>
      </c>
      <c r="L4" s="49"/>
      <c r="M4" s="49" t="s">
        <v>9</v>
      </c>
      <c r="N4" s="57"/>
      <c r="O4" s="62" t="s">
        <v>82</v>
      </c>
    </row>
    <row r="5" spans="1:15" x14ac:dyDescent="0.3">
      <c r="A5" s="36">
        <v>2</v>
      </c>
      <c r="B5" s="33">
        <v>154.22999999999999</v>
      </c>
      <c r="C5" s="8">
        <v>7</v>
      </c>
      <c r="D5" s="7" t="s">
        <v>35</v>
      </c>
      <c r="E5" s="11" t="s">
        <v>20</v>
      </c>
      <c r="F5" s="3" t="s">
        <v>22</v>
      </c>
      <c r="G5" s="8">
        <v>0.5</v>
      </c>
      <c r="H5" s="52" t="s">
        <v>0</v>
      </c>
      <c r="I5" s="58" t="s">
        <v>8</v>
      </c>
      <c r="J5" s="5"/>
      <c r="K5" s="5" t="s">
        <v>10</v>
      </c>
      <c r="L5" s="5"/>
      <c r="M5" s="5" t="s">
        <v>9</v>
      </c>
      <c r="N5" s="59"/>
      <c r="O5" s="63" t="s">
        <v>82</v>
      </c>
    </row>
    <row r="6" spans="1:15" x14ac:dyDescent="0.3">
      <c r="A6" s="36">
        <v>3</v>
      </c>
      <c r="B6" s="33">
        <v>205.6</v>
      </c>
      <c r="C6" s="8">
        <v>0</v>
      </c>
      <c r="D6" s="7" t="s">
        <v>35</v>
      </c>
      <c r="E6" s="11" t="s">
        <v>21</v>
      </c>
      <c r="F6" s="3" t="s">
        <v>22</v>
      </c>
      <c r="G6" s="8">
        <v>0</v>
      </c>
      <c r="H6" s="52" t="s">
        <v>0</v>
      </c>
      <c r="I6" s="58" t="s">
        <v>5</v>
      </c>
      <c r="J6" s="5"/>
      <c r="K6" s="5" t="s">
        <v>8</v>
      </c>
      <c r="L6" s="5"/>
      <c r="M6" s="5" t="s">
        <v>9</v>
      </c>
      <c r="N6" s="59"/>
      <c r="O6" s="63" t="s">
        <v>82</v>
      </c>
    </row>
    <row r="7" spans="1:15" x14ac:dyDescent="0.3">
      <c r="A7" s="36">
        <v>4</v>
      </c>
      <c r="B7" s="33">
        <v>23.5</v>
      </c>
      <c r="C7" s="8">
        <v>6</v>
      </c>
      <c r="D7" s="7" t="s">
        <v>36</v>
      </c>
      <c r="E7" s="11" t="s">
        <v>21</v>
      </c>
      <c r="F7" s="3" t="s">
        <v>22</v>
      </c>
      <c r="G7" s="8">
        <v>0.7</v>
      </c>
      <c r="H7" s="52" t="s">
        <v>0</v>
      </c>
      <c r="I7" s="58" t="s">
        <v>8</v>
      </c>
      <c r="J7" s="5"/>
      <c r="K7" s="5" t="s">
        <v>10</v>
      </c>
      <c r="L7" s="5"/>
      <c r="M7" s="5" t="s">
        <v>9</v>
      </c>
      <c r="N7" s="59"/>
      <c r="O7" s="63" t="s">
        <v>82</v>
      </c>
    </row>
    <row r="8" spans="1:15" x14ac:dyDescent="0.3">
      <c r="A8" s="36">
        <v>5</v>
      </c>
      <c r="B8" s="33">
        <v>245.36</v>
      </c>
      <c r="C8" s="8">
        <v>1</v>
      </c>
      <c r="D8" s="7" t="s">
        <v>35</v>
      </c>
      <c r="E8" s="11" t="s">
        <v>21</v>
      </c>
      <c r="F8" s="3" t="s">
        <v>24</v>
      </c>
      <c r="G8" s="8">
        <v>0</v>
      </c>
      <c r="H8" s="52" t="s">
        <v>0</v>
      </c>
      <c r="I8" s="58" t="s">
        <v>5</v>
      </c>
      <c r="J8" s="5"/>
      <c r="K8" s="5" t="s">
        <v>8</v>
      </c>
      <c r="L8" s="5"/>
      <c r="M8" s="5" t="s">
        <v>9</v>
      </c>
      <c r="N8" s="59"/>
      <c r="O8" s="62" t="s">
        <v>82</v>
      </c>
    </row>
    <row r="9" spans="1:15" x14ac:dyDescent="0.3">
      <c r="A9" s="36">
        <v>6</v>
      </c>
      <c r="B9" s="33">
        <v>154.19999999999999</v>
      </c>
      <c r="C9" s="8">
        <v>2</v>
      </c>
      <c r="D9" s="7" t="s">
        <v>35</v>
      </c>
      <c r="E9" s="11" t="s">
        <v>21</v>
      </c>
      <c r="F9" s="3" t="s">
        <v>24</v>
      </c>
      <c r="G9" s="8">
        <v>0</v>
      </c>
      <c r="H9" s="52" t="s">
        <v>0</v>
      </c>
      <c r="I9" s="58" t="s">
        <v>5</v>
      </c>
      <c r="J9" s="5" t="s">
        <v>19</v>
      </c>
      <c r="K9" s="5" t="s">
        <v>8</v>
      </c>
      <c r="L9" s="5"/>
      <c r="M9" s="5" t="s">
        <v>9</v>
      </c>
      <c r="N9" s="59"/>
      <c r="O9" s="63" t="s">
        <v>82</v>
      </c>
    </row>
    <row r="10" spans="1:15" x14ac:dyDescent="0.3">
      <c r="A10" s="36">
        <v>7</v>
      </c>
      <c r="B10" s="33">
        <v>15.4</v>
      </c>
      <c r="C10" s="8">
        <v>8</v>
      </c>
      <c r="D10" s="7" t="s">
        <v>35</v>
      </c>
      <c r="E10" s="11" t="s">
        <v>21</v>
      </c>
      <c r="F10" s="3" t="s">
        <v>22</v>
      </c>
      <c r="G10" s="8">
        <v>0.9</v>
      </c>
      <c r="H10" s="52" t="s">
        <v>0</v>
      </c>
      <c r="I10" s="58" t="s">
        <v>8</v>
      </c>
      <c r="J10" s="5" t="s">
        <v>19</v>
      </c>
      <c r="K10" s="5" t="s">
        <v>10</v>
      </c>
      <c r="L10" s="5"/>
      <c r="M10" s="5" t="s">
        <v>9</v>
      </c>
      <c r="N10" s="59"/>
      <c r="O10" s="63" t="s">
        <v>82</v>
      </c>
    </row>
    <row r="11" spans="1:15" x14ac:dyDescent="0.3">
      <c r="A11" s="36">
        <v>8</v>
      </c>
      <c r="B11" s="33">
        <v>12.98</v>
      </c>
      <c r="C11" s="8">
        <v>7</v>
      </c>
      <c r="D11" s="7" t="s">
        <v>35</v>
      </c>
      <c r="E11" s="11" t="s">
        <v>21</v>
      </c>
      <c r="F11" s="3" t="s">
        <v>22</v>
      </c>
      <c r="G11" s="8">
        <v>0.8</v>
      </c>
      <c r="H11" s="52" t="s">
        <v>0</v>
      </c>
      <c r="I11" s="58" t="s">
        <v>8</v>
      </c>
      <c r="J11" s="5" t="s">
        <v>19</v>
      </c>
      <c r="K11" s="5" t="s">
        <v>10</v>
      </c>
      <c r="L11" s="5"/>
      <c r="M11" s="5" t="s">
        <v>9</v>
      </c>
      <c r="N11" s="59"/>
      <c r="O11" s="63" t="s">
        <v>82</v>
      </c>
    </row>
    <row r="12" spans="1:15" x14ac:dyDescent="0.3">
      <c r="A12" s="36">
        <v>9</v>
      </c>
      <c r="B12" s="33">
        <v>140.52000000000001</v>
      </c>
      <c r="C12" s="8">
        <v>4</v>
      </c>
      <c r="D12" s="7" t="s">
        <v>37</v>
      </c>
      <c r="E12" s="11" t="s">
        <v>21</v>
      </c>
      <c r="F12" s="3" t="s">
        <v>22</v>
      </c>
      <c r="G12" s="8">
        <v>1.8</v>
      </c>
      <c r="H12" s="52" t="s">
        <v>1</v>
      </c>
      <c r="I12" s="58" t="s">
        <v>7</v>
      </c>
      <c r="J12" s="5" t="s">
        <v>19</v>
      </c>
      <c r="K12" s="5" t="s">
        <v>8</v>
      </c>
      <c r="L12" s="5"/>
      <c r="M12" s="5" t="s">
        <v>10</v>
      </c>
      <c r="N12" s="59"/>
      <c r="O12" s="62" t="s">
        <v>82</v>
      </c>
    </row>
    <row r="13" spans="1:15" x14ac:dyDescent="0.3">
      <c r="A13" s="36">
        <v>10</v>
      </c>
      <c r="B13" s="33">
        <v>165.3</v>
      </c>
      <c r="C13" s="8">
        <v>5</v>
      </c>
      <c r="D13" s="7" t="s">
        <v>37</v>
      </c>
      <c r="E13" s="11" t="s">
        <v>21</v>
      </c>
      <c r="F13" s="3" t="s">
        <v>22</v>
      </c>
      <c r="G13" s="8">
        <v>1.2</v>
      </c>
      <c r="H13" s="52" t="s">
        <v>1</v>
      </c>
      <c r="I13" s="58" t="s">
        <v>7</v>
      </c>
      <c r="J13" s="5"/>
      <c r="K13" s="5" t="s">
        <v>8</v>
      </c>
      <c r="L13" s="5"/>
      <c r="M13" s="5" t="s">
        <v>10</v>
      </c>
      <c r="N13" s="59"/>
      <c r="O13" s="63" t="s">
        <v>82</v>
      </c>
    </row>
    <row r="14" spans="1:15" x14ac:dyDescent="0.3">
      <c r="A14" s="36">
        <v>11</v>
      </c>
      <c r="B14" s="33">
        <v>110.23</v>
      </c>
      <c r="C14" s="8">
        <v>4</v>
      </c>
      <c r="D14" s="7" t="s">
        <v>37</v>
      </c>
      <c r="E14" s="11" t="s">
        <v>21</v>
      </c>
      <c r="F14" s="3" t="s">
        <v>22</v>
      </c>
      <c r="G14" s="8">
        <v>1.5</v>
      </c>
      <c r="H14" s="52" t="s">
        <v>1</v>
      </c>
      <c r="I14" s="58" t="s">
        <v>7</v>
      </c>
      <c r="J14" s="5"/>
      <c r="K14" s="5" t="s">
        <v>8</v>
      </c>
      <c r="L14" s="5"/>
      <c r="M14" s="5" t="s">
        <v>10</v>
      </c>
      <c r="N14" s="59"/>
      <c r="O14" s="63" t="s">
        <v>82</v>
      </c>
    </row>
    <row r="15" spans="1:15" x14ac:dyDescent="0.3">
      <c r="A15" s="36">
        <v>12</v>
      </c>
      <c r="B15" s="33">
        <v>18.75</v>
      </c>
      <c r="C15" s="8">
        <v>1.5</v>
      </c>
      <c r="D15" s="7" t="s">
        <v>36</v>
      </c>
      <c r="E15" s="11" t="s">
        <v>21</v>
      </c>
      <c r="F15" s="3" t="s">
        <v>22</v>
      </c>
      <c r="G15" s="8">
        <v>0</v>
      </c>
      <c r="H15" s="52" t="s">
        <v>1</v>
      </c>
      <c r="I15" s="58" t="s">
        <v>5</v>
      </c>
      <c r="J15" s="5"/>
      <c r="K15" s="5" t="s">
        <v>8</v>
      </c>
      <c r="L15" s="5"/>
      <c r="M15" s="5" t="s">
        <v>10</v>
      </c>
      <c r="N15" s="59"/>
      <c r="O15" s="63" t="s">
        <v>82</v>
      </c>
    </row>
    <row r="16" spans="1:15" x14ac:dyDescent="0.3">
      <c r="A16" s="36">
        <v>13</v>
      </c>
      <c r="B16" s="33">
        <v>90.56</v>
      </c>
      <c r="C16" s="8">
        <v>2</v>
      </c>
      <c r="D16" s="7" t="s">
        <v>35</v>
      </c>
      <c r="E16" s="11" t="s">
        <v>21</v>
      </c>
      <c r="F16" s="3" t="s">
        <v>22</v>
      </c>
      <c r="G16" s="8">
        <v>0</v>
      </c>
      <c r="H16" s="52" t="s">
        <v>1</v>
      </c>
      <c r="I16" s="58" t="s">
        <v>6</v>
      </c>
      <c r="J16" s="5"/>
      <c r="K16" s="5" t="s">
        <v>8</v>
      </c>
      <c r="L16" s="5"/>
      <c r="M16" s="5" t="s">
        <v>10</v>
      </c>
      <c r="N16" s="59"/>
      <c r="O16" s="62" t="s">
        <v>82</v>
      </c>
    </row>
    <row r="17" spans="1:15" x14ac:dyDescent="0.3">
      <c r="A17" s="36">
        <v>14</v>
      </c>
      <c r="B17" s="33">
        <v>68.5</v>
      </c>
      <c r="C17" s="8">
        <v>2</v>
      </c>
      <c r="D17" s="7" t="s">
        <v>35</v>
      </c>
      <c r="E17" s="11" t="s">
        <v>21</v>
      </c>
      <c r="F17" s="3" t="s">
        <v>22</v>
      </c>
      <c r="G17" s="8">
        <v>0</v>
      </c>
      <c r="H17" s="52" t="s">
        <v>2</v>
      </c>
      <c r="I17" s="58" t="s">
        <v>9</v>
      </c>
      <c r="J17" s="5"/>
      <c r="K17" s="5" t="s">
        <v>5</v>
      </c>
      <c r="L17" s="5"/>
      <c r="M17" s="5" t="s">
        <v>8</v>
      </c>
      <c r="N17" s="59"/>
      <c r="O17" s="63" t="s">
        <v>82</v>
      </c>
    </row>
    <row r="18" spans="1:15" x14ac:dyDescent="0.3">
      <c r="A18" s="36">
        <v>15</v>
      </c>
      <c r="B18" s="33">
        <v>55.4</v>
      </c>
      <c r="C18" s="8">
        <v>1</v>
      </c>
      <c r="D18" s="7" t="s">
        <v>35</v>
      </c>
      <c r="E18" s="11" t="s">
        <v>21</v>
      </c>
      <c r="F18" s="3" t="s">
        <v>22</v>
      </c>
      <c r="G18" s="8">
        <v>0</v>
      </c>
      <c r="H18" s="52" t="s">
        <v>2</v>
      </c>
      <c r="I18" s="58" t="s">
        <v>9</v>
      </c>
      <c r="J18" s="5"/>
      <c r="K18" s="5" t="s">
        <v>5</v>
      </c>
      <c r="L18" s="5"/>
      <c r="M18" s="5" t="s">
        <v>8</v>
      </c>
      <c r="N18" s="59"/>
      <c r="O18" s="63" t="s">
        <v>82</v>
      </c>
    </row>
    <row r="19" spans="1:15" x14ac:dyDescent="0.3">
      <c r="A19" s="36">
        <v>16</v>
      </c>
      <c r="B19" s="33">
        <v>54.78</v>
      </c>
      <c r="C19" s="8">
        <v>1</v>
      </c>
      <c r="D19" s="7" t="s">
        <v>35</v>
      </c>
      <c r="E19" s="11" t="s">
        <v>21</v>
      </c>
      <c r="F19" s="3" t="s">
        <v>22</v>
      </c>
      <c r="G19" s="8">
        <v>0</v>
      </c>
      <c r="H19" s="52" t="s">
        <v>2</v>
      </c>
      <c r="I19" s="58" t="s">
        <v>9</v>
      </c>
      <c r="J19" s="5"/>
      <c r="K19" s="5" t="s">
        <v>5</v>
      </c>
      <c r="L19" s="5"/>
      <c r="M19" s="5" t="s">
        <v>8</v>
      </c>
      <c r="N19" s="59"/>
      <c r="O19" s="63" t="s">
        <v>82</v>
      </c>
    </row>
    <row r="20" spans="1:15" x14ac:dyDescent="0.3">
      <c r="A20" s="36">
        <v>17</v>
      </c>
      <c r="B20" s="33">
        <v>19.89</v>
      </c>
      <c r="C20" s="8">
        <v>5</v>
      </c>
      <c r="D20" s="7" t="s">
        <v>35</v>
      </c>
      <c r="E20" s="11" t="s">
        <v>20</v>
      </c>
      <c r="F20" s="3" t="s">
        <v>22</v>
      </c>
      <c r="G20" s="8">
        <v>3.2</v>
      </c>
      <c r="H20" s="52" t="s">
        <v>2</v>
      </c>
      <c r="I20" s="58" t="s">
        <v>9</v>
      </c>
      <c r="J20" s="5"/>
      <c r="K20" s="5" t="s">
        <v>7</v>
      </c>
      <c r="L20" s="5"/>
      <c r="M20" s="5" t="s">
        <v>8</v>
      </c>
      <c r="N20" s="59"/>
      <c r="O20" s="62" t="s">
        <v>82</v>
      </c>
    </row>
    <row r="21" spans="1:15" x14ac:dyDescent="0.3">
      <c r="A21" s="36">
        <v>18</v>
      </c>
      <c r="B21" s="33">
        <v>121.36</v>
      </c>
      <c r="C21" s="8">
        <v>0</v>
      </c>
      <c r="D21" s="7" t="s">
        <v>35</v>
      </c>
      <c r="E21" s="11" t="s">
        <v>21</v>
      </c>
      <c r="F21" s="3" t="s">
        <v>24</v>
      </c>
      <c r="G21" s="8">
        <v>2.5</v>
      </c>
      <c r="H21" s="52" t="s">
        <v>2</v>
      </c>
      <c r="I21" s="58" t="s">
        <v>9</v>
      </c>
      <c r="J21" s="5"/>
      <c r="K21" s="5" t="s">
        <v>7</v>
      </c>
      <c r="L21" s="5"/>
      <c r="M21" s="5" t="s">
        <v>8</v>
      </c>
      <c r="N21" s="59"/>
      <c r="O21" s="63" t="s">
        <v>82</v>
      </c>
    </row>
    <row r="22" spans="1:15" x14ac:dyDescent="0.3">
      <c r="A22" s="36">
        <v>19</v>
      </c>
      <c r="B22" s="33">
        <v>98.78</v>
      </c>
      <c r="C22" s="8">
        <v>1</v>
      </c>
      <c r="D22" s="7" t="s">
        <v>35</v>
      </c>
      <c r="E22" s="11" t="s">
        <v>21</v>
      </c>
      <c r="F22" s="3" t="s">
        <v>22</v>
      </c>
      <c r="G22" s="8">
        <v>0.3</v>
      </c>
      <c r="H22" s="52" t="s">
        <v>2</v>
      </c>
      <c r="I22" s="58" t="s">
        <v>9</v>
      </c>
      <c r="J22" s="5"/>
      <c r="K22" s="5" t="s">
        <v>7</v>
      </c>
      <c r="L22" s="5"/>
      <c r="M22" s="5" t="s">
        <v>8</v>
      </c>
      <c r="N22" s="59"/>
      <c r="O22" s="63" t="s">
        <v>82</v>
      </c>
    </row>
    <row r="23" spans="1:15" x14ac:dyDescent="0.3">
      <c r="A23" s="36">
        <v>20</v>
      </c>
      <c r="B23" s="33">
        <v>80.09</v>
      </c>
      <c r="C23" s="8">
        <v>1</v>
      </c>
      <c r="D23" s="7" t="s">
        <v>36</v>
      </c>
      <c r="E23" s="11" t="s">
        <v>21</v>
      </c>
      <c r="F23" s="3" t="s">
        <v>22</v>
      </c>
      <c r="G23" s="8">
        <v>0.9</v>
      </c>
      <c r="H23" s="52" t="s">
        <v>2</v>
      </c>
      <c r="I23" s="58" t="s">
        <v>9</v>
      </c>
      <c r="J23" s="5"/>
      <c r="K23" s="5" t="s">
        <v>7</v>
      </c>
      <c r="L23" s="5"/>
      <c r="M23" s="5" t="s">
        <v>8</v>
      </c>
      <c r="N23" s="59"/>
      <c r="O23" s="63" t="s">
        <v>82</v>
      </c>
    </row>
    <row r="24" spans="1:15" x14ac:dyDescent="0.3">
      <c r="A24" s="36">
        <v>21</v>
      </c>
      <c r="B24" s="33">
        <v>254.78</v>
      </c>
      <c r="C24" s="8">
        <v>5</v>
      </c>
      <c r="D24" s="7" t="s">
        <v>35</v>
      </c>
      <c r="E24" s="11" t="s">
        <v>21</v>
      </c>
      <c r="F24" s="3" t="s">
        <v>22</v>
      </c>
      <c r="G24" s="8">
        <v>11.7</v>
      </c>
      <c r="H24" s="52" t="s">
        <v>3</v>
      </c>
      <c r="I24" s="58" t="s">
        <v>10</v>
      </c>
      <c r="J24" s="5"/>
      <c r="K24" s="5" t="s">
        <v>9</v>
      </c>
      <c r="L24" s="5"/>
      <c r="M24" s="5" t="s">
        <v>7</v>
      </c>
      <c r="N24" s="59" t="s">
        <v>19</v>
      </c>
      <c r="O24" s="62" t="s">
        <v>82</v>
      </c>
    </row>
    <row r="25" spans="1:15" x14ac:dyDescent="0.3">
      <c r="A25" s="36">
        <v>22</v>
      </c>
      <c r="B25" s="33">
        <v>154.22999999999999</v>
      </c>
      <c r="C25" s="8">
        <v>4</v>
      </c>
      <c r="D25" s="7" t="s">
        <v>35</v>
      </c>
      <c r="E25" s="11" t="s">
        <v>21</v>
      </c>
      <c r="F25" s="3" t="s">
        <v>22</v>
      </c>
      <c r="G25" s="8">
        <v>12</v>
      </c>
      <c r="H25" s="52" t="s">
        <v>3</v>
      </c>
      <c r="I25" s="58" t="s">
        <v>10</v>
      </c>
      <c r="J25" s="5"/>
      <c r="K25" s="5" t="s">
        <v>9</v>
      </c>
      <c r="L25" s="5"/>
      <c r="M25" s="5" t="s">
        <v>7</v>
      </c>
      <c r="N25" s="59" t="s">
        <v>19</v>
      </c>
      <c r="O25" s="63" t="s">
        <v>82</v>
      </c>
    </row>
    <row r="26" spans="1:15" x14ac:dyDescent="0.3">
      <c r="A26" s="36">
        <v>23</v>
      </c>
      <c r="B26" s="33">
        <v>65.3</v>
      </c>
      <c r="C26" s="8">
        <v>2</v>
      </c>
      <c r="D26" s="7" t="s">
        <v>35</v>
      </c>
      <c r="E26" s="11" t="s">
        <v>21</v>
      </c>
      <c r="F26" s="3" t="s">
        <v>22</v>
      </c>
      <c r="G26" s="8">
        <v>11.5</v>
      </c>
      <c r="H26" s="52" t="s">
        <v>3</v>
      </c>
      <c r="I26" s="58" t="s">
        <v>10</v>
      </c>
      <c r="J26" s="5"/>
      <c r="K26" s="5" t="s">
        <v>9</v>
      </c>
      <c r="L26" s="5"/>
      <c r="M26" s="5" t="s">
        <v>7</v>
      </c>
      <c r="N26" s="59" t="s">
        <v>19</v>
      </c>
      <c r="O26" s="63" t="s">
        <v>82</v>
      </c>
    </row>
    <row r="27" spans="1:15" x14ac:dyDescent="0.3">
      <c r="A27" s="36">
        <v>24</v>
      </c>
      <c r="B27" s="33">
        <v>45.89</v>
      </c>
      <c r="C27" s="8">
        <v>2</v>
      </c>
      <c r="D27" s="7" t="s">
        <v>35</v>
      </c>
      <c r="E27" s="11" t="s">
        <v>21</v>
      </c>
      <c r="F27" s="3" t="s">
        <v>22</v>
      </c>
      <c r="G27" s="8">
        <v>0.3</v>
      </c>
      <c r="H27" s="52" t="s">
        <v>1</v>
      </c>
      <c r="I27" s="58" t="s">
        <v>5</v>
      </c>
      <c r="J27" s="5"/>
      <c r="K27" s="5" t="s">
        <v>8</v>
      </c>
      <c r="L27" s="5"/>
      <c r="M27" s="5" t="s">
        <v>10</v>
      </c>
      <c r="N27" s="59"/>
      <c r="O27" s="63" t="s">
        <v>82</v>
      </c>
    </row>
    <row r="28" spans="1:15" x14ac:dyDescent="0.3">
      <c r="A28" s="36">
        <v>26</v>
      </c>
      <c r="B28" s="33">
        <v>89.98</v>
      </c>
      <c r="C28" s="8">
        <v>5</v>
      </c>
      <c r="D28" s="7" t="s">
        <v>35</v>
      </c>
      <c r="E28" s="11" t="s">
        <v>21</v>
      </c>
      <c r="F28" s="3" t="s">
        <v>22</v>
      </c>
      <c r="G28" s="8">
        <v>9.8000000000000007</v>
      </c>
      <c r="H28" s="52" t="s">
        <v>3</v>
      </c>
      <c r="I28" s="58" t="s">
        <v>10</v>
      </c>
      <c r="J28" s="5"/>
      <c r="K28" s="5" t="s">
        <v>9</v>
      </c>
      <c r="L28" s="5"/>
      <c r="M28" s="5" t="s">
        <v>7</v>
      </c>
      <c r="N28" s="59" t="s">
        <v>19</v>
      </c>
      <c r="O28" s="62" t="s">
        <v>82</v>
      </c>
    </row>
    <row r="29" spans="1:15" x14ac:dyDescent="0.3">
      <c r="A29" s="36">
        <v>27</v>
      </c>
      <c r="B29" s="33">
        <v>125.36</v>
      </c>
      <c r="C29" s="8">
        <v>5</v>
      </c>
      <c r="D29" s="7" t="s">
        <v>35</v>
      </c>
      <c r="E29" s="11" t="s">
        <v>21</v>
      </c>
      <c r="F29" s="3" t="s">
        <v>22</v>
      </c>
      <c r="G29" s="8">
        <v>6.8</v>
      </c>
      <c r="H29" s="52" t="s">
        <v>3</v>
      </c>
      <c r="I29" s="58" t="s">
        <v>10</v>
      </c>
      <c r="J29" s="5"/>
      <c r="K29" s="5" t="s">
        <v>9</v>
      </c>
      <c r="L29" s="5"/>
      <c r="M29" s="5" t="s">
        <v>7</v>
      </c>
      <c r="N29" s="59" t="s">
        <v>19</v>
      </c>
      <c r="O29" s="63" t="s">
        <v>82</v>
      </c>
    </row>
    <row r="30" spans="1:15" x14ac:dyDescent="0.3">
      <c r="A30" s="36">
        <v>28</v>
      </c>
      <c r="B30" s="33">
        <v>65.349999999999994</v>
      </c>
      <c r="C30" s="8">
        <v>2</v>
      </c>
      <c r="D30" s="7" t="s">
        <v>35</v>
      </c>
      <c r="E30" s="11" t="s">
        <v>21</v>
      </c>
      <c r="F30" s="3" t="s">
        <v>22</v>
      </c>
      <c r="G30" s="8">
        <v>7.2</v>
      </c>
      <c r="H30" s="52" t="s">
        <v>3</v>
      </c>
      <c r="I30" s="58" t="s">
        <v>10</v>
      </c>
      <c r="J30" s="5"/>
      <c r="K30" s="5" t="s">
        <v>9</v>
      </c>
      <c r="L30" s="5"/>
      <c r="M30" s="5" t="s">
        <v>7</v>
      </c>
      <c r="N30" s="59" t="s">
        <v>19</v>
      </c>
      <c r="O30" s="63" t="s">
        <v>82</v>
      </c>
    </row>
    <row r="31" spans="1:15" x14ac:dyDescent="0.3">
      <c r="A31" s="36">
        <v>29</v>
      </c>
      <c r="B31" s="33">
        <v>187.49</v>
      </c>
      <c r="C31" s="8">
        <v>3</v>
      </c>
      <c r="D31" s="7" t="s">
        <v>35</v>
      </c>
      <c r="E31" s="11" t="s">
        <v>21</v>
      </c>
      <c r="F31" s="3" t="s">
        <v>22</v>
      </c>
      <c r="G31" s="8">
        <v>6.8</v>
      </c>
      <c r="H31" s="52" t="s">
        <v>3</v>
      </c>
      <c r="I31" s="58" t="s">
        <v>10</v>
      </c>
      <c r="J31" s="5"/>
      <c r="K31" s="5" t="s">
        <v>9</v>
      </c>
      <c r="L31" s="5"/>
      <c r="M31" s="5" t="s">
        <v>7</v>
      </c>
      <c r="N31" s="59" t="s">
        <v>19</v>
      </c>
      <c r="O31" s="63" t="s">
        <v>82</v>
      </c>
    </row>
    <row r="32" spans="1:15" x14ac:dyDescent="0.3">
      <c r="A32" s="36">
        <v>30</v>
      </c>
      <c r="B32" s="33">
        <v>187.56</v>
      </c>
      <c r="C32" s="8">
        <v>3</v>
      </c>
      <c r="D32" s="7" t="s">
        <v>35</v>
      </c>
      <c r="E32" s="11" t="s">
        <v>21</v>
      </c>
      <c r="F32" s="3" t="s">
        <v>22</v>
      </c>
      <c r="G32" s="8">
        <v>6.5</v>
      </c>
      <c r="H32" s="52" t="s">
        <v>3</v>
      </c>
      <c r="I32" s="58" t="s">
        <v>10</v>
      </c>
      <c r="J32" s="5"/>
      <c r="K32" s="5" t="s">
        <v>9</v>
      </c>
      <c r="L32" s="5"/>
      <c r="M32" s="5" t="s">
        <v>7</v>
      </c>
      <c r="N32" s="59" t="s">
        <v>19</v>
      </c>
      <c r="O32" s="62" t="s">
        <v>82</v>
      </c>
    </row>
    <row r="33" spans="1:15" x14ac:dyDescent="0.3">
      <c r="A33" s="36">
        <v>31</v>
      </c>
      <c r="B33" s="33">
        <v>190.52</v>
      </c>
      <c r="C33" s="8">
        <v>5</v>
      </c>
      <c r="D33" s="7" t="s">
        <v>35</v>
      </c>
      <c r="E33" s="11" t="s">
        <v>21</v>
      </c>
      <c r="F33" s="3" t="s">
        <v>22</v>
      </c>
      <c r="G33" s="8">
        <v>1.3</v>
      </c>
      <c r="H33" s="52" t="s">
        <v>1</v>
      </c>
      <c r="I33" s="58" t="s">
        <v>7</v>
      </c>
      <c r="J33" s="5"/>
      <c r="K33" s="5" t="s">
        <v>8</v>
      </c>
      <c r="L33" s="5"/>
      <c r="M33" s="5" t="s">
        <v>10</v>
      </c>
      <c r="N33" s="59"/>
      <c r="O33" s="63" t="s">
        <v>82</v>
      </c>
    </row>
    <row r="34" spans="1:15" x14ac:dyDescent="0.3">
      <c r="A34" s="36">
        <v>32</v>
      </c>
      <c r="B34" s="33">
        <v>220.31</v>
      </c>
      <c r="C34" s="8">
        <v>6</v>
      </c>
      <c r="D34" s="7" t="s">
        <v>35</v>
      </c>
      <c r="E34" s="11" t="s">
        <v>21</v>
      </c>
      <c r="F34" s="3" t="s">
        <v>22</v>
      </c>
      <c r="G34" s="8">
        <v>2.2999999999999998</v>
      </c>
      <c r="H34" s="52" t="s">
        <v>1</v>
      </c>
      <c r="I34" s="58" t="s">
        <v>7</v>
      </c>
      <c r="J34" s="5"/>
      <c r="K34" s="5" t="s">
        <v>8</v>
      </c>
      <c r="L34" s="5"/>
      <c r="M34" s="5" t="s">
        <v>10</v>
      </c>
      <c r="N34" s="59"/>
      <c r="O34" s="63" t="s">
        <v>82</v>
      </c>
    </row>
    <row r="35" spans="1:15" x14ac:dyDescent="0.3">
      <c r="A35" s="36">
        <v>33</v>
      </c>
      <c r="B35" s="33">
        <v>19.23</v>
      </c>
      <c r="C35" s="8">
        <v>4</v>
      </c>
      <c r="D35" s="7" t="s">
        <v>35</v>
      </c>
      <c r="E35" s="11" t="s">
        <v>21</v>
      </c>
      <c r="F35" s="3" t="s">
        <v>22</v>
      </c>
      <c r="G35" s="8">
        <v>2.4</v>
      </c>
      <c r="H35" s="52" t="s">
        <v>1</v>
      </c>
      <c r="I35" s="58" t="s">
        <v>7</v>
      </c>
      <c r="J35" s="5"/>
      <c r="K35" s="5" t="s">
        <v>8</v>
      </c>
      <c r="L35" s="5"/>
      <c r="M35" s="5" t="s">
        <v>10</v>
      </c>
      <c r="N35" s="59"/>
      <c r="O35" s="63" t="s">
        <v>82</v>
      </c>
    </row>
    <row r="36" spans="1:15" x14ac:dyDescent="0.3">
      <c r="A36" s="36">
        <v>34</v>
      </c>
      <c r="B36" s="33">
        <v>151.22999999999999</v>
      </c>
      <c r="C36" s="8">
        <v>7</v>
      </c>
      <c r="D36" s="7" t="s">
        <v>35</v>
      </c>
      <c r="E36" s="11" t="s">
        <v>21</v>
      </c>
      <c r="F36" s="3" t="s">
        <v>22</v>
      </c>
      <c r="G36" s="8">
        <v>0.3</v>
      </c>
      <c r="H36" s="52" t="s">
        <v>1</v>
      </c>
      <c r="I36" s="58" t="s">
        <v>7</v>
      </c>
      <c r="J36" s="5"/>
      <c r="K36" s="5" t="s">
        <v>8</v>
      </c>
      <c r="L36" s="5"/>
      <c r="M36" s="5" t="s">
        <v>10</v>
      </c>
      <c r="N36" s="59"/>
      <c r="O36" s="62" t="s">
        <v>82</v>
      </c>
    </row>
    <row r="37" spans="1:15" x14ac:dyDescent="0.3">
      <c r="A37" s="36">
        <v>35</v>
      </c>
      <c r="B37" s="33">
        <v>56.56</v>
      </c>
      <c r="C37" s="8">
        <v>8</v>
      </c>
      <c r="D37" s="7" t="s">
        <v>37</v>
      </c>
      <c r="E37" s="11" t="s">
        <v>21</v>
      </c>
      <c r="F37" s="3" t="s">
        <v>22</v>
      </c>
      <c r="G37" s="8">
        <v>2.2999999999999998</v>
      </c>
      <c r="H37" s="52" t="s">
        <v>1</v>
      </c>
      <c r="I37" s="58" t="s">
        <v>7</v>
      </c>
      <c r="J37" s="5"/>
      <c r="K37" s="5" t="s">
        <v>8</v>
      </c>
      <c r="L37" s="5"/>
      <c r="M37" s="5" t="s">
        <v>10</v>
      </c>
      <c r="N37" s="59"/>
      <c r="O37" s="63" t="s">
        <v>82</v>
      </c>
    </row>
    <row r="38" spans="1:15" x14ac:dyDescent="0.3">
      <c r="A38" s="36">
        <v>36</v>
      </c>
      <c r="B38" s="33">
        <v>14.574999999999999</v>
      </c>
      <c r="C38" s="8">
        <v>4</v>
      </c>
      <c r="D38" s="7" t="s">
        <v>37</v>
      </c>
      <c r="E38" s="11" t="s">
        <v>21</v>
      </c>
      <c r="F38" s="3" t="s">
        <v>22</v>
      </c>
      <c r="G38" s="8">
        <v>0.6</v>
      </c>
      <c r="H38" s="52" t="s">
        <v>1</v>
      </c>
      <c r="I38" s="58" t="s">
        <v>7</v>
      </c>
      <c r="J38" s="5"/>
      <c r="K38" s="5" t="s">
        <v>8</v>
      </c>
      <c r="L38" s="5"/>
      <c r="M38" s="5" t="s">
        <v>10</v>
      </c>
      <c r="N38" s="59"/>
      <c r="O38" s="63" t="s">
        <v>82</v>
      </c>
    </row>
    <row r="39" spans="1:15" x14ac:dyDescent="0.3">
      <c r="A39" s="36">
        <v>37</v>
      </c>
      <c r="B39" s="33">
        <v>154.30000000000001</v>
      </c>
      <c r="C39" s="8">
        <v>3</v>
      </c>
      <c r="D39" s="7" t="s">
        <v>36</v>
      </c>
      <c r="E39" s="11" t="s">
        <v>21</v>
      </c>
      <c r="F39" s="3" t="s">
        <v>22</v>
      </c>
      <c r="G39" s="8">
        <v>9.8000000000000007</v>
      </c>
      <c r="H39" s="52" t="s">
        <v>3</v>
      </c>
      <c r="I39" s="58" t="s">
        <v>10</v>
      </c>
      <c r="J39" s="5"/>
      <c r="K39" s="5" t="s">
        <v>9</v>
      </c>
      <c r="L39" s="5"/>
      <c r="M39" s="5" t="s">
        <v>7</v>
      </c>
      <c r="N39" s="59" t="s">
        <v>19</v>
      </c>
      <c r="O39" s="63" t="s">
        <v>82</v>
      </c>
    </row>
    <row r="40" spans="1:15" x14ac:dyDescent="0.3">
      <c r="A40" s="36">
        <v>38</v>
      </c>
      <c r="B40" s="33">
        <v>23.56</v>
      </c>
      <c r="C40" s="8">
        <v>4</v>
      </c>
      <c r="D40" s="7" t="s">
        <v>36</v>
      </c>
      <c r="E40" s="11" t="s">
        <v>21</v>
      </c>
      <c r="F40" s="3" t="s">
        <v>22</v>
      </c>
      <c r="G40" s="8">
        <v>6.8</v>
      </c>
      <c r="H40" s="52" t="s">
        <v>3</v>
      </c>
      <c r="I40" s="58" t="s">
        <v>10</v>
      </c>
      <c r="J40" s="5"/>
      <c r="K40" s="5" t="s">
        <v>9</v>
      </c>
      <c r="L40" s="5"/>
      <c r="M40" s="5" t="s">
        <v>7</v>
      </c>
      <c r="N40" s="59" t="s">
        <v>19</v>
      </c>
      <c r="O40" s="62" t="s">
        <v>82</v>
      </c>
    </row>
    <row r="41" spans="1:15" x14ac:dyDescent="0.3">
      <c r="A41" s="36">
        <v>39</v>
      </c>
      <c r="B41" s="33">
        <v>29.65</v>
      </c>
      <c r="C41" s="8">
        <v>1</v>
      </c>
      <c r="D41" s="7" t="s">
        <v>36</v>
      </c>
      <c r="E41" s="11" t="s">
        <v>21</v>
      </c>
      <c r="F41" s="3" t="s">
        <v>22</v>
      </c>
      <c r="G41" s="8">
        <v>7.5</v>
      </c>
      <c r="H41" s="52" t="s">
        <v>3</v>
      </c>
      <c r="I41" s="58" t="s">
        <v>10</v>
      </c>
      <c r="J41" s="5"/>
      <c r="K41" s="5" t="s">
        <v>9</v>
      </c>
      <c r="L41" s="5"/>
      <c r="M41" s="5" t="s">
        <v>7</v>
      </c>
      <c r="N41" s="59" t="s">
        <v>19</v>
      </c>
      <c r="O41" s="63" t="s">
        <v>82</v>
      </c>
    </row>
    <row r="42" spans="1:15" x14ac:dyDescent="0.3">
      <c r="A42" s="36">
        <v>40</v>
      </c>
      <c r="B42" s="33">
        <v>125.34</v>
      </c>
      <c r="C42" s="8">
        <v>1</v>
      </c>
      <c r="D42" s="7" t="s">
        <v>37</v>
      </c>
      <c r="E42" s="11" t="s">
        <v>21</v>
      </c>
      <c r="F42" s="3" t="s">
        <v>22</v>
      </c>
      <c r="G42" s="8">
        <v>6.8</v>
      </c>
      <c r="H42" s="52" t="s">
        <v>3</v>
      </c>
      <c r="I42" s="58" t="s">
        <v>10</v>
      </c>
      <c r="J42" s="5"/>
      <c r="K42" s="5" t="s">
        <v>9</v>
      </c>
      <c r="L42" s="5"/>
      <c r="M42" s="5" t="s">
        <v>7</v>
      </c>
      <c r="N42" s="59" t="s">
        <v>19</v>
      </c>
      <c r="O42" s="63" t="s">
        <v>82</v>
      </c>
    </row>
    <row r="43" spans="1:15" x14ac:dyDescent="0.3">
      <c r="A43" s="36">
        <v>41</v>
      </c>
      <c r="B43" s="33">
        <v>187</v>
      </c>
      <c r="C43" s="8">
        <v>2</v>
      </c>
      <c r="D43" s="7" t="s">
        <v>37</v>
      </c>
      <c r="E43" s="11" t="s">
        <v>21</v>
      </c>
      <c r="F43" s="3" t="s">
        <v>22</v>
      </c>
      <c r="G43" s="8">
        <v>6.9</v>
      </c>
      <c r="H43" s="52" t="s">
        <v>3</v>
      </c>
      <c r="I43" s="58" t="s">
        <v>10</v>
      </c>
      <c r="J43" s="5"/>
      <c r="K43" s="5" t="s">
        <v>9</v>
      </c>
      <c r="L43" s="5"/>
      <c r="M43" s="5" t="s">
        <v>7</v>
      </c>
      <c r="N43" s="59" t="s">
        <v>19</v>
      </c>
      <c r="O43" s="63" t="s">
        <v>82</v>
      </c>
    </row>
    <row r="44" spans="1:15" x14ac:dyDescent="0.3">
      <c r="A44" s="36">
        <v>42</v>
      </c>
      <c r="B44" s="33">
        <v>105.65</v>
      </c>
      <c r="C44" s="8">
        <v>2</v>
      </c>
      <c r="D44" s="7" t="s">
        <v>35</v>
      </c>
      <c r="E44" s="11" t="s">
        <v>21</v>
      </c>
      <c r="F44" s="3" t="s">
        <v>22</v>
      </c>
      <c r="G44" s="8">
        <v>6.7</v>
      </c>
      <c r="H44" s="52" t="s">
        <v>3</v>
      </c>
      <c r="I44" s="58" t="s">
        <v>10</v>
      </c>
      <c r="J44" s="5"/>
      <c r="K44" s="5" t="s">
        <v>9</v>
      </c>
      <c r="L44" s="5"/>
      <c r="M44" s="5" t="s">
        <v>7</v>
      </c>
      <c r="N44" s="59" t="s">
        <v>19</v>
      </c>
      <c r="O44" s="62" t="s">
        <v>82</v>
      </c>
    </row>
    <row r="45" spans="1:15" x14ac:dyDescent="0.3">
      <c r="A45" s="36">
        <v>43</v>
      </c>
      <c r="B45" s="33">
        <v>155.36000000000001</v>
      </c>
      <c r="C45" s="8">
        <v>7</v>
      </c>
      <c r="D45" s="7" t="s">
        <v>35</v>
      </c>
      <c r="E45" s="11" t="s">
        <v>21</v>
      </c>
      <c r="F45" s="3" t="s">
        <v>22</v>
      </c>
      <c r="G45" s="8">
        <v>0.5</v>
      </c>
      <c r="H45" s="52" t="s">
        <v>0</v>
      </c>
      <c r="I45" s="58" t="s">
        <v>8</v>
      </c>
      <c r="J45" s="5"/>
      <c r="K45" s="5" t="s">
        <v>10</v>
      </c>
      <c r="L45" s="5"/>
      <c r="M45" s="5" t="s">
        <v>9</v>
      </c>
      <c r="N45" s="59"/>
      <c r="O45" s="63" t="s">
        <v>82</v>
      </c>
    </row>
    <row r="46" spans="1:15" x14ac:dyDescent="0.3">
      <c r="A46" s="36">
        <v>44</v>
      </c>
      <c r="B46" s="33">
        <v>54.23</v>
      </c>
      <c r="C46" s="8">
        <v>2</v>
      </c>
      <c r="D46" s="7" t="s">
        <v>35</v>
      </c>
      <c r="E46" s="11" t="s">
        <v>21</v>
      </c>
      <c r="F46" s="3" t="s">
        <v>22</v>
      </c>
      <c r="G46" s="8">
        <v>0.6</v>
      </c>
      <c r="H46" s="52" t="s">
        <v>0</v>
      </c>
      <c r="I46" s="58" t="s">
        <v>8</v>
      </c>
      <c r="J46" s="5"/>
      <c r="K46" s="5" t="s">
        <v>10</v>
      </c>
      <c r="L46" s="5"/>
      <c r="M46" s="5" t="s">
        <v>5</v>
      </c>
      <c r="N46" s="59"/>
      <c r="O46" s="63" t="s">
        <v>82</v>
      </c>
    </row>
    <row r="47" spans="1:15" x14ac:dyDescent="0.3">
      <c r="A47" s="36">
        <v>45</v>
      </c>
      <c r="B47" s="33">
        <v>155.6</v>
      </c>
      <c r="C47" s="8">
        <v>3</v>
      </c>
      <c r="D47" s="7" t="s">
        <v>35</v>
      </c>
      <c r="E47" s="11" t="s">
        <v>21</v>
      </c>
      <c r="F47" s="3" t="s">
        <v>22</v>
      </c>
      <c r="G47" s="8">
        <v>0.32</v>
      </c>
      <c r="H47" s="52" t="s">
        <v>0</v>
      </c>
      <c r="I47" s="58" t="s">
        <v>8</v>
      </c>
      <c r="J47" s="5"/>
      <c r="K47" s="5" t="s">
        <v>10</v>
      </c>
      <c r="L47" s="5"/>
      <c r="M47" s="5" t="s">
        <v>5</v>
      </c>
      <c r="N47" s="59"/>
      <c r="O47" s="63" t="s">
        <v>82</v>
      </c>
    </row>
    <row r="48" spans="1:15" x14ac:dyDescent="0.3">
      <c r="A48" s="36">
        <v>46</v>
      </c>
      <c r="B48" s="33">
        <v>83.5</v>
      </c>
      <c r="C48" s="8">
        <v>1</v>
      </c>
      <c r="D48" s="7" t="s">
        <v>36</v>
      </c>
      <c r="E48" s="11" t="s">
        <v>21</v>
      </c>
      <c r="F48" s="3" t="s">
        <v>22</v>
      </c>
      <c r="G48" s="8">
        <v>0.5</v>
      </c>
      <c r="H48" s="52" t="s">
        <v>0</v>
      </c>
      <c r="I48" s="58" t="s">
        <v>8</v>
      </c>
      <c r="J48" s="5"/>
      <c r="K48" s="5" t="s">
        <v>10</v>
      </c>
      <c r="L48" s="5"/>
      <c r="M48" s="5" t="s">
        <v>5</v>
      </c>
      <c r="N48" s="59"/>
      <c r="O48" s="62" t="s">
        <v>82</v>
      </c>
    </row>
    <row r="49" spans="1:15" x14ac:dyDescent="0.3">
      <c r="A49" s="36">
        <v>47</v>
      </c>
      <c r="B49" s="33">
        <v>145.36000000000001</v>
      </c>
      <c r="C49" s="8">
        <v>2</v>
      </c>
      <c r="D49" s="7" t="s">
        <v>36</v>
      </c>
      <c r="E49" s="11" t="s">
        <v>21</v>
      </c>
      <c r="F49" s="3" t="s">
        <v>22</v>
      </c>
      <c r="G49" s="8">
        <v>0.8</v>
      </c>
      <c r="H49" s="52" t="s">
        <v>0</v>
      </c>
      <c r="I49" s="58" t="s">
        <v>8</v>
      </c>
      <c r="J49" s="5"/>
      <c r="K49" s="5" t="s">
        <v>10</v>
      </c>
      <c r="L49" s="5"/>
      <c r="M49" s="5" t="s">
        <v>5</v>
      </c>
      <c r="N49" s="59"/>
      <c r="O49" s="63" t="s">
        <v>82</v>
      </c>
    </row>
    <row r="50" spans="1:15" x14ac:dyDescent="0.3">
      <c r="A50" s="36">
        <v>48</v>
      </c>
      <c r="B50" s="33">
        <v>184.28</v>
      </c>
      <c r="C50" s="8">
        <v>1</v>
      </c>
      <c r="D50" s="7" t="s">
        <v>36</v>
      </c>
      <c r="E50" s="11" t="s">
        <v>21</v>
      </c>
      <c r="F50" s="3" t="s">
        <v>22</v>
      </c>
      <c r="G50" s="8">
        <v>0.7</v>
      </c>
      <c r="H50" s="52" t="s">
        <v>0</v>
      </c>
      <c r="I50" s="58" t="s">
        <v>8</v>
      </c>
      <c r="J50" s="5"/>
      <c r="K50" s="5" t="s">
        <v>10</v>
      </c>
      <c r="L50" s="5"/>
      <c r="M50" s="5" t="s">
        <v>5</v>
      </c>
      <c r="N50" s="59"/>
      <c r="O50" s="63" t="s">
        <v>82</v>
      </c>
    </row>
    <row r="51" spans="1:15" x14ac:dyDescent="0.3">
      <c r="A51" s="36">
        <v>49</v>
      </c>
      <c r="B51" s="33">
        <v>100.4</v>
      </c>
      <c r="C51" s="8">
        <v>2</v>
      </c>
      <c r="D51" s="7" t="s">
        <v>35</v>
      </c>
      <c r="E51" s="11" t="s">
        <v>21</v>
      </c>
      <c r="F51" s="3" t="s">
        <v>22</v>
      </c>
      <c r="G51" s="8">
        <v>0.8</v>
      </c>
      <c r="H51" s="52" t="s">
        <v>0</v>
      </c>
      <c r="I51" s="58" t="s">
        <v>8</v>
      </c>
      <c r="J51" s="5"/>
      <c r="K51" s="5" t="s">
        <v>10</v>
      </c>
      <c r="L51" s="5"/>
      <c r="M51" s="5" t="s">
        <v>5</v>
      </c>
      <c r="N51" s="59"/>
      <c r="O51" s="63" t="s">
        <v>82</v>
      </c>
    </row>
    <row r="52" spans="1:15" x14ac:dyDescent="0.3">
      <c r="A52" s="36">
        <v>50</v>
      </c>
      <c r="B52" s="33">
        <v>120.88</v>
      </c>
      <c r="C52" s="8">
        <v>2</v>
      </c>
      <c r="D52" s="7" t="s">
        <v>37</v>
      </c>
      <c r="E52" s="11" t="s">
        <v>21</v>
      </c>
      <c r="F52" s="3" t="s">
        <v>22</v>
      </c>
      <c r="G52" s="8">
        <v>0.9</v>
      </c>
      <c r="H52" s="52" t="s">
        <v>0</v>
      </c>
      <c r="I52" s="58" t="s">
        <v>8</v>
      </c>
      <c r="J52" s="5"/>
      <c r="K52" s="5" t="s">
        <v>10</v>
      </c>
      <c r="L52" s="5"/>
      <c r="M52" s="5" t="s">
        <v>5</v>
      </c>
      <c r="N52" s="59"/>
      <c r="O52" s="62" t="s">
        <v>82</v>
      </c>
    </row>
    <row r="53" spans="1:15" x14ac:dyDescent="0.3">
      <c r="A53" s="36">
        <v>51</v>
      </c>
      <c r="B53" s="33">
        <v>175.36</v>
      </c>
      <c r="C53" s="8">
        <v>1</v>
      </c>
      <c r="D53" s="7" t="s">
        <v>36</v>
      </c>
      <c r="E53" s="11" t="s">
        <v>21</v>
      </c>
      <c r="F53" s="3" t="s">
        <v>22</v>
      </c>
      <c r="G53" s="8">
        <v>0.3</v>
      </c>
      <c r="H53" s="52" t="s">
        <v>2</v>
      </c>
      <c r="I53" s="58" t="s">
        <v>9</v>
      </c>
      <c r="J53" s="5"/>
      <c r="K53" s="5" t="s">
        <v>7</v>
      </c>
      <c r="L53" s="5"/>
      <c r="M53" s="5" t="s">
        <v>8</v>
      </c>
      <c r="N53" s="59"/>
      <c r="O53" s="63" t="s">
        <v>82</v>
      </c>
    </row>
    <row r="54" spans="1:15" x14ac:dyDescent="0.3">
      <c r="A54" s="36">
        <v>52</v>
      </c>
      <c r="B54" s="33">
        <v>150.22999999999999</v>
      </c>
      <c r="C54" s="8">
        <v>6</v>
      </c>
      <c r="D54" s="7" t="s">
        <v>36</v>
      </c>
      <c r="E54" s="11" t="s">
        <v>21</v>
      </c>
      <c r="F54" s="3" t="s">
        <v>22</v>
      </c>
      <c r="G54" s="8">
        <v>0.3</v>
      </c>
      <c r="H54" s="52" t="s">
        <v>2</v>
      </c>
      <c r="I54" s="58" t="s">
        <v>9</v>
      </c>
      <c r="J54" s="5"/>
      <c r="K54" s="5" t="s">
        <v>7</v>
      </c>
      <c r="L54" s="5" t="s">
        <v>19</v>
      </c>
      <c r="M54" s="5" t="s">
        <v>8</v>
      </c>
      <c r="N54" s="59"/>
      <c r="O54" s="63" t="s">
        <v>82</v>
      </c>
    </row>
    <row r="55" spans="1:15" x14ac:dyDescent="0.3">
      <c r="A55" s="36">
        <v>53</v>
      </c>
      <c r="B55" s="33">
        <v>155.6</v>
      </c>
      <c r="C55" s="8">
        <v>2</v>
      </c>
      <c r="D55" s="7" t="s">
        <v>35</v>
      </c>
      <c r="E55" s="11" t="s">
        <v>20</v>
      </c>
      <c r="F55" s="3" t="s">
        <v>22</v>
      </c>
      <c r="G55" s="8">
        <v>2.5</v>
      </c>
      <c r="H55" s="52" t="s">
        <v>2</v>
      </c>
      <c r="I55" s="58" t="s">
        <v>9</v>
      </c>
      <c r="J55" s="5"/>
      <c r="K55" s="5" t="s">
        <v>7</v>
      </c>
      <c r="L55" s="5" t="s">
        <v>19</v>
      </c>
      <c r="M55" s="5" t="s">
        <v>8</v>
      </c>
      <c r="N55" s="59"/>
      <c r="O55" s="63" t="s">
        <v>82</v>
      </c>
    </row>
    <row r="56" spans="1:15" x14ac:dyDescent="0.3">
      <c r="A56" s="36">
        <v>54</v>
      </c>
      <c r="B56" s="33">
        <v>83.5</v>
      </c>
      <c r="C56" s="8">
        <v>2</v>
      </c>
      <c r="D56" s="7" t="s">
        <v>37</v>
      </c>
      <c r="E56" s="11" t="s">
        <v>20</v>
      </c>
      <c r="F56" s="3" t="s">
        <v>24</v>
      </c>
      <c r="G56" s="8">
        <v>2.1</v>
      </c>
      <c r="H56" s="52" t="s">
        <v>2</v>
      </c>
      <c r="I56" s="58" t="s">
        <v>9</v>
      </c>
      <c r="J56" s="5"/>
      <c r="K56" s="5" t="s">
        <v>7</v>
      </c>
      <c r="L56" s="5"/>
      <c r="M56" s="5" t="s">
        <v>8</v>
      </c>
      <c r="N56" s="59"/>
      <c r="O56" s="62" t="s">
        <v>82</v>
      </c>
    </row>
    <row r="57" spans="1:15" x14ac:dyDescent="0.3">
      <c r="A57" s="36">
        <v>55</v>
      </c>
      <c r="B57" s="33">
        <v>145.36000000000001</v>
      </c>
      <c r="C57" s="8">
        <v>2</v>
      </c>
      <c r="D57" s="7" t="s">
        <v>37</v>
      </c>
      <c r="E57" s="11" t="s">
        <v>21</v>
      </c>
      <c r="F57" s="3" t="s">
        <v>22</v>
      </c>
      <c r="G57" s="8">
        <v>0.8</v>
      </c>
      <c r="H57" s="52" t="s">
        <v>2</v>
      </c>
      <c r="I57" s="58" t="s">
        <v>9</v>
      </c>
      <c r="J57" s="5"/>
      <c r="K57" s="5" t="s">
        <v>7</v>
      </c>
      <c r="L57" s="5"/>
      <c r="M57" s="5" t="s">
        <v>8</v>
      </c>
      <c r="N57" s="59"/>
      <c r="O57" s="63" t="s">
        <v>82</v>
      </c>
    </row>
    <row r="58" spans="1:15" x14ac:dyDescent="0.3">
      <c r="A58" s="36">
        <v>56</v>
      </c>
      <c r="B58" s="33">
        <v>184.28</v>
      </c>
      <c r="C58" s="8">
        <v>1</v>
      </c>
      <c r="D58" s="7" t="s">
        <v>35</v>
      </c>
      <c r="E58" s="11" t="s">
        <v>21</v>
      </c>
      <c r="F58" s="3" t="s">
        <v>22</v>
      </c>
      <c r="G58" s="8">
        <v>0.9</v>
      </c>
      <c r="H58" s="52" t="s">
        <v>2</v>
      </c>
      <c r="I58" s="58" t="s">
        <v>9</v>
      </c>
      <c r="J58" s="5"/>
      <c r="K58" s="5" t="s">
        <v>7</v>
      </c>
      <c r="L58" s="5"/>
      <c r="M58" s="5" t="s">
        <v>8</v>
      </c>
      <c r="N58" s="59"/>
      <c r="O58" s="63" t="s">
        <v>82</v>
      </c>
    </row>
    <row r="59" spans="1:15" x14ac:dyDescent="0.3">
      <c r="A59" s="36">
        <v>57</v>
      </c>
      <c r="B59" s="33">
        <v>100.4</v>
      </c>
      <c r="C59" s="8">
        <v>2</v>
      </c>
      <c r="D59" s="7" t="s">
        <v>35</v>
      </c>
      <c r="E59" s="11" t="s">
        <v>21</v>
      </c>
      <c r="F59" s="3" t="s">
        <v>22</v>
      </c>
      <c r="G59" s="8">
        <v>0.5</v>
      </c>
      <c r="H59" s="52" t="s">
        <v>2</v>
      </c>
      <c r="I59" s="58" t="s">
        <v>9</v>
      </c>
      <c r="J59" s="5"/>
      <c r="K59" s="5" t="s">
        <v>5</v>
      </c>
      <c r="L59" s="5"/>
      <c r="M59" s="5" t="s">
        <v>8</v>
      </c>
      <c r="N59" s="59"/>
      <c r="O59" s="63" t="s">
        <v>82</v>
      </c>
    </row>
    <row r="60" spans="1:15" x14ac:dyDescent="0.3">
      <c r="A60" s="36">
        <v>58</v>
      </c>
      <c r="B60" s="33">
        <v>120.88</v>
      </c>
      <c r="C60" s="8">
        <v>1</v>
      </c>
      <c r="D60" s="7" t="s">
        <v>35</v>
      </c>
      <c r="E60" s="11" t="s">
        <v>21</v>
      </c>
      <c r="F60" s="3" t="s">
        <v>22</v>
      </c>
      <c r="G60" s="8">
        <v>0.1</v>
      </c>
      <c r="H60" s="52" t="s">
        <v>2</v>
      </c>
      <c r="I60" s="58" t="s">
        <v>9</v>
      </c>
      <c r="J60" s="5"/>
      <c r="K60" s="5" t="s">
        <v>5</v>
      </c>
      <c r="L60" s="5"/>
      <c r="M60" s="5" t="s">
        <v>8</v>
      </c>
      <c r="N60" s="59"/>
      <c r="O60" s="62" t="s">
        <v>82</v>
      </c>
    </row>
    <row r="61" spans="1:15" x14ac:dyDescent="0.3">
      <c r="A61" s="36">
        <v>59</v>
      </c>
      <c r="B61" s="33">
        <v>89.56</v>
      </c>
      <c r="C61" s="8">
        <v>0</v>
      </c>
      <c r="D61" s="7" t="s">
        <v>35</v>
      </c>
      <c r="E61" s="11" t="s">
        <v>21</v>
      </c>
      <c r="F61" s="3" t="s">
        <v>22</v>
      </c>
      <c r="G61" s="8">
        <v>0.1</v>
      </c>
      <c r="H61" s="52" t="s">
        <v>2</v>
      </c>
      <c r="I61" s="58" t="s">
        <v>9</v>
      </c>
      <c r="J61" s="5"/>
      <c r="K61" s="5" t="s">
        <v>5</v>
      </c>
      <c r="L61" s="5"/>
      <c r="M61" s="5" t="s">
        <v>8</v>
      </c>
      <c r="N61" s="59"/>
      <c r="O61" s="63" t="s">
        <v>82</v>
      </c>
    </row>
    <row r="62" spans="1:15" ht="15" thickBot="1" x14ac:dyDescent="0.35">
      <c r="A62" s="37">
        <v>60</v>
      </c>
      <c r="B62" s="38">
        <v>220.36</v>
      </c>
      <c r="C62" s="39">
        <v>0</v>
      </c>
      <c r="D62" s="40" t="s">
        <v>35</v>
      </c>
      <c r="E62" s="41" t="s">
        <v>21</v>
      </c>
      <c r="F62" s="42" t="s">
        <v>22</v>
      </c>
      <c r="G62" s="39">
        <v>0.2</v>
      </c>
      <c r="H62" s="53" t="s">
        <v>2</v>
      </c>
      <c r="I62" s="60" t="s">
        <v>9</v>
      </c>
      <c r="J62" s="43"/>
      <c r="K62" s="43" t="s">
        <v>5</v>
      </c>
      <c r="L62" s="43"/>
      <c r="M62" s="43" t="s">
        <v>8</v>
      </c>
      <c r="N62" s="61"/>
      <c r="O62" s="64" t="s">
        <v>82</v>
      </c>
    </row>
    <row r="63" spans="1:15" x14ac:dyDescent="0.3">
      <c r="B63" s="35">
        <f>SUM(B4:B62)</f>
        <v>6839.7949999999973</v>
      </c>
    </row>
  </sheetData>
  <sortState ref="A2:X60">
    <sortCondition ref="A2:A60"/>
  </sortState>
  <mergeCells count="12">
    <mergeCell ref="I2:J2"/>
    <mergeCell ref="K2:L2"/>
    <mergeCell ref="M2:N2"/>
    <mergeCell ref="O2:O3"/>
    <mergeCell ref="F2:F3"/>
    <mergeCell ref="G2:G3"/>
    <mergeCell ref="H2:H3"/>
    <mergeCell ref="A2:A3"/>
    <mergeCell ref="B2:B3"/>
    <mergeCell ref="C2:C3"/>
    <mergeCell ref="E2:E3"/>
    <mergeCell ref="D2:D3"/>
  </mergeCells>
  <conditionalFormatting sqref="E33">
    <cfRule type="containsText" dxfId="14" priority="7" operator="containsText" text="Пшен">
      <formula>NOT(ISERROR(SEARCH("Пшен",E33)))</formula>
    </cfRule>
    <cfRule type="containsText" dxfId="13" priority="8" operator="containsText" text="Пшеница">
      <formula>NOT(ISERROR(SEARCH("Пшеница",E33)))</formula>
    </cfRule>
    <cfRule type="containsText" dxfId="12" priority="9" operator="containsText" text="Пар">
      <formula>NOT(ISERROR(SEARCH("Пар",E33)))</formula>
    </cfRule>
    <cfRule type="containsText" dxfId="11" priority="10" operator="containsText" text="Ячмень">
      <formula>NOT(ISERROR(SEARCH("Ячмень",E33)))</formula>
    </cfRule>
    <cfRule type="containsText" dxfId="10" priority="11" operator="containsText" text="Соя">
      <formula>NOT(ISERROR(SEARCH("Соя",E33)))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E40 I4:N8 I41:N47 I33:M40 I56:N62 I48:M55 E34:F34 I13:N32 I9:I12 K9:N12 O4:O62">
    <cfRule type="containsText" dxfId="9" priority="44" operator="containsText" text="Пшен">
      <formula>NOT(ISERROR(SEARCH("Пшен",E4)))</formula>
    </cfRule>
    <cfRule type="containsText" dxfId="8" priority="45" operator="containsText" text="Пшеница">
      <formula>NOT(ISERROR(SEARCH("Пшеница",E4)))</formula>
    </cfRule>
    <cfRule type="containsText" dxfId="7" priority="46" operator="containsText" text="Пар">
      <formula>NOT(ISERROR(SEARCH("Пар",E4)))</formula>
    </cfRule>
    <cfRule type="containsText" dxfId="6" priority="47" operator="containsText" text="Ячмень">
      <formula>NOT(ISERROR(SEARCH("Ячмень",E4)))</formula>
    </cfRule>
    <cfRule type="containsText" dxfId="5" priority="48" operator="containsText" text="Соя">
      <formula>NOT(ISERROR(SEARCH("Соя",E4)))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2">
    <cfRule type="containsText" dxfId="4" priority="1" operator="containsText" text="Пшен">
      <formula>NOT(ISERROR(SEARCH("Пшен",J11)))</formula>
    </cfRule>
    <cfRule type="containsText" dxfId="3" priority="2" operator="containsText" text="Пшеница">
      <formula>NOT(ISERROR(SEARCH("Пшеница",J11)))</formula>
    </cfRule>
    <cfRule type="containsText" dxfId="2" priority="3" operator="containsText" text="Пар">
      <formula>NOT(ISERROR(SEARCH("Пар",J11)))</formula>
    </cfRule>
    <cfRule type="containsText" dxfId="1" priority="4" operator="containsText" text="Ячмень">
      <formula>NOT(ISERROR(SEARCH("Ячмень",J11)))</formula>
    </cfRule>
    <cfRule type="containsText" dxfId="0" priority="5" operator="containsText" text="Соя">
      <formula>NOT(ISERROR(SEARCH("Соя",J11)))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B1" sqref="B1:G8"/>
    </sheetView>
  </sheetViews>
  <sheetFormatPr defaultRowHeight="14.4" x14ac:dyDescent="0.3"/>
  <cols>
    <col min="2" max="3" width="18.109375" customWidth="1"/>
    <col min="4" max="4" width="15.88671875" bestFit="1" customWidth="1"/>
    <col min="5" max="5" width="16.77734375" customWidth="1"/>
    <col min="6" max="6" width="16.6640625" bestFit="1" customWidth="1"/>
    <col min="7" max="7" width="16.6640625" customWidth="1"/>
    <col min="8" max="8" width="12.33203125" bestFit="1" customWidth="1"/>
    <col min="9" max="9" width="12.33203125" customWidth="1"/>
    <col min="10" max="10" width="15.6640625" bestFit="1" customWidth="1"/>
  </cols>
  <sheetData>
    <row r="1" spans="2:7" ht="15" thickBot="1" x14ac:dyDescent="0.35">
      <c r="B1" s="86" t="s">
        <v>77</v>
      </c>
      <c r="C1" s="86"/>
      <c r="D1" s="86"/>
      <c r="E1" s="86"/>
      <c r="F1" s="86"/>
      <c r="G1" s="86"/>
    </row>
    <row r="2" spans="2:7" x14ac:dyDescent="0.3">
      <c r="B2" s="84" t="s">
        <v>68</v>
      </c>
      <c r="C2" s="83" t="s">
        <v>67</v>
      </c>
      <c r="D2" s="79"/>
      <c r="E2" s="79"/>
      <c r="F2" s="79"/>
      <c r="G2" s="80"/>
    </row>
    <row r="3" spans="2:7" ht="15" thickBot="1" x14ac:dyDescent="0.35">
      <c r="B3" s="85"/>
      <c r="C3" s="24" t="s">
        <v>69</v>
      </c>
      <c r="D3" s="25" t="s">
        <v>7</v>
      </c>
      <c r="E3" s="25" t="s">
        <v>30</v>
      </c>
      <c r="F3" s="25" t="s">
        <v>11</v>
      </c>
      <c r="G3" s="26" t="s">
        <v>13</v>
      </c>
    </row>
    <row r="4" spans="2:7" x14ac:dyDescent="0.3">
      <c r="B4" s="21" t="s">
        <v>69</v>
      </c>
      <c r="C4" s="20" t="s">
        <v>64</v>
      </c>
      <c r="D4" s="18" t="s">
        <v>64</v>
      </c>
      <c r="E4" s="18" t="s">
        <v>64</v>
      </c>
      <c r="F4" s="18" t="s">
        <v>64</v>
      </c>
      <c r="G4" s="19" t="s">
        <v>64</v>
      </c>
    </row>
    <row r="5" spans="2:7" x14ac:dyDescent="0.3">
      <c r="B5" s="22" t="s">
        <v>7</v>
      </c>
      <c r="C5" s="27">
        <v>4</v>
      </c>
      <c r="D5" s="28">
        <v>2</v>
      </c>
      <c r="E5" s="28">
        <v>3</v>
      </c>
      <c r="F5" s="28">
        <v>4</v>
      </c>
      <c r="G5" s="29">
        <v>2</v>
      </c>
    </row>
    <row r="6" spans="2:7" x14ac:dyDescent="0.3">
      <c r="B6" s="22" t="s">
        <v>30</v>
      </c>
      <c r="C6" s="27">
        <v>6</v>
      </c>
      <c r="D6" s="28">
        <v>6</v>
      </c>
      <c r="E6" s="28">
        <v>3</v>
      </c>
      <c r="F6" s="28">
        <v>4</v>
      </c>
      <c r="G6" s="29">
        <v>5</v>
      </c>
    </row>
    <row r="7" spans="2:7" x14ac:dyDescent="0.3">
      <c r="B7" s="22" t="s">
        <v>11</v>
      </c>
      <c r="C7" s="27">
        <v>4</v>
      </c>
      <c r="D7" s="28">
        <v>5</v>
      </c>
      <c r="E7" s="28">
        <v>4</v>
      </c>
      <c r="F7" s="28">
        <v>3</v>
      </c>
      <c r="G7" s="29">
        <v>5</v>
      </c>
    </row>
    <row r="8" spans="2:7" ht="15" thickBot="1" x14ac:dyDescent="0.35">
      <c r="B8" s="23" t="s">
        <v>13</v>
      </c>
      <c r="C8" s="30">
        <v>40</v>
      </c>
      <c r="D8" s="31">
        <v>50</v>
      </c>
      <c r="E8" s="31">
        <v>60</v>
      </c>
      <c r="F8" s="31">
        <v>60</v>
      </c>
      <c r="G8" s="32">
        <v>30</v>
      </c>
    </row>
    <row r="11" spans="2:7" x14ac:dyDescent="0.3">
      <c r="B11" t="s">
        <v>26</v>
      </c>
    </row>
    <row r="12" spans="2:7" x14ac:dyDescent="0.3">
      <c r="B12" t="s">
        <v>31</v>
      </c>
    </row>
  </sheetData>
  <mergeCells count="3">
    <mergeCell ref="C2:G2"/>
    <mergeCell ref="B2:B3"/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32" sqref="E32"/>
    </sheetView>
  </sheetViews>
  <sheetFormatPr defaultRowHeight="14.4" x14ac:dyDescent="0.3"/>
  <cols>
    <col min="2" max="2" width="18" customWidth="1"/>
    <col min="3" max="5" width="9" customWidth="1"/>
  </cols>
  <sheetData>
    <row r="2" spans="2:5" x14ac:dyDescent="0.3">
      <c r="B2" s="88" t="s">
        <v>60</v>
      </c>
      <c r="C2" s="88"/>
      <c r="D2" s="88"/>
      <c r="E2" s="88"/>
    </row>
    <row r="3" spans="2:5" x14ac:dyDescent="0.3">
      <c r="B3" s="89" t="s">
        <v>29</v>
      </c>
      <c r="C3" s="87" t="s">
        <v>61</v>
      </c>
      <c r="D3" s="87"/>
      <c r="E3" s="87"/>
    </row>
    <row r="4" spans="2:5" x14ac:dyDescent="0.3">
      <c r="B4" s="90"/>
      <c r="C4" s="17" t="s">
        <v>36</v>
      </c>
      <c r="D4" s="17" t="s">
        <v>35</v>
      </c>
      <c r="E4" s="17" t="s">
        <v>37</v>
      </c>
    </row>
    <row r="5" spans="2:5" x14ac:dyDescent="0.3">
      <c r="B5" s="13" t="s">
        <v>10</v>
      </c>
      <c r="C5" s="16" t="s">
        <v>64</v>
      </c>
      <c r="D5" s="16" t="s">
        <v>64</v>
      </c>
      <c r="E5" s="16" t="s">
        <v>64</v>
      </c>
    </row>
    <row r="6" spans="2:5" x14ac:dyDescent="0.3">
      <c r="B6" s="13" t="s">
        <v>12</v>
      </c>
      <c r="C6" s="16" t="s">
        <v>62</v>
      </c>
      <c r="D6" s="16">
        <v>1</v>
      </c>
      <c r="E6" s="16" t="s">
        <v>63</v>
      </c>
    </row>
    <row r="7" spans="2:5" x14ac:dyDescent="0.3">
      <c r="B7" s="13" t="s">
        <v>7</v>
      </c>
      <c r="C7" s="16" t="s">
        <v>62</v>
      </c>
      <c r="D7" s="16">
        <v>1</v>
      </c>
      <c r="E7" s="16" t="s">
        <v>63</v>
      </c>
    </row>
    <row r="8" spans="2:5" x14ac:dyDescent="0.3">
      <c r="B8" s="13" t="s">
        <v>11</v>
      </c>
      <c r="C8" s="16" t="s">
        <v>62</v>
      </c>
      <c r="D8" s="16">
        <v>1</v>
      </c>
      <c r="E8" s="16" t="s">
        <v>63</v>
      </c>
    </row>
    <row r="9" spans="2:5" x14ac:dyDescent="0.3">
      <c r="B9" s="13" t="s">
        <v>65</v>
      </c>
      <c r="C9" s="16" t="s">
        <v>62</v>
      </c>
      <c r="D9" s="16">
        <v>1</v>
      </c>
      <c r="E9" s="16" t="s">
        <v>63</v>
      </c>
    </row>
  </sheetData>
  <mergeCells count="3">
    <mergeCell ref="C3:E3"/>
    <mergeCell ref="B2:E2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12" sqref="C12"/>
    </sheetView>
  </sheetViews>
  <sheetFormatPr defaultRowHeight="14.4" x14ac:dyDescent="0.3"/>
  <cols>
    <col min="2" max="2" width="42.33203125" customWidth="1"/>
    <col min="3" max="3" width="12.6640625" bestFit="1" customWidth="1"/>
    <col min="4" max="4" width="12.109375" bestFit="1" customWidth="1"/>
  </cols>
  <sheetData>
    <row r="2" spans="2:4" x14ac:dyDescent="0.3">
      <c r="B2" s="91" t="s">
        <v>32</v>
      </c>
      <c r="C2" s="91"/>
      <c r="D2" s="91"/>
    </row>
    <row r="3" spans="2:4" x14ac:dyDescent="0.3">
      <c r="B3" s="4" t="s">
        <v>15</v>
      </c>
      <c r="C3" s="4" t="s">
        <v>16</v>
      </c>
      <c r="D3" s="4" t="s">
        <v>17</v>
      </c>
    </row>
    <row r="4" spans="2:4" x14ac:dyDescent="0.3">
      <c r="B4" s="3" t="s">
        <v>14</v>
      </c>
      <c r="C4" s="3" t="s">
        <v>18</v>
      </c>
      <c r="D4" s="3">
        <v>2</v>
      </c>
    </row>
    <row r="5" spans="2:4" x14ac:dyDescent="0.3">
      <c r="B5" t="s">
        <v>39</v>
      </c>
      <c r="C5" s="3" t="s">
        <v>18</v>
      </c>
      <c r="D5" t="s">
        <v>40</v>
      </c>
    </row>
    <row r="6" spans="2:4" x14ac:dyDescent="0.3">
      <c r="B6" t="s">
        <v>41</v>
      </c>
      <c r="C6" s="3" t="s">
        <v>18</v>
      </c>
      <c r="D6" t="s">
        <v>40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3" sqref="B23"/>
    </sheetView>
  </sheetViews>
  <sheetFormatPr defaultRowHeight="14.4" x14ac:dyDescent="0.3"/>
  <cols>
    <col min="2" max="2" width="17.109375" customWidth="1"/>
    <col min="3" max="3" width="15.6640625" customWidth="1"/>
  </cols>
  <sheetData>
    <row r="2" spans="2:3" ht="28.2" customHeight="1" x14ac:dyDescent="0.3">
      <c r="B2" s="17" t="s">
        <v>66</v>
      </c>
      <c r="C2" s="17" t="s">
        <v>78</v>
      </c>
    </row>
    <row r="3" spans="2:3" x14ac:dyDescent="0.3">
      <c r="B3" s="13" t="s">
        <v>10</v>
      </c>
      <c r="C3" s="15">
        <v>0</v>
      </c>
    </row>
    <row r="4" spans="2:3" x14ac:dyDescent="0.3">
      <c r="B4" s="13" t="s">
        <v>12</v>
      </c>
      <c r="C4" s="15">
        <v>16000</v>
      </c>
    </row>
    <row r="5" spans="2:3" x14ac:dyDescent="0.3">
      <c r="B5" s="13" t="s">
        <v>7</v>
      </c>
      <c r="C5" s="15">
        <v>30000</v>
      </c>
    </row>
    <row r="6" spans="2:3" x14ac:dyDescent="0.3">
      <c r="B6" s="13" t="s">
        <v>11</v>
      </c>
      <c r="C6" s="15">
        <v>12000</v>
      </c>
    </row>
    <row r="7" spans="2:3" x14ac:dyDescent="0.3">
      <c r="B7" s="13" t="s">
        <v>65</v>
      </c>
      <c r="C7" s="15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Плановое размещение культур</vt:lpstr>
      <vt:lpstr>Условия</vt:lpstr>
      <vt:lpstr>Датасет</vt:lpstr>
      <vt:lpstr>Зав-ть от предшественника</vt:lpstr>
      <vt:lpstr>Зав-ть от плодородаия</vt:lpstr>
      <vt:lpstr>Гербициды</vt:lpstr>
      <vt:lpstr>Цена продукции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2020-12-11T13:17:05Z</dcterms:modified>
</cp:coreProperties>
</file>