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0052321-26A3-4725-B0E7-08162214DF5C}"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88" i="100" l="1"/>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3" i="100"/>
  <c r="B2288" i="100"/>
  <c r="C2293" i="100"/>
  <c r="C2287" i="100"/>
  <c r="C2288" i="100"/>
  <c r="C2285" i="100"/>
  <c r="B2289" i="100"/>
  <c r="B2287" i="100"/>
  <c r="B2285" i="100"/>
  <c r="B2286" i="100"/>
  <c r="C2286" i="100"/>
  <c r="C2291" i="100"/>
  <c r="C2292" i="100"/>
  <c r="C2289" i="100"/>
  <c r="B2291" i="100"/>
  <c r="B2290" i="100"/>
  <c r="B2292" i="100"/>
  <c r="C2290"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AB7" i="75"/>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4" i="100"/>
  <c r="C2240" i="100"/>
  <c r="B2254" i="100"/>
  <c r="C2226" i="100"/>
  <c r="C2284" i="100"/>
  <c r="B2259" i="100"/>
  <c r="C2214" i="100"/>
  <c r="C2264" i="100"/>
  <c r="C2255" i="100"/>
  <c r="C2228" i="100"/>
  <c r="C2263" i="100"/>
  <c r="B2250" i="100"/>
  <c r="C2221" i="100"/>
  <c r="B2275" i="100"/>
  <c r="B2239" i="100"/>
  <c r="B2232" i="100"/>
  <c r="B2270" i="100"/>
  <c r="C2246" i="100"/>
  <c r="C2248" i="100"/>
  <c r="B2220" i="100"/>
  <c r="C2249" i="100"/>
  <c r="B2219" i="100"/>
  <c r="B2228" i="100"/>
  <c r="B2249" i="100"/>
  <c r="C2283" i="100"/>
  <c r="C2250" i="100"/>
  <c r="B2222" i="100"/>
  <c r="C2227" i="100"/>
  <c r="B2247" i="100"/>
  <c r="C2261" i="100"/>
  <c r="B2229" i="100"/>
  <c r="C2271" i="100"/>
  <c r="B2231" i="100"/>
  <c r="C2238" i="100"/>
  <c r="B2277" i="100"/>
  <c r="C2277" i="100"/>
  <c r="B2280" i="100"/>
  <c r="B2225" i="100"/>
  <c r="B2227" i="100"/>
  <c r="C2231" i="100"/>
  <c r="C2257" i="100"/>
  <c r="B2274" i="100"/>
  <c r="C2217" i="100"/>
  <c r="C2239" i="100"/>
  <c r="B2236" i="100"/>
  <c r="B2278" i="100"/>
  <c r="B2214" i="100"/>
  <c r="C2215" i="100"/>
  <c r="B2281" i="100"/>
  <c r="C2220" i="100"/>
  <c r="C2216" i="100"/>
  <c r="B2215" i="100"/>
  <c r="C2269" i="100"/>
  <c r="C2236" i="100"/>
  <c r="B2248" i="100"/>
  <c r="B2240" i="100"/>
  <c r="B2256" i="100"/>
  <c r="B2282" i="100"/>
  <c r="C2232" i="100"/>
  <c r="C2266" i="100"/>
  <c r="B2273" i="100"/>
  <c r="B2271" i="100"/>
  <c r="B2246" i="100"/>
  <c r="B2263" i="100"/>
  <c r="C2267" i="100"/>
  <c r="C2274" i="100"/>
  <c r="B2283" i="100"/>
  <c r="C2262" i="100"/>
  <c r="C2280" i="100"/>
  <c r="C2260" i="100"/>
  <c r="C2241" i="100"/>
  <c r="B2235" i="100"/>
  <c r="B2233" i="100"/>
  <c r="B2242" i="100"/>
  <c r="C2224" i="100"/>
  <c r="B2234" i="100"/>
  <c r="B2276" i="100"/>
  <c r="B2216" i="100"/>
  <c r="B2269" i="100"/>
  <c r="C2253" i="100"/>
  <c r="B2241" i="100"/>
  <c r="C2229" i="100"/>
  <c r="C2219" i="100"/>
  <c r="B2267" i="100"/>
  <c r="B2257" i="100"/>
  <c r="C2254" i="100"/>
  <c r="B2221" i="100"/>
  <c r="B2218" i="100"/>
  <c r="C2270" i="100"/>
  <c r="B2252" i="100"/>
  <c r="C2245" i="100"/>
  <c r="C2259" i="100"/>
  <c r="C2225" i="100"/>
  <c r="C2213" i="100"/>
  <c r="C2242" i="100"/>
  <c r="B2217" i="100"/>
  <c r="C2218" i="100"/>
  <c r="C2252" i="100"/>
  <c r="B2284" i="100"/>
  <c r="B2245" i="100"/>
  <c r="B2255" i="100"/>
  <c r="B2262" i="100"/>
  <c r="C2273" i="100"/>
  <c r="B2253" i="100"/>
  <c r="C2276" i="100"/>
  <c r="C2222" i="100"/>
  <c r="B2268" i="100"/>
  <c r="C2235" i="100"/>
  <c r="C2278" i="100"/>
  <c r="C2268" i="100"/>
  <c r="B2261" i="100"/>
  <c r="B2213" i="100"/>
  <c r="B2238" i="100"/>
  <c r="B2260" i="100"/>
  <c r="C2282" i="100"/>
  <c r="B2266" i="100"/>
  <c r="C2233" i="100"/>
  <c r="B2264" i="100"/>
  <c r="C2275" i="100"/>
  <c r="C2243" i="100"/>
  <c r="C2281" i="100"/>
  <c r="B2226" i="100"/>
  <c r="B2243" i="100"/>
  <c r="C2247" i="100"/>
  <c r="B2224" i="100"/>
  <c r="C225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R17" i="75"/>
  <c r="K168" i="94"/>
  <c r="AB17" i="94" s="1"/>
  <c r="K160" i="94"/>
  <c r="AB16" i="94" s="1"/>
  <c r="K48" i="100" l="1"/>
  <c r="V1389" i="100"/>
  <c r="U1389" i="100"/>
  <c r="V1299" i="100"/>
  <c r="U1299" i="100"/>
  <c r="B1234" i="100"/>
  <c r="B1236" i="100"/>
  <c r="B1237" i="100"/>
  <c r="B1233" i="100"/>
  <c r="B1232" i="100"/>
  <c r="B1235" i="100"/>
  <c r="B1238" i="100"/>
  <c r="B1231"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66" i="99" a="1"/>
  <c r="E67" i="99" a="1"/>
  <c r="W196" i="99" a="1"/>
  <c r="E195" i="99" a="1"/>
  <c r="X197" i="99" a="1"/>
  <c r="W94" i="99" a="1"/>
  <c r="D69" i="99" a="1"/>
  <c r="E194" i="99"/>
  <c r="F199" i="99" a="1"/>
  <c r="F170" i="99" a="1"/>
  <c r="E122" i="99" a="1"/>
  <c r="E40" i="99" a="1"/>
  <c r="E69" i="99" a="1"/>
  <c r="E65" i="99" a="1"/>
  <c r="E123" i="99" a="1"/>
  <c r="D170" i="99" a="1"/>
  <c r="D120" i="99" a="1"/>
  <c r="D123" i="99" a="1"/>
  <c r="F69" i="99" a="1"/>
  <c r="X66" i="99" a="1"/>
  <c r="F120" i="99" a="1"/>
  <c r="V121" i="99" a="1"/>
  <c r="F123" i="99" a="1"/>
  <c r="D196" i="99" a="1"/>
  <c r="V66" i="99" a="1"/>
  <c r="W199" i="99" a="1"/>
  <c r="X94" i="99" a="1"/>
  <c r="X40" i="99" a="1"/>
  <c r="V122" i="99" a="1"/>
  <c r="W120" i="99" a="1"/>
  <c r="V198" i="99" a="1"/>
  <c r="F65" i="99" a="1"/>
  <c r="V67" i="99" a="1"/>
  <c r="D122" i="99" a="1"/>
  <c r="X196" i="99" a="1"/>
  <c r="E199" i="99" a="1"/>
  <c r="F121" i="99" a="1"/>
  <c r="D119" i="99" a="1"/>
  <c r="F195" i="99" a="1"/>
  <c r="W123" i="99" a="1"/>
  <c r="V170" i="99" a="1"/>
  <c r="E196" i="99" a="1"/>
  <c r="E66" i="99" a="1"/>
  <c r="X170" i="99" a="1"/>
  <c r="W198" i="99" a="1"/>
  <c r="D68" i="99" a="1"/>
  <c r="V65" i="99" a="1"/>
  <c r="F197" i="99" a="1"/>
  <c r="E68" i="99" a="1"/>
  <c r="W121" i="99" a="1"/>
  <c r="X198" i="99" a="1"/>
  <c r="X67" i="99" a="1"/>
  <c r="E197" i="99" a="1"/>
  <c r="D197" i="99" a="1"/>
  <c r="D199" i="99" a="1"/>
  <c r="X68" i="99" a="1"/>
  <c r="V94" i="99" a="1"/>
  <c r="W118" i="99"/>
  <c r="X65" i="99" a="1"/>
  <c r="X120" i="99" a="1"/>
  <c r="F66" i="99" a="1"/>
  <c r="E118" i="99"/>
  <c r="D195" i="99" a="1"/>
  <c r="F122" i="99" a="1"/>
  <c r="W69" i="99" a="1"/>
  <c r="X123" i="99" a="1"/>
  <c r="W122" i="99" a="1"/>
  <c r="V69" i="99" a="1"/>
  <c r="W40" i="99" a="1"/>
  <c r="X199" i="99" a="1"/>
  <c r="F119" i="99" a="1"/>
  <c r="W64" i="99"/>
  <c r="X121" i="99" a="1"/>
  <c r="V40" i="99" a="1"/>
  <c r="W67" i="99" a="1"/>
  <c r="W170" i="99" a="1"/>
  <c r="W194" i="99"/>
  <c r="W65" i="99" a="1"/>
  <c r="W195" i="99" a="1"/>
  <c r="E119" i="99" a="1"/>
  <c r="V196" i="99" a="1"/>
  <c r="E121" i="99" a="1"/>
  <c r="W197" i="99" a="1"/>
  <c r="W68" i="99" a="1"/>
  <c r="D67" i="99" a="1"/>
  <c r="V68" i="99" a="1"/>
  <c r="E198" i="99" a="1"/>
  <c r="D65" i="99" a="1"/>
  <c r="F196" i="99" a="1"/>
  <c r="V119" i="99" a="1"/>
  <c r="E170" i="99" a="1"/>
  <c r="V197" i="99" a="1"/>
  <c r="V120" i="99" a="1"/>
  <c r="D40" i="99" a="1"/>
  <c r="F40" i="99" a="1"/>
  <c r="V199" i="99" a="1"/>
  <c r="E94" i="99" a="1"/>
  <c r="X119" i="99" a="1"/>
  <c r="F67" i="99" a="1"/>
  <c r="F68" i="99" a="1"/>
  <c r="F198" i="99" a="1"/>
  <c r="E120" i="99" a="1"/>
  <c r="W66" i="99" a="1"/>
  <c r="D121" i="99" a="1"/>
  <c r="X122" i="99" a="1"/>
  <c r="X195" i="99" a="1"/>
  <c r="W119" i="99" a="1"/>
  <c r="D198" i="99" a="1"/>
  <c r="X69" i="99" a="1"/>
  <c r="D94" i="99" a="1"/>
  <c r="E64" i="99"/>
  <c r="V195" i="99" a="1"/>
  <c r="V123" i="99" a="1"/>
  <c r="F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C402" i="99" a="1"/>
  <c r="U402" i="99" a="1"/>
  <c r="U403" i="99" a="1"/>
  <c r="C401" i="99" a="1"/>
  <c r="C400" i="99" a="1"/>
  <c r="B154" i="100"/>
  <c r="C154" i="100"/>
  <c r="C404" i="99" a="1"/>
  <c r="C403" i="99" a="1"/>
  <c r="U404"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60" i="100"/>
  <c r="B2078" i="100"/>
  <c r="C2016" i="100"/>
  <c r="B2062" i="100"/>
  <c r="C2019" i="100"/>
  <c r="B2083" i="100"/>
  <c r="B2017" i="100"/>
  <c r="C2061" i="100"/>
  <c r="B1997" i="100"/>
  <c r="C2069" i="100"/>
  <c r="C2038" i="100"/>
  <c r="C2067" i="100"/>
  <c r="C2014" i="100"/>
  <c r="C1991" i="100"/>
  <c r="B2069" i="100"/>
  <c r="B2066" i="100"/>
  <c r="B1992" i="100"/>
  <c r="C2005" i="100"/>
  <c r="B2081" i="100"/>
  <c r="C1993" i="100"/>
  <c r="C2045" i="100"/>
  <c r="C2088" i="100"/>
  <c r="C2018" i="100"/>
  <c r="B2026" i="100"/>
  <c r="B2023" i="100"/>
  <c r="C2059" i="100"/>
  <c r="B2068" i="100"/>
  <c r="B2034" i="100"/>
  <c r="C2044" i="100"/>
  <c r="C2077" i="100"/>
  <c r="C2034" i="100"/>
  <c r="C2074" i="100"/>
  <c r="B2067" i="100"/>
  <c r="C2040" i="100"/>
  <c r="C2079" i="100"/>
  <c r="B2052" i="100"/>
  <c r="B1996" i="100"/>
  <c r="C2080" i="100"/>
  <c r="B2038" i="100"/>
  <c r="C2007" i="100"/>
  <c r="C2003" i="100"/>
  <c r="C2082" i="100"/>
  <c r="B2079" i="100"/>
  <c r="B2008" i="100"/>
  <c r="B2002" i="100"/>
  <c r="C2037" i="100"/>
  <c r="B2045" i="100"/>
  <c r="C2033" i="100"/>
  <c r="B1991" i="100"/>
  <c r="B2022" i="100"/>
  <c r="C2024" i="100"/>
  <c r="B2041" i="100"/>
  <c r="B2013" i="100"/>
  <c r="B2037" i="100"/>
  <c r="C1994" i="100"/>
  <c r="C2070" i="100"/>
  <c r="C2001" i="100"/>
  <c r="B2000" i="100"/>
  <c r="B2011" i="100"/>
  <c r="C2063" i="100"/>
  <c r="B2080" i="100"/>
  <c r="C1995" i="100"/>
  <c r="B2036" i="100"/>
  <c r="C2051" i="100"/>
  <c r="B2025" i="100"/>
  <c r="B2074" i="100"/>
  <c r="B2040" i="100"/>
  <c r="C2011" i="100"/>
  <c r="C2071" i="100"/>
  <c r="B2016" i="100"/>
  <c r="C2073" i="100"/>
  <c r="C1992" i="100"/>
  <c r="C1990" i="100"/>
  <c r="B2046" i="100"/>
  <c r="B2058" i="100"/>
  <c r="B2001" i="100"/>
  <c r="B2015" i="100"/>
  <c r="C2004" i="100"/>
  <c r="C2013" i="100"/>
  <c r="B2077" i="100"/>
  <c r="C2036" i="100"/>
  <c r="C2023" i="100"/>
  <c r="C2072" i="100"/>
  <c r="C1996" i="100"/>
  <c r="C2022" i="100"/>
  <c r="B2082" i="100"/>
  <c r="B2072" i="100"/>
  <c r="C2039" i="100"/>
  <c r="B1993" i="100"/>
  <c r="B2085" i="100"/>
  <c r="B2050" i="100"/>
  <c r="B2030" i="100"/>
  <c r="B2024" i="100"/>
  <c r="C2048" i="100"/>
  <c r="C2002" i="100"/>
  <c r="B2033" i="100"/>
  <c r="B2027" i="100"/>
  <c r="C2055" i="100"/>
  <c r="C2057" i="100"/>
  <c r="C2056" i="100"/>
  <c r="C2050" i="100"/>
  <c r="C2025" i="100"/>
  <c r="B2035" i="100"/>
  <c r="C2035" i="100"/>
  <c r="C2017" i="100"/>
  <c r="C2030" i="100"/>
  <c r="B2028" i="100"/>
  <c r="B2051" i="100"/>
  <c r="B2004" i="100"/>
  <c r="C2027" i="100"/>
  <c r="C2062" i="100"/>
  <c r="C2041" i="100"/>
  <c r="B2059" i="100"/>
  <c r="B2019" i="100"/>
  <c r="C2012" i="100"/>
  <c r="B2005" i="100"/>
  <c r="B2039" i="100"/>
  <c r="B2049" i="100"/>
  <c r="B2056" i="100"/>
  <c r="B2088" i="100"/>
  <c r="C2047" i="100"/>
  <c r="C2052" i="100"/>
  <c r="C2008" i="100"/>
  <c r="B1994" i="100"/>
  <c r="B2055" i="100"/>
  <c r="C2084" i="100"/>
  <c r="B2057" i="100"/>
  <c r="B2029" i="100"/>
  <c r="B2014" i="100"/>
  <c r="B2063" i="100"/>
  <c r="B2012" i="100"/>
  <c r="C2068" i="100"/>
  <c r="C2066" i="100"/>
  <c r="B2061" i="100"/>
  <c r="C2046" i="100"/>
  <c r="C2028" i="100"/>
  <c r="B2073" i="100"/>
  <c r="C2060" i="100"/>
  <c r="B2048" i="100"/>
  <c r="C2026" i="100"/>
  <c r="C2081" i="100"/>
  <c r="C2015" i="100"/>
  <c r="C1997" i="100"/>
  <c r="B1995" i="100"/>
  <c r="B2003" i="100"/>
  <c r="B2084" i="100"/>
  <c r="B2070" i="100"/>
  <c r="C2078" i="100"/>
  <c r="B2071" i="100"/>
  <c r="C2000" i="100"/>
  <c r="B2018" i="100"/>
  <c r="B1990" i="100"/>
  <c r="C2049" i="100"/>
  <c r="B2047" i="100"/>
  <c r="C2006" i="100"/>
  <c r="C2083" i="100"/>
  <c r="B2044" i="100"/>
  <c r="C2058" i="100"/>
  <c r="B2006" i="100"/>
  <c r="C2029" i="100"/>
  <c r="B2007" i="100"/>
  <c r="C2085" i="100"/>
  <c r="C226" i="94" l="1"/>
  <c r="R515" i="97" s="1"/>
  <c r="E163" i="94"/>
  <c r="E178" i="94"/>
  <c r="E162" i="94"/>
  <c r="C146" i="94" a="1"/>
  <c r="C86" i="94" a="1"/>
  <c r="C44" i="94" a="1"/>
  <c r="C209" i="94" a="1"/>
  <c r="C30" i="94" a="1"/>
  <c r="C58" i="94" a="1"/>
  <c r="C178" i="94" a="1"/>
  <c r="C100" i="94" a="1"/>
  <c r="C130" i="94" a="1"/>
  <c r="C122" i="94" a="1"/>
  <c r="C138" i="94" a="1"/>
  <c r="C16" i="94" a="1"/>
  <c r="C72" i="94" a="1"/>
  <c r="C114" i="94" a="1"/>
  <c r="C197"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30" i="100"/>
  <c r="B2075" i="100"/>
  <c r="C2064" i="100"/>
  <c r="C2053" i="100"/>
  <c r="C2237" i="100"/>
  <c r="C2251" i="100"/>
  <c r="C2279" i="100"/>
  <c r="B2042" i="100"/>
  <c r="C2086" i="100"/>
  <c r="C2021" i="100"/>
  <c r="C2065" i="100"/>
  <c r="B2064" i="100"/>
  <c r="B2020" i="100"/>
  <c r="B2244" i="100"/>
  <c r="B2279" i="100"/>
  <c r="C2087" i="100"/>
  <c r="C2009" i="100"/>
  <c r="C2020" i="100"/>
  <c r="B2009" i="100"/>
  <c r="B2010" i="100"/>
  <c r="B2230" i="100"/>
  <c r="C2258" i="100"/>
  <c r="C2265" i="100"/>
  <c r="C2042" i="100"/>
  <c r="B2087" i="100"/>
  <c r="B2265" i="100"/>
  <c r="B2251" i="100"/>
  <c r="C2054" i="100"/>
  <c r="C2010" i="100"/>
  <c r="C2031" i="100"/>
  <c r="B2258" i="100"/>
  <c r="B2065" i="100"/>
  <c r="C2272" i="100"/>
  <c r="B2054" i="100"/>
  <c r="B2032" i="100"/>
  <c r="B2053" i="100"/>
  <c r="B2043" i="100"/>
  <c r="B2272" i="100"/>
  <c r="C2075" i="100"/>
  <c r="B2031" i="100"/>
  <c r="C2032" i="100"/>
  <c r="C2076" i="100"/>
  <c r="B2086" i="100"/>
  <c r="C2244" i="100"/>
  <c r="B2237" i="100"/>
  <c r="C2043" i="100"/>
  <c r="B2021"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B1998" i="100"/>
  <c r="C1989" i="100"/>
  <c r="C2223" i="100"/>
  <c r="C1998" i="100"/>
  <c r="B2223"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6" i="100"/>
  <c r="B2190" i="100"/>
  <c r="B2182" i="100"/>
  <c r="C2184" i="100"/>
  <c r="B2192" i="100"/>
  <c r="B2196" i="100"/>
  <c r="B2204" i="100"/>
  <c r="C2181" i="100"/>
  <c r="B2203" i="100"/>
  <c r="C2189" i="100"/>
  <c r="C2212" i="100"/>
  <c r="C2196" i="100"/>
  <c r="C2208" i="100"/>
  <c r="C2182" i="100"/>
  <c r="B2181" i="100"/>
  <c r="B2208" i="100"/>
  <c r="C2209" i="100"/>
  <c r="B2212" i="100"/>
  <c r="B2180" i="100"/>
  <c r="B2200" i="100"/>
  <c r="B2188" i="100"/>
  <c r="B2198" i="100"/>
  <c r="B2202" i="100"/>
  <c r="B2205" i="100"/>
  <c r="B2207" i="100"/>
  <c r="C2198" i="100"/>
  <c r="B2209" i="100"/>
  <c r="C2188" i="100"/>
  <c r="C2201" i="100"/>
  <c r="C2200" i="100"/>
  <c r="C2205" i="100"/>
  <c r="B2189" i="100"/>
  <c r="C2180" i="100"/>
  <c r="C2210" i="100"/>
  <c r="C2204" i="100"/>
  <c r="B2210" i="100"/>
  <c r="B2183" i="100"/>
  <c r="B2201" i="100"/>
  <c r="C2191" i="100"/>
  <c r="B2211" i="100"/>
  <c r="C2202" i="100"/>
  <c r="C2192" i="100"/>
  <c r="C2211" i="100"/>
  <c r="C2207" i="100"/>
  <c r="C2203" i="100"/>
  <c r="C2187" i="100"/>
  <c r="C2199" i="100"/>
  <c r="C2197" i="100"/>
  <c r="B2187" i="100"/>
  <c r="B2191" i="100"/>
  <c r="B2206" i="100"/>
  <c r="B2184" i="100"/>
  <c r="B2195" i="100"/>
  <c r="C2190" i="100"/>
  <c r="B2197" i="100"/>
  <c r="C2183" i="100"/>
  <c r="C2195" i="100"/>
  <c r="B219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X194" i="99"/>
  <c r="D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4" i="100"/>
  <c r="B2193"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956" i="100" l="1"/>
  <c r="B428" i="100"/>
  <c r="C359" i="100"/>
  <c r="B1793" i="100"/>
  <c r="C685" i="100"/>
  <c r="B1985" i="100"/>
  <c r="B1815" i="100"/>
  <c r="C1984" i="100"/>
  <c r="C947" i="100"/>
  <c r="C1911" i="100"/>
  <c r="W192" i="99" a="1"/>
  <c r="B464" i="100"/>
  <c r="K114" i="99" a="1"/>
  <c r="B726" i="100"/>
  <c r="C1072" i="100"/>
  <c r="C821" i="100"/>
  <c r="C1743" i="100"/>
  <c r="I89" i="99" a="1"/>
  <c r="B1008" i="100"/>
  <c r="C1665" i="100"/>
  <c r="B102" i="100"/>
  <c r="B289" i="100"/>
  <c r="AA190" i="99" a="1"/>
  <c r="C462" i="100"/>
  <c r="C1061" i="100"/>
  <c r="C898" i="100"/>
  <c r="B873" i="100"/>
  <c r="C322" i="100"/>
  <c r="B62" i="100"/>
  <c r="B1168" i="100"/>
  <c r="E398" i="99" a="1"/>
  <c r="C172" i="100"/>
  <c r="C1009" i="100"/>
  <c r="B1244" i="100"/>
  <c r="C1143" i="100"/>
  <c r="BE223" i="99" a="1"/>
  <c r="B116" i="100"/>
  <c r="C597" i="100"/>
  <c r="B530" i="100"/>
  <c r="B1019" i="100"/>
  <c r="C832" i="100"/>
  <c r="H398" i="99" a="1"/>
  <c r="C1945" i="100"/>
  <c r="C1881" i="100"/>
  <c r="K271" i="99" a="1"/>
  <c r="B568" i="100"/>
  <c r="B128" i="100"/>
  <c r="B775" i="100"/>
  <c r="I419" i="99" a="1"/>
  <c r="B686" i="100"/>
  <c r="C728" i="100"/>
  <c r="B344" i="100"/>
  <c r="C550" i="100"/>
  <c r="C674" i="100"/>
  <c r="C1829" i="100"/>
  <c r="W223" i="99" a="1"/>
  <c r="BX224" i="99" a="1"/>
  <c r="B436" i="100"/>
  <c r="C430" i="100"/>
  <c r="C1150" i="100"/>
  <c r="B379" i="100"/>
  <c r="C1947" i="100"/>
  <c r="AP224" i="99" a="1"/>
  <c r="B1683" i="100"/>
  <c r="C1037" i="100"/>
  <c r="C1051" i="100"/>
  <c r="C1185" i="100"/>
  <c r="B1797" i="100"/>
  <c r="C533" i="100"/>
  <c r="C1768" i="100"/>
  <c r="B1743" i="100"/>
  <c r="C1041" i="100"/>
  <c r="B781" i="100"/>
  <c r="B1862" i="100"/>
  <c r="B1126" i="100"/>
  <c r="J60" i="99" a="1"/>
  <c r="B858" i="100"/>
  <c r="B1070" i="100"/>
  <c r="C697" i="100"/>
  <c r="C605" i="100"/>
  <c r="C997" i="100"/>
  <c r="U381" i="99" a="1"/>
  <c r="C1831" i="100"/>
  <c r="C304" i="100"/>
  <c r="B1715" i="100"/>
  <c r="B1678" i="100"/>
  <c r="C473" i="100"/>
  <c r="C381" i="100"/>
  <c r="B349" i="100"/>
  <c r="B516" i="100"/>
  <c r="C408" i="100"/>
  <c r="B1745" i="100"/>
  <c r="C453" i="100"/>
  <c r="B1813" i="100"/>
  <c r="C1736" i="100"/>
  <c r="C109" i="100"/>
  <c r="C387" i="100"/>
  <c r="C704" i="100"/>
  <c r="C25" i="100"/>
  <c r="B433" i="100"/>
  <c r="B806" i="100"/>
  <c r="B119" i="100"/>
  <c r="B145" i="100"/>
  <c r="B329" i="100"/>
  <c r="C1147" i="100"/>
  <c r="C1804" i="100"/>
  <c r="C968" i="100"/>
  <c r="C1903" i="100"/>
  <c r="C334" i="100"/>
  <c r="C1787" i="100"/>
  <c r="C1784" i="100"/>
  <c r="B573" i="100"/>
  <c r="B593" i="100"/>
  <c r="C1178" i="100"/>
  <c r="B445" i="100"/>
  <c r="C807" i="100"/>
  <c r="B1136" i="100"/>
  <c r="C568" i="100"/>
  <c r="C722" i="100"/>
  <c r="AB165" i="99" a="1"/>
  <c r="B235" i="100"/>
  <c r="B23" i="100"/>
  <c r="BQ219" i="99" a="1"/>
  <c r="AB62" i="99" a="1"/>
  <c r="B820" i="100"/>
  <c r="B1673" i="100"/>
  <c r="C456" i="100"/>
  <c r="B295" i="100"/>
  <c r="CG219" i="99" a="1"/>
  <c r="B103" i="100"/>
  <c r="C1774" i="100"/>
  <c r="C1982" i="100"/>
  <c r="Z221" i="99" a="1"/>
  <c r="C680" i="100"/>
  <c r="B365" i="100"/>
  <c r="B133" i="100"/>
  <c r="C1165" i="100"/>
  <c r="C1701" i="100"/>
  <c r="B172" i="100"/>
  <c r="C1762" i="100"/>
  <c r="Q35" i="99" a="1"/>
  <c r="AE89" i="99" a="1"/>
  <c r="B1875" i="100"/>
  <c r="B1869" i="100"/>
  <c r="B1213" i="100"/>
  <c r="B228" i="100"/>
  <c r="C367" i="100"/>
  <c r="P219" i="99" a="1"/>
  <c r="B784" i="100"/>
  <c r="B85" i="100"/>
  <c r="C363" i="100"/>
  <c r="B1834" i="100"/>
  <c r="C307" i="100"/>
  <c r="B1040" i="100"/>
  <c r="B115" i="100"/>
  <c r="B557" i="100"/>
  <c r="B1931" i="100"/>
  <c r="C1669" i="100"/>
  <c r="B1746" i="100"/>
  <c r="B1609" i="100"/>
  <c r="C1024" i="100"/>
  <c r="B358" i="100"/>
  <c r="C56" i="100"/>
  <c r="C458" i="100"/>
  <c r="C576" i="100"/>
  <c r="C505" i="100"/>
  <c r="C702" i="100"/>
  <c r="B1194" i="100"/>
  <c r="C573" i="100"/>
  <c r="B132" i="100"/>
  <c r="C502" i="100"/>
  <c r="W221" i="99" a="1"/>
  <c r="B1777" i="100"/>
  <c r="C288" i="100"/>
  <c r="B796" i="100"/>
  <c r="AE143" i="99" a="1"/>
  <c r="B1805" i="100"/>
  <c r="F223" i="99" a="1"/>
  <c r="G62" i="99"/>
  <c r="C824" i="100"/>
  <c r="B696" i="100"/>
  <c r="B1716" i="100"/>
  <c r="AC13" i="99" a="1"/>
  <c r="B174" i="100"/>
  <c r="B609" i="100"/>
  <c r="C725" i="100"/>
  <c r="AI35" i="99" a="1"/>
  <c r="C767" i="100"/>
  <c r="C62" i="100"/>
  <c r="B1014" i="100"/>
  <c r="AC398" i="99" a="1"/>
  <c r="AP223" i="99" a="1"/>
  <c r="B674" i="100"/>
  <c r="M288" i="99" a="1"/>
  <c r="B450" i="100"/>
  <c r="B1025" i="100"/>
  <c r="Q165" i="99" a="1"/>
  <c r="C915" i="100"/>
  <c r="C1974" i="100"/>
  <c r="C651" i="100"/>
  <c r="B566" i="100"/>
  <c r="C752" i="100"/>
  <c r="C1007" i="100"/>
  <c r="B1017" i="100"/>
  <c r="C1044" i="100"/>
  <c r="B1868" i="100"/>
  <c r="B495" i="100"/>
  <c r="C1100" i="100"/>
  <c r="M35" i="99" a="1"/>
  <c r="B175" i="100"/>
  <c r="Y398" i="99" a="1"/>
  <c r="C1857" i="100"/>
  <c r="C934" i="100"/>
  <c r="W362" i="99" a="1"/>
  <c r="B168" i="100"/>
  <c r="B82" i="100"/>
  <c r="C1812" i="100"/>
  <c r="B1955" i="100"/>
  <c r="B1889" i="100"/>
  <c r="B71" i="100"/>
  <c r="B1742" i="100"/>
  <c r="C790" i="100"/>
  <c r="B1124" i="100"/>
  <c r="B681" i="100"/>
  <c r="C366" i="100"/>
  <c r="B1058" i="100"/>
  <c r="B312" i="100"/>
  <c r="B478" i="100"/>
  <c r="C622" i="100"/>
  <c r="C1216" i="100"/>
  <c r="BL221" i="99" a="1"/>
  <c r="C1068" i="100"/>
  <c r="M89" i="99" a="1"/>
  <c r="C1841" i="100"/>
  <c r="C518" i="100"/>
  <c r="C919" i="100"/>
  <c r="B380" i="100"/>
  <c r="B1708" i="100"/>
  <c r="C1677" i="100"/>
  <c r="C1566" i="100"/>
  <c r="B1733" i="100"/>
  <c r="G221" i="99" a="1"/>
  <c r="C1033" i="100"/>
  <c r="B1253" i="100"/>
  <c r="C686" i="100"/>
  <c r="C555" i="100"/>
  <c r="B189" i="100"/>
  <c r="G398" i="99" a="1"/>
  <c r="W273" i="99" a="1"/>
  <c r="X93" i="99" a="1"/>
  <c r="C1936" i="100"/>
  <c r="B1849" i="100"/>
  <c r="B403" i="100"/>
  <c r="C1043" i="100"/>
  <c r="C280" i="100"/>
  <c r="C681" i="100"/>
  <c r="D307" i="99" a="1"/>
  <c r="B1840" i="100"/>
  <c r="G337" i="99" a="1"/>
  <c r="C503" i="100"/>
  <c r="C1889" i="100"/>
  <c r="C937" i="100"/>
  <c r="B1187" i="100"/>
  <c r="B776" i="100"/>
  <c r="AD114" i="99" a="1"/>
  <c r="B1902" i="100"/>
  <c r="C1699" i="100"/>
  <c r="K4" i="99" a="1"/>
  <c r="C1095" i="100"/>
  <c r="B1915" i="100"/>
  <c r="C916" i="100"/>
  <c r="C1586" i="100"/>
  <c r="C418" i="100"/>
  <c r="C272" i="100"/>
  <c r="B44" i="100"/>
  <c r="C1814" i="100"/>
  <c r="AB360" i="99" a="1"/>
  <c r="C868" i="100"/>
  <c r="B957" i="100"/>
  <c r="C956" i="100"/>
  <c r="B79" i="100"/>
  <c r="C74" i="100"/>
  <c r="C388" i="100"/>
  <c r="H114" i="99" a="1"/>
  <c r="C1167" i="100"/>
  <c r="C215" i="100"/>
  <c r="C1083" i="100"/>
  <c r="C382" i="99" a="1"/>
  <c r="C1129" i="100"/>
  <c r="C1010" i="100"/>
  <c r="C1827" i="100"/>
  <c r="C1236" i="100"/>
  <c r="B1245" i="100"/>
  <c r="D93" i="99" a="1"/>
  <c r="B1738" i="100"/>
  <c r="C1786" i="100"/>
  <c r="B1772" i="100"/>
  <c r="B861" i="100"/>
  <c r="C1643" i="100"/>
  <c r="H341" i="99" a="1"/>
  <c r="B1152" i="100"/>
  <c r="C85" i="100"/>
  <c r="B1084" i="100"/>
  <c r="C900" i="100"/>
  <c r="C1891" i="100"/>
  <c r="C620" i="100"/>
  <c r="C1034" i="100"/>
  <c r="C1731" i="100"/>
  <c r="C895" i="100"/>
  <c r="B961" i="100"/>
  <c r="B254" i="100"/>
  <c r="B313" i="100"/>
  <c r="C1204" i="100"/>
  <c r="O190" i="99" a="1"/>
  <c r="B303" i="100"/>
  <c r="C1785" i="100"/>
  <c r="C1668" i="100"/>
  <c r="AC219" i="99" a="1"/>
  <c r="C285" i="100"/>
  <c r="B155" i="100"/>
  <c r="B786" i="100"/>
  <c r="B688" i="100"/>
  <c r="C1942" i="100"/>
  <c r="B1558" i="100"/>
  <c r="C606" i="100"/>
  <c r="B562" i="100"/>
  <c r="C328" i="100"/>
  <c r="F224" i="99" a="1"/>
  <c r="B491" i="100"/>
  <c r="B122" i="100"/>
  <c r="C1844" i="100"/>
  <c r="B1963" i="100"/>
  <c r="B585" i="100"/>
  <c r="C1258" i="100"/>
  <c r="B204" i="100"/>
  <c r="C1155" i="100"/>
  <c r="B769" i="100"/>
  <c r="Q244" i="99" a="1"/>
  <c r="C978" i="100"/>
  <c r="B1197" i="100"/>
  <c r="C1126" i="100"/>
  <c r="X169" i="99" a="1"/>
  <c r="B673" i="100"/>
  <c r="B1252" i="100"/>
  <c r="B987" i="100"/>
  <c r="C1828" i="100"/>
  <c r="B1670" i="100"/>
  <c r="C1742" i="100"/>
  <c r="B424" i="100"/>
  <c r="B1222" i="100"/>
  <c r="C1686" i="100"/>
  <c r="B78" i="100"/>
  <c r="B970" i="100"/>
  <c r="B886" i="100"/>
  <c r="B629" i="100"/>
  <c r="C1709" i="100"/>
  <c r="E167" i="99" a="1"/>
  <c r="C1606" i="100"/>
  <c r="B1786" i="100"/>
  <c r="C490" i="100"/>
  <c r="B1843" i="100"/>
  <c r="B376" i="100"/>
  <c r="B452" i="100"/>
  <c r="I341" i="99" a="1"/>
  <c r="C464" i="100"/>
  <c r="B1695" i="100"/>
  <c r="B1606" i="100"/>
  <c r="C495" i="100"/>
  <c r="B317" i="100"/>
  <c r="B1879" i="100"/>
  <c r="X221" i="99" a="1"/>
  <c r="B1735" i="100"/>
  <c r="B515" i="100"/>
  <c r="B819" i="100"/>
  <c r="D62" i="99" a="1"/>
  <c r="C1760" i="100"/>
  <c r="C291" i="100"/>
  <c r="B236" i="100"/>
  <c r="BE221" i="99" a="1"/>
  <c r="C612" i="100"/>
  <c r="B70" i="100"/>
  <c r="B1688" i="100"/>
  <c r="B649" i="100"/>
  <c r="B257" i="100"/>
  <c r="C979" i="100"/>
  <c r="B1610" i="100"/>
  <c r="B333" i="100"/>
  <c r="C926" i="100"/>
  <c r="C846" i="100"/>
  <c r="C520" i="100"/>
  <c r="C252" i="100"/>
  <c r="B1134" i="100"/>
  <c r="X223" i="99" a="1"/>
  <c r="B183" i="100"/>
  <c r="B1071" i="100"/>
  <c r="C115" i="100"/>
  <c r="CA219" i="99" a="1"/>
  <c r="C1794" i="100"/>
  <c r="C420" i="100"/>
  <c r="B1600" i="100"/>
  <c r="C1076" i="100"/>
  <c r="C1597" i="100"/>
  <c r="C1562" i="100"/>
  <c r="B591" i="100"/>
  <c r="Y143" i="99" a="1"/>
  <c r="B1694" i="100"/>
  <c r="AG271" i="99" a="1"/>
  <c r="C81" i="100"/>
  <c r="B887" i="100"/>
  <c r="C646" i="100"/>
  <c r="B1035" i="100"/>
  <c r="B1826" i="100"/>
  <c r="C234" i="100"/>
  <c r="B511" i="100"/>
  <c r="C943" i="100"/>
  <c r="C664" i="100"/>
  <c r="C231" i="100"/>
  <c r="C889" i="100"/>
  <c r="B707" i="100"/>
  <c r="C783" i="100"/>
  <c r="C904" i="100"/>
  <c r="B342" i="100"/>
  <c r="B479" i="100"/>
  <c r="C403" i="100"/>
  <c r="B875" i="100"/>
  <c r="C1153" i="100"/>
  <c r="B632" i="100"/>
  <c r="W93" i="99" a="1"/>
  <c r="B1776" i="100"/>
  <c r="C1937" i="100"/>
  <c r="C1274" i="100"/>
  <c r="B856" i="100"/>
  <c r="B201" i="100"/>
  <c r="BI219" i="99" a="1"/>
  <c r="B1974" i="100"/>
  <c r="AN221" i="99" a="1"/>
  <c r="B746" i="100"/>
  <c r="C437" i="100"/>
  <c r="C433" i="100"/>
  <c r="C340" i="100"/>
  <c r="B404" i="100"/>
  <c r="D356" i="99" a="1"/>
  <c r="I288" i="99" a="1"/>
  <c r="B1703" i="100"/>
  <c r="C1771" i="100"/>
  <c r="C1023" i="100"/>
  <c r="B10" i="100"/>
  <c r="B226" i="100"/>
  <c r="C1188" i="100"/>
  <c r="G165" i="99" a="1"/>
  <c r="C732" i="100"/>
  <c r="B179" i="100"/>
  <c r="B791" i="100"/>
  <c r="M190" i="99" a="1"/>
  <c r="B6" i="100"/>
  <c r="C1212" i="100"/>
  <c r="C1111" i="100"/>
  <c r="B1147" i="100"/>
  <c r="C124" i="100"/>
  <c r="B685" i="100"/>
  <c r="C1753" i="100"/>
  <c r="C703" i="100"/>
  <c r="F62" i="99" a="1"/>
  <c r="H337" i="99" a="1"/>
  <c r="B1744" i="100"/>
  <c r="B1081" i="100"/>
  <c r="B348" i="100"/>
  <c r="AD60" i="99" a="1"/>
  <c r="C920" i="100"/>
  <c r="AH219" i="99" a="1"/>
  <c r="B959" i="100"/>
  <c r="B991" i="100"/>
  <c r="B1611" i="100"/>
  <c r="B1185" i="100"/>
  <c r="B1567" i="100"/>
  <c r="B1179" i="100"/>
  <c r="E224" i="99" a="1"/>
  <c r="B804" i="100"/>
  <c r="B927" i="100"/>
  <c r="C330" i="100"/>
  <c r="C1671" i="100"/>
  <c r="B1140" i="100"/>
  <c r="C737" i="100"/>
  <c r="B1790" i="100"/>
  <c r="C246" i="100"/>
  <c r="Y192" i="99" a="1"/>
  <c r="B202" i="100"/>
  <c r="C1962" i="100"/>
  <c r="B359" i="100"/>
  <c r="X377" i="99" a="1"/>
  <c r="B1273" i="100"/>
  <c r="B1247" i="100"/>
  <c r="B355" i="100"/>
  <c r="B1878" i="100"/>
  <c r="B153" i="100"/>
  <c r="C917" i="100"/>
  <c r="BX221" i="99" a="1"/>
  <c r="Y91" i="99" a="1"/>
  <c r="B357" i="100"/>
  <c r="C955" i="100"/>
  <c r="C1012" i="100"/>
  <c r="C510" i="100"/>
  <c r="B1188" i="100"/>
  <c r="C530" i="100"/>
  <c r="C862" i="100"/>
  <c r="C343" i="100"/>
  <c r="B647" i="100"/>
  <c r="C1561" i="100"/>
  <c r="B1096" i="100"/>
  <c r="C1270" i="100"/>
  <c r="I143" i="99" a="1"/>
  <c r="C1647" i="100"/>
  <c r="AB89" i="99" a="1"/>
  <c r="B504" i="100"/>
  <c r="B670" i="100"/>
  <c r="C1595" i="100"/>
  <c r="C1184" i="100"/>
  <c r="B1198" i="100"/>
  <c r="C780" i="100"/>
  <c r="B1251" i="100"/>
  <c r="C1902" i="100"/>
  <c r="B821" i="100"/>
  <c r="B854" i="100"/>
  <c r="B896" i="100"/>
  <c r="B579" i="100"/>
  <c r="C264" i="100"/>
  <c r="AC89" i="99" a="1"/>
  <c r="B1729" i="100"/>
  <c r="F37" i="99" a="1"/>
  <c r="B986" i="100"/>
  <c r="B982" i="100"/>
  <c r="B960" i="100"/>
  <c r="I219" i="99" a="1"/>
  <c r="C1939" i="100"/>
  <c r="C1611" i="100"/>
  <c r="B1174" i="100"/>
  <c r="B891" i="100"/>
  <c r="B276" i="100"/>
  <c r="C1078" i="100"/>
  <c r="C10" i="100"/>
  <c r="B839" i="100"/>
  <c r="B1988" i="100"/>
  <c r="C1972" i="100"/>
  <c r="C294" i="100"/>
  <c r="B241" i="100"/>
  <c r="C554" i="100"/>
  <c r="G356" i="99" a="1"/>
  <c r="C1276" i="100"/>
  <c r="H165" i="99" a="1"/>
  <c r="AE35" i="99" a="1"/>
  <c r="C974" i="100"/>
  <c r="D362" i="99" a="1"/>
  <c r="B366" i="100"/>
  <c r="C358" i="100"/>
  <c r="B1682" i="100"/>
  <c r="B64" i="100"/>
  <c r="B1709" i="100"/>
  <c r="B1865" i="100"/>
  <c r="B302" i="100"/>
  <c r="B19" i="100"/>
  <c r="AI165" i="99" a="1"/>
  <c r="B584" i="100"/>
  <c r="C727" i="100"/>
  <c r="C689" i="100"/>
  <c r="BO219" i="99" a="1"/>
  <c r="B642" i="100"/>
  <c r="C1056" i="100"/>
  <c r="C321" i="100"/>
  <c r="C450" i="100"/>
  <c r="C1583" i="100"/>
  <c r="B767" i="100"/>
  <c r="AB114" i="99" a="1"/>
  <c r="C80" i="100"/>
  <c r="B1721" i="100"/>
  <c r="B827" i="100"/>
  <c r="B564" i="100"/>
  <c r="B1227" i="100"/>
  <c r="C501" i="100"/>
  <c r="AA60" i="99" a="1"/>
  <c r="B1559" i="100"/>
  <c r="B1978" i="100"/>
  <c r="B709" i="100"/>
  <c r="B1853" i="100"/>
  <c r="C511" i="100"/>
  <c r="B1181" i="100"/>
  <c r="M271" i="99" a="1"/>
  <c r="B472" i="100"/>
  <c r="B893" i="100"/>
  <c r="B1029" i="100"/>
  <c r="C431" i="100"/>
  <c r="B772" i="100"/>
  <c r="B978" i="100"/>
  <c r="AG165" i="99" a="1"/>
  <c r="B965" i="100"/>
  <c r="C964" i="100"/>
  <c r="B1112" i="100"/>
  <c r="B553" i="100"/>
  <c r="B410" i="100"/>
  <c r="C494" i="100"/>
  <c r="C217" i="100"/>
  <c r="C1862" i="100"/>
  <c r="B176" i="100"/>
  <c r="N8" i="99" a="1"/>
  <c r="C137" i="100"/>
  <c r="B733" i="100"/>
  <c r="AB377" i="99" a="1"/>
  <c r="C878" i="100"/>
  <c r="B916" i="100"/>
  <c r="B157" i="100"/>
  <c r="C504" i="100"/>
  <c r="C765" i="100"/>
  <c r="AC35" i="99" a="1"/>
  <c r="BM219" i="99" a="1"/>
  <c r="B1107" i="100"/>
  <c r="B390" i="100"/>
  <c r="C356" i="100"/>
  <c r="C759" i="100"/>
  <c r="B432" i="100"/>
  <c r="B1916" i="100"/>
  <c r="N5" i="99" a="1"/>
  <c r="B437" i="100"/>
  <c r="C641" i="100"/>
  <c r="B1103" i="100"/>
  <c r="C482" i="100"/>
  <c r="BL219" i="99" a="1"/>
  <c r="C1695" i="100"/>
  <c r="B1833" i="100"/>
  <c r="B534" i="100"/>
  <c r="C1799" i="100"/>
  <c r="G219" i="99" a="1"/>
  <c r="B69" i="100"/>
  <c r="B372" i="100"/>
  <c r="C463" i="100"/>
  <c r="B1895" i="100"/>
  <c r="C346" i="100"/>
  <c r="C129" i="100"/>
  <c r="C966" i="100"/>
  <c r="B663" i="100"/>
  <c r="C9" i="100"/>
  <c r="B851" i="100"/>
  <c r="B1712" i="100"/>
  <c r="B531" i="100"/>
  <c r="C1610" i="100"/>
  <c r="C314" i="100"/>
  <c r="C770" i="100"/>
  <c r="B1056" i="100"/>
  <c r="C125" i="100"/>
  <c r="B651" i="100"/>
  <c r="M398" i="99" a="1"/>
  <c r="C348" i="100"/>
  <c r="B597" i="100"/>
  <c r="B1117" i="100"/>
  <c r="L398" i="99" a="1"/>
  <c r="B378" i="100"/>
  <c r="B756" i="100"/>
  <c r="B248" i="100"/>
  <c r="C994" i="100"/>
  <c r="B227" i="100"/>
  <c r="C991" i="100"/>
  <c r="B737" i="100"/>
  <c r="B1077" i="100"/>
  <c r="C1177" i="100"/>
  <c r="C829" i="100"/>
  <c r="B1111" i="100"/>
  <c r="C1132" i="100"/>
  <c r="B708" i="100"/>
  <c r="B550" i="100"/>
  <c r="C1146" i="100"/>
  <c r="B29" i="100"/>
  <c r="C558" i="100"/>
  <c r="C1046" i="100"/>
  <c r="C911" i="100"/>
  <c r="C257" i="100"/>
  <c r="O143" i="99" a="1"/>
  <c r="B731" i="100"/>
  <c r="C819" i="100"/>
  <c r="C422" i="100"/>
  <c r="C148" i="100"/>
  <c r="AV219" i="99" a="1"/>
  <c r="C741" i="100"/>
  <c r="B142" i="100"/>
  <c r="B1773" i="100"/>
  <c r="C498" i="100"/>
  <c r="G114" i="99" a="1"/>
  <c r="C5" i="100"/>
  <c r="C397" i="100"/>
  <c r="B1808" i="100"/>
  <c r="C512" i="100"/>
  <c r="C401" i="100"/>
  <c r="I322" i="99" a="1"/>
  <c r="B483" i="100"/>
  <c r="B114" i="100"/>
  <c r="B1248" i="100"/>
  <c r="C1886" i="100"/>
  <c r="C1730" i="100"/>
  <c r="C907" i="100"/>
  <c r="I13" i="99" a="1"/>
  <c r="C1925" i="100"/>
  <c r="C1943" i="100"/>
  <c r="C454" i="100"/>
  <c r="B630" i="100"/>
  <c r="C485" i="100"/>
  <c r="C553" i="100"/>
  <c r="C1063" i="100"/>
  <c r="C660" i="100"/>
  <c r="C547" i="100"/>
  <c r="B1676" i="100"/>
  <c r="B602" i="100"/>
  <c r="B594" i="100"/>
  <c r="B1279" i="100"/>
  <c r="P190" i="99" a="1"/>
  <c r="B1568" i="100"/>
  <c r="C355" i="100"/>
  <c r="B1804" i="100"/>
  <c r="F248" i="99" a="1"/>
  <c r="E273" i="99" a="1"/>
  <c r="B1787" i="100"/>
  <c r="B621" i="100"/>
  <c r="B1781" i="100"/>
  <c r="B1062" i="100"/>
  <c r="B47" i="100"/>
  <c r="B945" i="100"/>
  <c r="C623" i="100"/>
  <c r="C1168" i="100"/>
  <c r="C404" i="100"/>
  <c r="B1680" i="100"/>
  <c r="Y13" i="99" a="1"/>
  <c r="B1086" i="100"/>
  <c r="C1676" i="100"/>
  <c r="B56" i="100"/>
  <c r="B1971" i="100"/>
  <c r="B1122" i="100"/>
  <c r="C1612" i="100"/>
  <c r="C59" i="100"/>
  <c r="B285" i="100"/>
  <c r="B180" i="100"/>
  <c r="B976" i="100"/>
  <c r="C19" i="100"/>
  <c r="O305" i="99" a="1"/>
  <c r="B843" i="100"/>
  <c r="C421" i="100"/>
  <c r="C34" i="100"/>
  <c r="B1128" i="100"/>
  <c r="B1788" i="100"/>
  <c r="C1873" i="100"/>
  <c r="B1968" i="100"/>
  <c r="B273" i="100"/>
  <c r="B1583" i="100"/>
  <c r="C1206" i="100"/>
  <c r="B576" i="100"/>
  <c r="AB37" i="99" a="1"/>
  <c r="B860" i="100"/>
  <c r="C1585" i="100"/>
  <c r="C474" i="100"/>
  <c r="B308" i="100"/>
  <c r="AF114" i="99" a="1"/>
  <c r="C1121" i="100"/>
  <c r="C1218" i="100"/>
  <c r="AI89" i="99" a="1"/>
  <c r="C910" i="100"/>
  <c r="C1198" i="100"/>
  <c r="O89" i="99" a="1"/>
  <c r="B1927" i="100"/>
  <c r="B1696" i="100"/>
  <c r="B710" i="100"/>
  <c r="C1849" i="100"/>
  <c r="C1702" i="100"/>
  <c r="B223" i="100"/>
  <c r="B407" i="100"/>
  <c r="C395" i="100"/>
  <c r="B532" i="100"/>
  <c r="G246" i="99" a="1"/>
  <c r="C1280" i="100"/>
  <c r="C57" i="100"/>
  <c r="M322" i="99" a="1"/>
  <c r="B229" i="100"/>
  <c r="B417" i="100"/>
  <c r="C1131" i="100"/>
  <c r="C763" i="100"/>
  <c r="J62" i="99" a="1"/>
  <c r="C1079" i="100"/>
  <c r="J377" i="99" a="1"/>
  <c r="B1822" i="100"/>
  <c r="C730" i="100"/>
  <c r="C1890" i="100"/>
  <c r="C1758" i="100"/>
  <c r="C692" i="100"/>
  <c r="C621" i="100"/>
  <c r="C1968" i="100"/>
  <c r="C1904" i="100"/>
  <c r="V39" i="99" a="1"/>
  <c r="O114" i="99" a="1"/>
  <c r="C290" i="100"/>
  <c r="B471" i="100"/>
  <c r="B299" i="100"/>
  <c r="Y219" i="99" a="1"/>
  <c r="C738" i="100"/>
  <c r="B1259" i="100"/>
  <c r="B415" i="100"/>
  <c r="C76" i="100"/>
  <c r="B371" i="100"/>
  <c r="B1876" i="100"/>
  <c r="C598" i="100"/>
  <c r="B27" i="100"/>
  <c r="B446" i="100"/>
  <c r="C1853" i="100"/>
  <c r="E223" i="99" a="1"/>
  <c r="C443" i="100"/>
  <c r="C1988" i="100"/>
  <c r="C293" i="100"/>
  <c r="C796" i="100"/>
  <c r="C699" i="100"/>
  <c r="B1013" i="100"/>
  <c r="B634" i="100"/>
  <c r="C470" i="100"/>
  <c r="D39" i="99" a="1"/>
  <c r="C1836" i="100"/>
  <c r="C957" i="100"/>
  <c r="U382" i="99" a="1"/>
  <c r="AF377" i="99" a="1"/>
  <c r="B186" i="100"/>
  <c r="B26" i="100"/>
  <c r="B755" i="100"/>
  <c r="C1869" i="100"/>
  <c r="B610" i="100"/>
  <c r="B1229" i="100"/>
  <c r="N244" i="99" a="1"/>
  <c r="C1834" i="100"/>
  <c r="B1980" i="100"/>
  <c r="C451" i="100"/>
  <c r="C1706" i="100"/>
  <c r="C183" i="100"/>
  <c r="C580" i="100"/>
  <c r="B847" i="100"/>
  <c r="B1210" i="100"/>
  <c r="B1078" i="100"/>
  <c r="C54" i="100"/>
  <c r="B325" i="100"/>
  <c r="B1149" i="100"/>
  <c r="B271" i="100"/>
  <c r="V381" i="99" a="1"/>
  <c r="Y62" i="99"/>
  <c r="B280" i="100"/>
  <c r="C903" i="100"/>
  <c r="D381" i="99" a="1"/>
  <c r="B387" i="100"/>
  <c r="B1770" i="100"/>
  <c r="B1748" i="100"/>
  <c r="B306" i="100"/>
  <c r="C1203" i="100"/>
  <c r="D379" i="99" a="1"/>
  <c r="B1762" i="100"/>
  <c r="B430" i="100"/>
  <c r="B1167" i="100"/>
  <c r="C1264" i="100"/>
  <c r="V403" i="99" a="1"/>
  <c r="B1821" i="100"/>
  <c r="B932" i="100"/>
  <c r="D337" i="99" a="1"/>
  <c r="C428" i="100"/>
  <c r="C146" i="100"/>
  <c r="C1029" i="100"/>
  <c r="C122" i="100"/>
  <c r="C1234" i="100"/>
  <c r="C373" i="100"/>
  <c r="C1977" i="100"/>
  <c r="B508" i="100"/>
  <c r="C1683" i="100"/>
  <c r="O13" i="99" a="1"/>
  <c r="B935" i="100"/>
  <c r="C308" i="100"/>
  <c r="C1754" i="100"/>
  <c r="C777" i="100"/>
  <c r="B1189" i="100"/>
  <c r="BF221" i="99" a="1"/>
  <c r="C797" i="100"/>
  <c r="C798" i="100"/>
  <c r="D169" i="99" a="1"/>
  <c r="E356" i="99" a="1"/>
  <c r="C724" i="100"/>
  <c r="B899" i="100"/>
  <c r="B266" i="100"/>
  <c r="B1145" i="100"/>
  <c r="L288" i="99" a="1"/>
  <c r="B992" i="100"/>
  <c r="C913" i="100"/>
  <c r="B1613" i="100"/>
  <c r="B1032" i="100"/>
  <c r="C854" i="100"/>
  <c r="B392" i="100"/>
  <c r="C946" i="100"/>
  <c r="C1887" i="100"/>
  <c r="B1687" i="100"/>
  <c r="B1724" i="100"/>
  <c r="B412" i="100"/>
  <c r="B1214" i="100"/>
  <c r="C1860" i="100"/>
  <c r="V91" i="99" a="1"/>
  <c r="B1812" i="100"/>
  <c r="B542" i="100"/>
  <c r="B1262" i="100"/>
  <c r="C933" i="100"/>
  <c r="C985" i="100"/>
  <c r="C1602" i="100"/>
  <c r="B1597" i="100"/>
  <c r="B287" i="100"/>
  <c r="B1268" i="100"/>
  <c r="V362" i="99" a="1"/>
  <c r="F398" i="99" a="1"/>
  <c r="B898" i="100"/>
  <c r="B714" i="100"/>
  <c r="C1926" i="100"/>
  <c r="C887" i="100"/>
  <c r="B1109" i="100"/>
  <c r="B1938" i="100"/>
  <c r="B990" i="100"/>
  <c r="C55" i="100"/>
  <c r="B1892" i="100"/>
  <c r="B744" i="100"/>
  <c r="C1193" i="100"/>
  <c r="C111" i="100"/>
  <c r="C1238" i="100"/>
  <c r="U273" i="99" a="1"/>
  <c r="B1150" i="100"/>
  <c r="B481" i="100"/>
  <c r="B1131" i="100"/>
  <c r="C679" i="100"/>
  <c r="CI219" i="99" a="1"/>
  <c r="E37" i="99" a="1"/>
  <c r="C1710" i="100"/>
  <c r="C1256" i="100"/>
  <c r="C344" i="100"/>
  <c r="B838" i="100"/>
  <c r="C1228" i="100"/>
  <c r="BY219" i="99" a="1"/>
  <c r="C816" i="100"/>
  <c r="B905" i="100"/>
  <c r="B34" i="100"/>
  <c r="B868" i="100"/>
  <c r="C1032" i="100"/>
  <c r="C1152" i="100"/>
  <c r="C493" i="100"/>
  <c r="C1703" i="100"/>
  <c r="B996" i="100"/>
  <c r="C986" i="100"/>
  <c r="C1569" i="100"/>
  <c r="L322" i="99" a="1"/>
  <c r="B946" i="100"/>
  <c r="C1560" i="100"/>
  <c r="B655" i="100"/>
  <c r="C1081" i="100"/>
  <c r="C175" i="100"/>
  <c r="B813" i="100"/>
  <c r="C1933" i="100"/>
  <c r="C152" i="100"/>
  <c r="E380" i="99" a="1"/>
  <c r="Y360" i="99" a="1"/>
  <c r="B1020" i="100"/>
  <c r="B778" i="100"/>
  <c r="B81" i="100"/>
  <c r="C524" i="100"/>
  <c r="B953" i="100"/>
  <c r="C1864" i="100"/>
  <c r="B7" i="100"/>
  <c r="C435" i="100"/>
  <c r="B828" i="100"/>
  <c r="B480" i="100"/>
  <c r="C1883" i="100"/>
  <c r="C1120" i="100"/>
  <c r="B1959" i="100"/>
  <c r="C1727" i="100"/>
  <c r="C411" i="100"/>
  <c r="C1093" i="100"/>
  <c r="B1722" i="100"/>
  <c r="Z89" i="99" a="1"/>
  <c r="B1908" i="100"/>
  <c r="B641" i="100"/>
  <c r="B764" i="100"/>
  <c r="B1263" i="100"/>
  <c r="C1713" i="100"/>
  <c r="B1841" i="100"/>
  <c r="B279" i="100"/>
  <c r="B369" i="100"/>
  <c r="C258" i="100"/>
  <c r="B105" i="100"/>
  <c r="C879" i="100"/>
  <c r="L143" i="99" a="1"/>
  <c r="B1965" i="100"/>
  <c r="B525" i="100"/>
  <c r="C1877" i="100"/>
  <c r="J190" i="99" a="1"/>
  <c r="B1132" i="100"/>
  <c r="C1685" i="100"/>
  <c r="B24" i="100"/>
  <c r="C1176" i="100"/>
  <c r="C814" i="100"/>
  <c r="C1805" i="100"/>
  <c r="B309" i="100"/>
  <c r="AU219" i="99" a="1"/>
  <c r="C1704" i="100"/>
  <c r="B1863" i="100"/>
  <c r="B385" i="100"/>
  <c r="B1021" i="100"/>
  <c r="K305" i="99" a="1"/>
  <c r="H89" i="99" a="1"/>
  <c r="B1886" i="100"/>
  <c r="K360" i="99" a="1"/>
  <c r="B924" i="100"/>
  <c r="N190" i="99" a="1"/>
  <c r="C800" i="100"/>
  <c r="AD190" i="99" a="1"/>
  <c r="AF190" i="99" a="1"/>
  <c r="B330" i="100"/>
  <c r="L341" i="99" a="1"/>
  <c r="AH60" i="99" a="1"/>
  <c r="B919" i="100"/>
  <c r="C135" i="100"/>
  <c r="B560" i="100"/>
  <c r="C213" i="100"/>
  <c r="B903" i="100"/>
  <c r="C1815" i="100"/>
  <c r="D248" i="99" a="1"/>
  <c r="C1824" i="100"/>
  <c r="AC60" i="99" a="1"/>
  <c r="C760" i="100"/>
  <c r="B1828" i="100"/>
  <c r="B1764" i="100"/>
  <c r="F169" i="99" a="1"/>
  <c r="AD143" i="99" a="1"/>
  <c r="L219" i="99" a="1"/>
  <c r="B261" i="100"/>
  <c r="B1698" i="100"/>
  <c r="C1019" i="100"/>
  <c r="C536" i="100"/>
  <c r="B398" i="100"/>
  <c r="C28" i="100"/>
  <c r="C191" i="100"/>
  <c r="C1598" i="100"/>
  <c r="AQ219" i="99" a="1"/>
  <c r="O60" i="99" a="1"/>
  <c r="C842" i="100"/>
  <c r="M377" i="99" a="1"/>
  <c r="E221" i="99" a="1"/>
  <c r="B701" i="100"/>
  <c r="B555" i="100"/>
  <c r="B863" i="100"/>
  <c r="C1245" i="100"/>
  <c r="C1983" i="100"/>
  <c r="BW223" i="99" a="1"/>
  <c r="C625" i="100"/>
  <c r="C531" i="100"/>
  <c r="B240" i="100"/>
  <c r="B67" i="100"/>
  <c r="B944" i="100"/>
  <c r="C875" i="100"/>
  <c r="B1023" i="100"/>
  <c r="B1254" i="100"/>
  <c r="C1059" i="100"/>
  <c r="B554" i="100"/>
  <c r="B373" i="100"/>
  <c r="C292" i="100"/>
  <c r="B1730" i="100"/>
  <c r="C1221" i="100"/>
  <c r="C1197" i="100"/>
  <c r="C106" i="100"/>
  <c r="C852" i="100"/>
  <c r="B263" i="100"/>
  <c r="C1266" i="100"/>
  <c r="B824" i="100"/>
  <c r="B393" i="100"/>
  <c r="C95" i="100"/>
  <c r="AS219" i="99" a="1"/>
  <c r="C96" i="100"/>
  <c r="C212" i="100"/>
  <c r="B110" i="100"/>
  <c r="B850" i="100"/>
  <c r="C107" i="100"/>
  <c r="B519" i="100"/>
  <c r="C271" i="100"/>
  <c r="C1767" i="100"/>
  <c r="B129" i="100"/>
  <c r="BV223" i="99" a="1"/>
  <c r="C240" i="100"/>
  <c r="C353" i="100"/>
  <c r="BA219" i="99" a="1"/>
  <c r="C713" i="100"/>
  <c r="B451" i="100"/>
  <c r="C256" i="100"/>
  <c r="C670" i="100"/>
  <c r="C771" i="100"/>
  <c r="Z190" i="99" a="1"/>
  <c r="B219" i="100"/>
  <c r="C210" i="100"/>
  <c r="B1848" i="100"/>
  <c r="C990" i="100"/>
  <c r="B1270" i="100"/>
  <c r="B1280" i="100"/>
  <c r="B249" i="100"/>
  <c r="B146" i="100"/>
  <c r="V167" i="99" a="1"/>
  <c r="O35" i="99" a="1"/>
  <c r="B493" i="100"/>
  <c r="F246" i="99" a="1"/>
  <c r="C632" i="100"/>
  <c r="B118" i="100"/>
  <c r="C729" i="100"/>
  <c r="B362" i="100"/>
  <c r="B1939" i="100"/>
  <c r="C848" i="100"/>
  <c r="C983" i="100"/>
  <c r="B95" i="100"/>
  <c r="B258" i="100"/>
  <c r="B618" i="100"/>
  <c r="C808" i="100"/>
  <c r="C87" i="100"/>
  <c r="B728" i="100"/>
  <c r="C1211" i="100"/>
  <c r="P143" i="99" a="1"/>
  <c r="F356" i="99" a="1"/>
  <c r="C749" i="100"/>
  <c r="C263" i="100"/>
  <c r="C345" i="100"/>
  <c r="B1186" i="100"/>
  <c r="C1955" i="100"/>
  <c r="C1687" i="100"/>
  <c r="C1038" i="100"/>
  <c r="W382" i="99" a="1"/>
  <c r="C90" i="100"/>
  <c r="C295" i="100"/>
  <c r="C1921" i="100"/>
  <c r="B523" i="100"/>
  <c r="AA377" i="99" a="1"/>
  <c r="C1140" i="100"/>
  <c r="B377" i="100"/>
  <c r="C516" i="100"/>
  <c r="B14" i="100"/>
  <c r="C243" i="100"/>
  <c r="B98" i="100"/>
  <c r="C466" i="100"/>
  <c r="B671" i="100"/>
  <c r="AA165" i="99" a="1"/>
  <c r="C1227" i="100"/>
  <c r="C908" i="100"/>
  <c r="C99" i="100"/>
  <c r="B514" i="100"/>
  <c r="C71" i="100"/>
  <c r="O219" i="99" a="1"/>
  <c r="AF271" i="99" a="1"/>
  <c r="C1916" i="100"/>
  <c r="B1048" i="100"/>
  <c r="B704" i="100"/>
  <c r="J398" i="99" a="1"/>
  <c r="C1905" i="100"/>
  <c r="B473" i="100"/>
  <c r="B1928" i="100"/>
  <c r="J35" i="99" a="1"/>
  <c r="Z271" i="99" a="1"/>
  <c r="B343" i="100"/>
  <c r="C281" i="100"/>
  <c r="B246" i="100"/>
  <c r="B1154" i="100"/>
  <c r="C1102" i="100"/>
  <c r="C803" i="100"/>
  <c r="B448" i="100"/>
  <c r="B971" i="100"/>
  <c r="B447" i="100"/>
  <c r="C150" i="100"/>
  <c r="B1807" i="100"/>
  <c r="B1607" i="100"/>
  <c r="B567" i="100"/>
  <c r="B790" i="100"/>
  <c r="C78" i="100"/>
  <c r="B1732" i="100"/>
  <c r="B284" i="100"/>
  <c r="C1868" i="100"/>
  <c r="C372" i="100"/>
  <c r="C639" i="100"/>
  <c r="C1858" i="100"/>
  <c r="B623" i="100"/>
  <c r="B1704" i="100"/>
  <c r="C1162" i="100"/>
  <c r="C1005" i="100"/>
  <c r="N89" i="99" a="1"/>
  <c r="B758" i="100"/>
  <c r="B1241" i="100"/>
  <c r="B265" i="100"/>
  <c r="C1734" i="100"/>
  <c r="B698" i="100"/>
  <c r="B438" i="100"/>
  <c r="C1166" i="100"/>
  <c r="B1153" i="100"/>
  <c r="AZ219" i="99" a="1"/>
  <c r="AB35" i="99" a="1"/>
  <c r="J322" i="99" a="1"/>
  <c r="B559" i="100"/>
  <c r="C801" i="100"/>
  <c r="H271" i="99" a="1"/>
  <c r="B1206" i="100"/>
  <c r="C1133" i="100"/>
  <c r="C599" i="100"/>
  <c r="B1202" i="100"/>
  <c r="N60" i="99" a="1"/>
  <c r="P7" i="99" a="1"/>
  <c r="B672" i="100"/>
  <c r="B1861" i="100"/>
  <c r="C1057" i="100"/>
  <c r="C912" i="100"/>
  <c r="C584" i="100"/>
  <c r="C368" i="100"/>
  <c r="B803" i="100"/>
  <c r="B937" i="100"/>
  <c r="B998" i="100"/>
  <c r="C1773" i="100"/>
  <c r="C121" i="100"/>
  <c r="B837" i="100"/>
  <c r="B435" i="100"/>
  <c r="B724" i="100"/>
  <c r="B906" i="100"/>
  <c r="C647" i="100"/>
  <c r="C795" i="100"/>
  <c r="C383" i="100"/>
  <c r="C1837" i="100"/>
  <c r="C1237" i="100"/>
  <c r="C379" i="99" a="1"/>
  <c r="B1791" i="100"/>
  <c r="C1667" i="100"/>
  <c r="C149" i="100"/>
  <c r="C1948" i="100"/>
  <c r="B1831" i="100"/>
  <c r="C1175" i="100"/>
  <c r="B80" i="100"/>
  <c r="Q219" i="99" a="1"/>
  <c r="B1816" i="100"/>
  <c r="B700" i="100"/>
  <c r="C1603" i="100"/>
  <c r="E382" i="99" a="1"/>
  <c r="C1912" i="100"/>
  <c r="C8" i="100"/>
  <c r="C1251" i="100"/>
  <c r="B667" i="100"/>
  <c r="C16" i="100"/>
  <c r="C952" i="100"/>
  <c r="B1734" i="100"/>
  <c r="B662" i="100"/>
  <c r="C1127" i="100"/>
  <c r="B126" i="100"/>
  <c r="B1266" i="100"/>
  <c r="B1050" i="100"/>
  <c r="C1924" i="100"/>
  <c r="C369" i="100"/>
  <c r="BV224" i="99" a="1"/>
  <c r="B238" i="100"/>
  <c r="B1937" i="100"/>
  <c r="C508" i="100"/>
  <c r="B762" i="100"/>
  <c r="M219" i="99" a="1"/>
  <c r="K341" i="99" a="1"/>
  <c r="C695" i="100"/>
  <c r="B964" i="100"/>
  <c r="B1880" i="100"/>
  <c r="C205" i="100"/>
  <c r="C1030" i="100"/>
  <c r="B1031" i="100"/>
  <c r="B1888" i="100"/>
  <c r="B627" i="100"/>
  <c r="C542" i="100"/>
  <c r="C987" i="100"/>
  <c r="AD89" i="99" a="1"/>
  <c r="B1750" i="100"/>
  <c r="B1845" i="100"/>
  <c r="B1836" i="100"/>
  <c r="C635" i="100"/>
  <c r="C1839" i="100"/>
  <c r="C199" i="100"/>
  <c r="C1728" i="100"/>
  <c r="C694" i="100"/>
  <c r="C282" i="100"/>
  <c r="B200" i="100"/>
  <c r="C1053" i="100"/>
  <c r="B1973" i="100"/>
  <c r="B1642" i="100"/>
  <c r="C92" i="100"/>
  <c r="B881" i="100"/>
  <c r="B350" i="100"/>
  <c r="C186" i="100"/>
  <c r="C624" i="100"/>
  <c r="C733" i="100"/>
  <c r="B152" i="100"/>
  <c r="B1877" i="100"/>
  <c r="C627" i="100"/>
  <c r="B1819" i="100"/>
  <c r="B449" i="100"/>
  <c r="C1154" i="100"/>
  <c r="B96" i="100"/>
  <c r="C971" i="100"/>
  <c r="C1000" i="100"/>
  <c r="AC114" i="99" a="1"/>
  <c r="B347" i="100"/>
  <c r="C1040" i="100"/>
  <c r="B323" i="100"/>
  <c r="B177" i="100"/>
  <c r="C607" i="100"/>
  <c r="C888" i="100"/>
  <c r="B30" i="100"/>
  <c r="I60" i="99" a="1"/>
  <c r="C1559" i="100"/>
  <c r="B127" i="100"/>
  <c r="B697" i="100"/>
  <c r="D221" i="99" a="1"/>
  <c r="C347" i="100"/>
  <c r="B1948" i="100"/>
  <c r="B1780" i="100"/>
  <c r="D324" i="99" a="1"/>
  <c r="C1696" i="100"/>
  <c r="C535" i="100"/>
  <c r="B1800" i="100"/>
  <c r="C537" i="100"/>
  <c r="B1121" i="100"/>
  <c r="C1714" i="100"/>
  <c r="C775" i="100"/>
  <c r="C1243" i="100"/>
  <c r="C1201" i="100"/>
  <c r="B890" i="100"/>
  <c r="B77" i="100"/>
  <c r="B1203" i="100"/>
  <c r="B443" i="100"/>
  <c r="B500" i="100"/>
  <c r="C1200" i="100"/>
  <c r="C1818" i="100"/>
  <c r="B1108" i="100"/>
  <c r="C1769" i="100"/>
  <c r="B725" i="100"/>
  <c r="C156" i="100"/>
  <c r="B1795" i="100"/>
  <c r="C103" i="100"/>
  <c r="F192" i="99"/>
  <c r="B732" i="100"/>
  <c r="B941" i="100"/>
  <c r="B637" i="100"/>
  <c r="C1874" i="100"/>
  <c r="P165" i="99" a="1"/>
  <c r="C1863" i="100"/>
  <c r="B1196" i="100"/>
  <c r="C1684" i="100"/>
  <c r="B1604" i="100"/>
  <c r="C924" i="100"/>
  <c r="B52" i="100"/>
  <c r="B981" i="100"/>
  <c r="B915" i="100"/>
  <c r="B968" i="100"/>
  <c r="B182" i="100"/>
  <c r="C1186" i="100"/>
  <c r="B546" i="100"/>
  <c r="C1116" i="100"/>
  <c r="B485" i="100"/>
  <c r="Z114" i="99" a="1"/>
  <c r="C849" i="100"/>
  <c r="Z398" i="99" a="1"/>
  <c r="B752" i="100"/>
  <c r="C972" i="100"/>
  <c r="C844" i="100"/>
  <c r="C1119" i="100"/>
  <c r="C392" i="100"/>
  <c r="B252" i="100"/>
  <c r="W383" i="99" a="1"/>
  <c r="B1034" i="100"/>
  <c r="C426" i="100"/>
  <c r="C424" i="100"/>
  <c r="C1596" i="100"/>
  <c r="C1608" i="100"/>
  <c r="C1086" i="100"/>
  <c r="N341" i="99" a="1"/>
  <c r="C193" i="100"/>
  <c r="C1919" i="100"/>
  <c r="B184" i="100"/>
  <c r="AH89" i="99" a="1"/>
  <c r="B551" i="100"/>
  <c r="B1267" i="100"/>
  <c r="AH35" i="99" a="1"/>
  <c r="C1941" i="100"/>
  <c r="C27" i="100"/>
  <c r="B1046" i="100"/>
  <c r="C863" i="100"/>
  <c r="B1714" i="100"/>
  <c r="B247" i="100"/>
  <c r="B513" i="100"/>
  <c r="B383" i="100"/>
  <c r="B648" i="100"/>
  <c r="B1774" i="100"/>
  <c r="C176" i="100"/>
  <c r="C1966" i="100"/>
  <c r="C1091" i="100"/>
  <c r="B141" i="100"/>
  <c r="H190" i="99" a="1"/>
  <c r="C1250" i="100"/>
  <c r="B1900" i="100"/>
  <c r="B713" i="100"/>
  <c r="B35" i="100"/>
  <c r="C667" i="100"/>
  <c r="B251" i="100"/>
  <c r="C764" i="100"/>
  <c r="J305" i="99" a="1"/>
  <c r="B55" i="100"/>
  <c r="C609" i="100"/>
  <c r="B808" i="100"/>
  <c r="C68" i="100"/>
  <c r="C690" i="100"/>
  <c r="I377" i="99" a="1"/>
  <c r="B1275" i="100"/>
  <c r="C860" i="100"/>
  <c r="C1963" i="100"/>
  <c r="AC190" i="99" a="1"/>
  <c r="B1242" i="100"/>
  <c r="C1792" i="100"/>
  <c r="C1724" i="100"/>
  <c r="C1899" i="100"/>
  <c r="C893" i="100"/>
  <c r="C382" i="100"/>
  <c r="B590" i="100"/>
  <c r="C707" i="100"/>
  <c r="B947" i="100"/>
  <c r="B1755" i="100"/>
  <c r="C867" i="100"/>
  <c r="B1752" i="100"/>
  <c r="AD377" i="99" a="1"/>
  <c r="C1909" i="100"/>
  <c r="B589" i="100"/>
  <c r="C488" i="100"/>
  <c r="B420" i="100"/>
  <c r="C436" i="100"/>
  <c r="B101" i="100"/>
  <c r="AE13" i="99" a="1"/>
  <c r="B340" i="100"/>
  <c r="M13" i="99" a="1"/>
  <c r="B1036" i="100"/>
  <c r="Y114" i="99" a="1"/>
  <c r="C1589" i="100"/>
  <c r="B9" i="100"/>
  <c r="C1788" i="100"/>
  <c r="C113" i="100"/>
  <c r="B1250" i="100"/>
  <c r="C984" i="100"/>
  <c r="B656" i="100"/>
  <c r="B1665" i="100"/>
  <c r="B422" i="100"/>
  <c r="B139" i="100"/>
  <c r="C619" i="100"/>
  <c r="C1110" i="100"/>
  <c r="C1048" i="100"/>
  <c r="C1739" i="100"/>
  <c r="B272" i="100"/>
  <c r="AA398" i="99" a="1"/>
  <c r="B1184" i="100"/>
  <c r="C961" i="100"/>
  <c r="C88" i="100"/>
  <c r="C654" i="100"/>
  <c r="L244" i="99" a="1"/>
  <c r="B1177" i="100"/>
  <c r="B1163" i="100"/>
  <c r="B801" i="100"/>
  <c r="B571" i="100"/>
  <c r="Y190" i="99" a="1"/>
  <c r="B1775" i="100"/>
  <c r="C515" i="100"/>
  <c r="C825" i="100"/>
  <c r="B897" i="100"/>
  <c r="B816" i="100"/>
  <c r="B59" i="100"/>
  <c r="B1945" i="100"/>
  <c r="C691" i="100"/>
  <c r="C1096" i="100"/>
  <c r="B677" i="100"/>
  <c r="C1766" i="100"/>
  <c r="C540" i="100"/>
  <c r="C1161" i="100"/>
  <c r="B1857" i="100"/>
  <c r="C1729" i="100"/>
  <c r="C337" i="100"/>
  <c r="B1904" i="100"/>
  <c r="B123" i="100"/>
  <c r="C617" i="100"/>
  <c r="C1865" i="100"/>
  <c r="B558" i="100"/>
  <c r="B684" i="100"/>
  <c r="B738" i="100"/>
  <c r="C142" i="100"/>
  <c r="E324" i="99" a="1"/>
  <c r="B902" i="100"/>
  <c r="C1951" i="100"/>
  <c r="H60" i="99" a="1"/>
  <c r="C1987" i="100"/>
  <c r="C1017" i="100"/>
  <c r="B1000" i="100"/>
  <c r="B169" i="100"/>
  <c r="B979" i="100"/>
  <c r="AP221" i="99" a="1"/>
  <c r="B712" i="100"/>
  <c r="B1825" i="100"/>
  <c r="AC360" i="99" a="1"/>
  <c r="M60" i="99" a="1"/>
  <c r="C289" i="100"/>
  <c r="B1205" i="100"/>
  <c r="B397" i="100"/>
  <c r="C26" i="100"/>
  <c r="B1806" i="100"/>
  <c r="C1927" i="100"/>
  <c r="B484" i="100"/>
  <c r="B49" i="100"/>
  <c r="K89" i="99" a="1"/>
  <c r="C177" i="100"/>
  <c r="F249" i="99" a="1"/>
  <c r="AC143" i="99" a="1"/>
  <c r="H35" i="99" a="1"/>
  <c r="J288" i="99" a="1"/>
  <c r="B942" i="100"/>
  <c r="AB143" i="99" a="1"/>
  <c r="B1098" i="100"/>
  <c r="C69" i="100"/>
  <c r="B1986" i="100"/>
  <c r="B1074" i="100"/>
  <c r="B855" i="100"/>
  <c r="C1680" i="100"/>
  <c r="C47" i="100"/>
  <c r="AG89" i="99" a="1"/>
  <c r="C242" i="100"/>
  <c r="E248" i="99" a="1"/>
  <c r="B952" i="100"/>
  <c r="B1873" i="100"/>
  <c r="C3" i="100"/>
  <c r="B1801" i="100"/>
  <c r="B933" i="100"/>
  <c r="C133" i="100"/>
  <c r="C1870" i="100"/>
  <c r="C4" i="100"/>
  <c r="B1043" i="100"/>
  <c r="B1874" i="100"/>
  <c r="B936" i="100"/>
  <c r="BG221" i="99" a="1"/>
  <c r="B290" i="100"/>
  <c r="C1115" i="100"/>
  <c r="B1060" i="100"/>
  <c r="C945" i="100"/>
  <c r="C1906" i="100"/>
  <c r="C1938" i="100"/>
  <c r="C567" i="100"/>
  <c r="C897" i="100"/>
  <c r="B104" i="100"/>
  <c r="C786" i="100"/>
  <c r="B336" i="100"/>
  <c r="C1970" i="100"/>
  <c r="B205" i="100"/>
  <c r="B1705" i="100"/>
  <c r="C1711" i="100"/>
  <c r="C60" i="100"/>
  <c r="BG223" i="99" a="1"/>
  <c r="C858" i="100"/>
  <c r="C615" i="100"/>
  <c r="C1047" i="100"/>
  <c r="C475" i="100"/>
  <c r="C319" i="100"/>
  <c r="P4" i="99" a="1"/>
  <c r="C379" i="100"/>
  <c r="C1670" i="100"/>
  <c r="L305" i="99" a="1"/>
  <c r="C352" i="100"/>
  <c r="C1892" i="100"/>
  <c r="BP219" i="99" a="1"/>
  <c r="G288" i="99" a="1"/>
  <c r="C938" i="100"/>
  <c r="AO221" i="99" a="1"/>
  <c r="C1976" i="100"/>
  <c r="C1144" i="100"/>
  <c r="B1041" i="100"/>
  <c r="C1979" i="100"/>
  <c r="C827" i="100"/>
  <c r="C83" i="100"/>
  <c r="B815" i="100"/>
  <c r="B565" i="100"/>
  <c r="B1027" i="100"/>
  <c r="B921" i="100"/>
  <c r="G143" i="99" a="1"/>
  <c r="B955" i="100"/>
  <c r="B396" i="100"/>
  <c r="C1944" i="100"/>
  <c r="B314" i="100"/>
  <c r="B967" i="100"/>
  <c r="C806" i="100"/>
  <c r="B1847" i="100"/>
  <c r="C1964" i="100"/>
  <c r="C1601" i="100"/>
  <c r="B260" i="100"/>
  <c r="B1810" i="100"/>
  <c r="C1202" i="100"/>
  <c r="B286" i="100"/>
  <c r="B556" i="100"/>
  <c r="B1783" i="100"/>
  <c r="B53" i="100"/>
  <c r="C1673" i="100"/>
  <c r="C1605" i="100"/>
  <c r="B1784" i="100"/>
  <c r="B185" i="100"/>
  <c r="B653" i="100"/>
  <c r="C823" i="100"/>
  <c r="B1173" i="100"/>
  <c r="AA35" i="99" a="1"/>
  <c r="B1608" i="100"/>
  <c r="B646" i="100"/>
  <c r="C1014" i="100"/>
  <c r="C712" i="100"/>
  <c r="C1208" i="100"/>
  <c r="C329" i="100"/>
  <c r="N13" i="99" a="1"/>
  <c r="C993" i="100"/>
  <c r="C717" i="100"/>
  <c r="C1108" i="100"/>
  <c r="B749" i="100"/>
  <c r="B112" i="100"/>
  <c r="B963" i="100"/>
  <c r="B489" i="100"/>
  <c r="B147" i="100"/>
  <c r="C1876" i="100"/>
  <c r="C362" i="100"/>
  <c r="C1806" i="100"/>
  <c r="C1045" i="100"/>
  <c r="C1816" i="100"/>
  <c r="C1765" i="100"/>
  <c r="B1782" i="100"/>
  <c r="C589" i="100"/>
  <c r="C611" i="100"/>
  <c r="C1776" i="100"/>
  <c r="C648" i="100"/>
  <c r="B1176" i="100"/>
  <c r="C693" i="100"/>
  <c r="B1982" i="100"/>
  <c r="B1585" i="100"/>
  <c r="B454" i="100"/>
  <c r="B275" i="100"/>
  <c r="C1085" i="100"/>
  <c r="B1979" i="100"/>
  <c r="C1778" i="100"/>
  <c r="B1277" i="100"/>
  <c r="B1066" i="100"/>
  <c r="C965" i="100"/>
  <c r="C112" i="100"/>
  <c r="C432" i="100"/>
  <c r="B16" i="100"/>
  <c r="C1558" i="100"/>
  <c r="E91" i="99" a="1"/>
  <c r="B1944" i="100"/>
  <c r="B356" i="100"/>
  <c r="B995" i="100"/>
  <c r="B521" i="100"/>
  <c r="C523" i="100"/>
  <c r="C226" i="100"/>
  <c r="B510" i="100"/>
  <c r="B33" i="100"/>
  <c r="C885" i="100"/>
  <c r="C1716" i="100"/>
  <c r="B643" i="100"/>
  <c r="Y116" i="99" a="1"/>
  <c r="AC271" i="99" a="1"/>
  <c r="B1844" i="100"/>
  <c r="B811" i="100"/>
  <c r="C1156" i="100"/>
  <c r="B137" i="100"/>
  <c r="C429" i="100"/>
  <c r="C467" i="100"/>
  <c r="B1803" i="100"/>
  <c r="C1820" i="100"/>
  <c r="B134" i="100"/>
  <c r="C487" i="100"/>
  <c r="C268" i="100"/>
  <c r="B409" i="100"/>
  <c r="C1054" i="100"/>
  <c r="B469" i="100"/>
  <c r="B588" i="100"/>
  <c r="C1224" i="100"/>
  <c r="B884" i="100"/>
  <c r="B759" i="100"/>
  <c r="C782" i="100"/>
  <c r="B476" i="100"/>
  <c r="C1255" i="100"/>
  <c r="C500" i="100"/>
  <c r="X62" i="99" a="1"/>
  <c r="C831" i="100"/>
  <c r="V37" i="99" a="1"/>
  <c r="B807" i="100"/>
  <c r="C1060" i="100"/>
  <c r="B814" i="100"/>
  <c r="C566" i="100"/>
  <c r="C890" i="100"/>
  <c r="C1159" i="100"/>
  <c r="B1564" i="100"/>
  <c r="B138" i="100"/>
  <c r="B413" i="100"/>
  <c r="C575" i="100"/>
  <c r="B569" i="100"/>
  <c r="B852" i="100"/>
  <c r="B1690" i="100"/>
  <c r="C1851" i="100"/>
  <c r="C441" i="100"/>
  <c r="C886" i="100"/>
  <c r="V273" i="99" a="1"/>
  <c r="C1049" i="100"/>
  <c r="B1026" i="100"/>
  <c r="C559" i="100"/>
  <c r="B328" i="100"/>
  <c r="B181" i="100"/>
  <c r="C1170" i="100"/>
  <c r="C1960" i="100"/>
  <c r="C1213" i="100"/>
  <c r="C1689" i="100"/>
  <c r="B522" i="100"/>
  <c r="C1181" i="100"/>
  <c r="C525" i="100"/>
  <c r="B1966" i="100"/>
  <c r="B1162" i="100"/>
  <c r="C642" i="100"/>
  <c r="C1113" i="100"/>
  <c r="B1864" i="100"/>
  <c r="B206" i="100"/>
  <c r="C905" i="100"/>
  <c r="C1867" i="100"/>
  <c r="B830" i="100"/>
  <c r="B499" i="100"/>
  <c r="C1210" i="100"/>
  <c r="C1087" i="100"/>
  <c r="B421" i="100"/>
  <c r="C1802" i="100"/>
  <c r="C791" i="100"/>
  <c r="B1006" i="100"/>
  <c r="B1706" i="100"/>
  <c r="B107" i="100"/>
  <c r="C178" i="100"/>
  <c r="B497" i="100"/>
  <c r="B1243" i="100"/>
  <c r="C859" i="100"/>
  <c r="B386" i="100"/>
  <c r="AU221" i="99" a="1"/>
  <c r="B1076" i="100"/>
  <c r="C75" i="100"/>
  <c r="W380" i="99" a="1"/>
  <c r="B1668" i="100"/>
  <c r="B783" i="100"/>
  <c r="B1958" i="100"/>
  <c r="B1172" i="100"/>
  <c r="C769" i="100"/>
  <c r="C1254" i="100"/>
  <c r="B527" i="100"/>
  <c r="C480" i="100"/>
  <c r="B12" i="100"/>
  <c r="B661" i="100"/>
  <c r="C1122" i="100"/>
  <c r="B467" i="100"/>
  <c r="C228" i="100"/>
  <c r="C656" i="100"/>
  <c r="C1117" i="100"/>
  <c r="C1275" i="100"/>
  <c r="X37" i="99" a="1"/>
  <c r="B1643" i="100"/>
  <c r="C224" i="100"/>
  <c r="B1054" i="100"/>
  <c r="C1145" i="100"/>
  <c r="B716" i="100"/>
  <c r="C1006" i="100"/>
  <c r="B315" i="100"/>
  <c r="B1091" i="100"/>
  <c r="AE398" i="99" a="1"/>
  <c r="B1961" i="100"/>
  <c r="B721" i="100"/>
  <c r="C789" i="100"/>
  <c r="B320" i="100"/>
  <c r="B364" i="100"/>
  <c r="B931" i="100"/>
  <c r="C1954" i="100"/>
  <c r="C563" i="100"/>
  <c r="C341" i="100"/>
  <c r="B1901" i="100"/>
  <c r="J165" i="99" a="1"/>
  <c r="C1075" i="100"/>
  <c r="B1903" i="100"/>
  <c r="C1265" i="100"/>
  <c r="B1727" i="100"/>
  <c r="P305" i="99" a="1"/>
  <c r="F93" i="99" a="1"/>
  <c r="B190" i="100"/>
  <c r="C427" i="100"/>
  <c r="B453" i="100"/>
  <c r="B418" i="100"/>
  <c r="C1845" i="100"/>
  <c r="B431" i="100"/>
  <c r="CF219" i="99" a="1"/>
  <c r="D249" i="99" a="1"/>
  <c r="P6" i="99" a="1"/>
  <c r="O244" i="99" a="1"/>
  <c r="B1556" i="100"/>
  <c r="C1262" i="100"/>
  <c r="B1191" i="100"/>
  <c r="B243" i="100"/>
  <c r="B267" i="100"/>
  <c r="B367" i="100"/>
  <c r="C128" i="100"/>
  <c r="B920" i="100"/>
  <c r="C221" i="100"/>
  <c r="B232" i="100"/>
  <c r="B1059" i="100"/>
  <c r="B208" i="100"/>
  <c r="C389" i="100"/>
  <c r="B106" i="100"/>
  <c r="B907" i="100"/>
  <c r="B199" i="100"/>
  <c r="B135" i="100"/>
  <c r="B1759" i="100"/>
  <c r="B644" i="100"/>
  <c r="B1697" i="100"/>
  <c r="B1972" i="100"/>
  <c r="B1169" i="100"/>
  <c r="B1598" i="100"/>
  <c r="B283" i="100"/>
  <c r="C944" i="100"/>
  <c r="D380" i="99" a="1"/>
  <c r="C415" i="100"/>
  <c r="C834" i="100"/>
  <c r="B1274" i="100"/>
  <c r="C928" i="100"/>
  <c r="C189" i="100"/>
  <c r="C417" i="100"/>
  <c r="BG224" i="99" a="1"/>
  <c r="C761" i="100"/>
  <c r="G35" i="99" a="1"/>
  <c r="C1107" i="100"/>
  <c r="B1951" i="100"/>
  <c r="C1825" i="100"/>
  <c r="J244" i="99" a="1"/>
  <c r="C446" i="100"/>
  <c r="C1789" i="100"/>
  <c r="B470" i="100"/>
  <c r="C247" i="100"/>
  <c r="C1164" i="100"/>
  <c r="B622" i="100"/>
  <c r="C948" i="100"/>
  <c r="AG35" i="99" a="1"/>
  <c r="B866" i="100"/>
  <c r="C645" i="100"/>
  <c r="C1952" i="100"/>
  <c r="C638" i="100"/>
  <c r="C1819" i="100"/>
  <c r="B1953" i="100"/>
  <c r="C754" i="100"/>
  <c r="C362" i="99" a="1"/>
  <c r="C577" i="100"/>
  <c r="C1590" i="100"/>
  <c r="B1912" i="100"/>
  <c r="C1246" i="100"/>
  <c r="C1678" i="100"/>
  <c r="C296" i="100"/>
  <c r="B1691" i="100"/>
  <c r="C519" i="100"/>
  <c r="C1104" i="100"/>
  <c r="B322" i="100"/>
  <c r="C953" i="100"/>
  <c r="B1728" i="100"/>
  <c r="B1835" i="100"/>
  <c r="C1801" i="100"/>
  <c r="B1226" i="100"/>
  <c r="B572" i="100"/>
  <c r="C1058" i="100"/>
  <c r="C901" i="100"/>
  <c r="CB219" i="99" a="1"/>
  <c r="X192" i="99"/>
  <c r="AE114" i="99" a="1"/>
  <c r="B1669" i="100"/>
  <c r="B849" i="100"/>
  <c r="B741" i="100"/>
  <c r="C1861" i="100"/>
  <c r="B502" i="100"/>
  <c r="C548" i="100"/>
  <c r="C1248" i="100"/>
  <c r="B575" i="100"/>
  <c r="C822" i="100"/>
  <c r="H288" i="99" a="1"/>
  <c r="I35" i="99" a="1"/>
  <c r="D91" i="99" a="1"/>
  <c r="C1779" i="100"/>
  <c r="C935" i="100"/>
  <c r="C35" i="100"/>
  <c r="C517" i="100"/>
  <c r="C105" i="100"/>
  <c r="C1795" i="100"/>
  <c r="C1103" i="100"/>
  <c r="C570" i="100"/>
  <c r="B717" i="100"/>
  <c r="B657" i="100"/>
  <c r="B457" i="100"/>
  <c r="C251" i="100"/>
  <c r="C1232" i="100"/>
  <c r="B384" i="100"/>
  <c r="C434" i="100"/>
  <c r="M305" i="99" a="1"/>
  <c r="B274" i="100"/>
  <c r="C865" i="100"/>
  <c r="AG114" i="99" a="1"/>
  <c r="C1272" i="100"/>
  <c r="B338" i="100"/>
  <c r="B912" i="100"/>
  <c r="C278" i="100"/>
  <c r="B1116" i="100"/>
  <c r="C653" i="100"/>
  <c r="C980" i="100"/>
  <c r="B735" i="100"/>
  <c r="B297" i="100"/>
  <c r="C1268" i="100"/>
  <c r="B599" i="100"/>
  <c r="W37" i="99" a="1"/>
  <c r="C958" i="100"/>
  <c r="B459" i="100"/>
  <c r="C678" i="100"/>
  <c r="B780" i="100"/>
  <c r="AW219" i="99" a="1"/>
  <c r="B1932" i="100"/>
  <c r="C992" i="100"/>
  <c r="B1218" i="100"/>
  <c r="B1860" i="100"/>
  <c r="C58" i="100"/>
  <c r="B140" i="100"/>
  <c r="C1733" i="100"/>
  <c r="B15" i="100"/>
  <c r="B889" i="100"/>
  <c r="C1055" i="100"/>
  <c r="C1682" i="100"/>
  <c r="C327" i="100"/>
  <c r="B1838" i="100"/>
  <c r="B21" i="100"/>
  <c r="C1065" i="100"/>
  <c r="V223" i="99" a="1"/>
  <c r="C543" i="100"/>
  <c r="C1737" i="100"/>
  <c r="C449" i="100"/>
  <c r="N322" i="99" a="1"/>
  <c r="B8" i="100"/>
  <c r="B319" i="100"/>
  <c r="AF165" i="99" a="1"/>
  <c r="B1798" i="100"/>
  <c r="AR219" i="99" a="1"/>
  <c r="C772" i="100"/>
  <c r="B1554" i="100"/>
  <c r="C1800" i="100"/>
  <c r="C1172" i="100"/>
  <c r="C1052" i="100"/>
  <c r="C1109" i="100"/>
  <c r="C324" i="99" a="1"/>
  <c r="B678" i="100"/>
  <c r="AA219" i="99" a="1"/>
  <c r="B526" i="100"/>
  <c r="Y165" i="99" a="1"/>
  <c r="B545" i="100"/>
  <c r="B1906" i="100"/>
  <c r="B1217" i="100"/>
  <c r="C185" i="100"/>
  <c r="B270" i="100"/>
  <c r="B723" i="100"/>
  <c r="C659" i="100"/>
  <c r="C1763" i="100"/>
  <c r="B580" i="100"/>
  <c r="C1846" i="100"/>
  <c r="B794" i="100"/>
  <c r="B1101" i="100"/>
  <c r="B878" i="100"/>
  <c r="B1894" i="100"/>
  <c r="B883" i="100"/>
  <c r="C590" i="100"/>
  <c r="U91" i="99" a="1"/>
  <c r="M165" i="99" a="1"/>
  <c r="B617" i="100"/>
  <c r="AH114" i="99" a="1"/>
  <c r="C171" i="100"/>
  <c r="AB190" i="99" a="1"/>
  <c r="B682" i="100"/>
  <c r="B1796" i="100"/>
  <c r="B1087" i="100"/>
  <c r="I165" i="99" a="1"/>
  <c r="C534" i="100"/>
  <c r="B1007" i="100"/>
  <c r="B352" i="100"/>
  <c r="C147" i="100"/>
  <c r="C655" i="100"/>
  <c r="C53" i="100"/>
  <c r="E379" i="99" a="1"/>
  <c r="C1241" i="100"/>
  <c r="C1195" i="100"/>
  <c r="C939" i="100"/>
  <c r="B1590" i="100"/>
  <c r="C631" i="100"/>
  <c r="C976" i="100"/>
  <c r="K190" i="99" a="1"/>
  <c r="C1002" i="100"/>
  <c r="C851" i="100"/>
  <c r="B345" i="100"/>
  <c r="C1674" i="100"/>
  <c r="N7" i="99" a="1"/>
  <c r="C36" i="100"/>
  <c r="C305" i="100"/>
  <c r="C1607" i="100"/>
  <c r="C1118" i="100"/>
  <c r="C1884" i="100"/>
  <c r="B1051" i="100"/>
  <c r="B411" i="100"/>
  <c r="C513" i="100"/>
  <c r="B482" i="100"/>
  <c r="B1095" i="100"/>
  <c r="B956" i="100"/>
  <c r="B1563" i="100"/>
  <c r="C766" i="100"/>
  <c r="V145" i="99" a="1"/>
  <c r="B949" i="100"/>
  <c r="N9" i="99" a="1"/>
  <c r="H221" i="99" a="1"/>
  <c r="B1858" i="100"/>
  <c r="B427" i="100"/>
  <c r="C1591" i="100"/>
  <c r="G192" i="99" a="1"/>
  <c r="C892" i="100"/>
  <c r="C1555" i="100"/>
  <c r="B1910" i="100"/>
  <c r="J219" i="99" a="1"/>
  <c r="C1062" i="100"/>
  <c r="C1066" i="100"/>
  <c r="B1941" i="100"/>
  <c r="B1164" i="100"/>
  <c r="B520" i="100"/>
  <c r="Q89" i="99" a="1"/>
  <c r="B983" i="100"/>
  <c r="C1082" i="100"/>
  <c r="B715" i="100"/>
  <c r="B89" i="100"/>
  <c r="C1738" i="100"/>
  <c r="B922" i="100"/>
  <c r="B416" i="100"/>
  <c r="B1130" i="100"/>
  <c r="B1015" i="100"/>
  <c r="B913" i="100"/>
  <c r="C564" i="100"/>
  <c r="B1586" i="100"/>
  <c r="C1031" i="100"/>
  <c r="C736" i="100"/>
  <c r="W224" i="99" a="1"/>
  <c r="B926" i="100"/>
  <c r="AG190" i="99" a="1"/>
  <c r="C811" i="100"/>
  <c r="B818" i="100"/>
  <c r="B1671" i="100"/>
  <c r="E192" i="99" a="1"/>
  <c r="B1898" i="100"/>
  <c r="C836" i="100"/>
  <c r="C332" i="100"/>
  <c r="B361" i="100"/>
  <c r="C1698" i="100"/>
  <c r="AF143" i="99" a="1"/>
  <c r="B25" i="100"/>
  <c r="B940" i="100"/>
  <c r="B354" i="100"/>
  <c r="E419" i="99" a="1"/>
  <c r="E381" i="99" a="1"/>
  <c r="B442" i="100"/>
  <c r="B1004" i="100"/>
  <c r="C683" i="100"/>
  <c r="B353" i="100"/>
  <c r="B192" i="100"/>
  <c r="C1759" i="100"/>
  <c r="C977" i="100"/>
  <c r="C324" i="100"/>
  <c r="B743" i="100"/>
  <c r="C439" i="100"/>
  <c r="C1191" i="100"/>
  <c r="C982" i="100"/>
  <c r="N4" i="99" a="1"/>
  <c r="C153" i="100"/>
  <c r="B1809" i="100"/>
  <c r="B536" i="100"/>
  <c r="B745" i="100"/>
  <c r="C222" i="100"/>
  <c r="B797" i="100"/>
  <c r="F337" i="99" a="1"/>
  <c r="C276" i="100"/>
  <c r="C405" i="100"/>
  <c r="B1976" i="100"/>
  <c r="C44" i="100"/>
  <c r="AA13" i="99" a="1"/>
  <c r="B1919" i="100"/>
  <c r="B1969" i="100"/>
  <c r="B213" i="100"/>
  <c r="C356" i="99" a="1"/>
  <c r="B1677" i="100"/>
  <c r="H360" i="99" a="1"/>
  <c r="B1692" i="100"/>
  <c r="C652" i="100"/>
  <c r="C1253" i="100"/>
  <c r="C835" i="100"/>
  <c r="B1037" i="100"/>
  <c r="B1778" i="100"/>
  <c r="C313" i="100"/>
  <c r="B1717" i="100"/>
  <c r="C1835" i="100"/>
  <c r="B871" i="100"/>
  <c r="B1557" i="100"/>
  <c r="V404" i="99" a="1"/>
  <c r="B785" i="100"/>
  <c r="C22" i="100"/>
  <c r="B1165" i="100"/>
  <c r="C1039" i="100"/>
  <c r="B1082" i="100"/>
  <c r="C440" i="100"/>
  <c r="B406" i="100"/>
  <c r="B1139" i="100"/>
  <c r="C1817" i="100"/>
  <c r="V379" i="99" a="1"/>
  <c r="B1216" i="100"/>
  <c r="B1921" i="100"/>
  <c r="C1073" i="100"/>
  <c r="C1923" i="100"/>
  <c r="B1106" i="100"/>
  <c r="C644" i="100"/>
  <c r="B188" i="100"/>
  <c r="C1808" i="100"/>
  <c r="B419" i="100"/>
  <c r="C1978" i="100"/>
  <c r="H244" i="99" a="1"/>
  <c r="B631" i="100"/>
  <c r="Y35" i="99" a="1"/>
  <c r="C616" i="100"/>
  <c r="AE360" i="99" a="1"/>
  <c r="C755" i="100"/>
  <c r="B490" i="100"/>
  <c r="B1562" i="100"/>
  <c r="B620" i="100"/>
  <c r="C1965" i="100"/>
  <c r="C1222" i="100"/>
  <c r="B444" i="100"/>
  <c r="C206" i="100"/>
  <c r="B1760" i="100"/>
  <c r="B802" i="100"/>
  <c r="C981" i="100"/>
  <c r="B5" i="100"/>
  <c r="B753" i="100"/>
  <c r="B665" i="100"/>
  <c r="H219" i="99" a="1"/>
  <c r="C894" i="100"/>
  <c r="C673" i="100"/>
  <c r="B1228" i="100"/>
  <c r="C1898" i="100"/>
  <c r="C203" i="100"/>
  <c r="C544" i="100"/>
  <c r="C1230" i="100"/>
  <c r="C1026" i="100"/>
  <c r="B1180" i="100"/>
  <c r="C1790" i="100"/>
  <c r="B402" i="100"/>
  <c r="B282" i="100"/>
  <c r="C208" i="100"/>
  <c r="C1958" i="100"/>
  <c r="C838" i="100"/>
  <c r="C661" i="100"/>
  <c r="D404" i="99" a="1"/>
  <c r="C286" i="100"/>
  <c r="B1891" i="100"/>
  <c r="C233" i="100"/>
  <c r="C1969" i="100"/>
  <c r="B1794" i="100"/>
  <c r="B619" i="100"/>
  <c r="B1940" i="100"/>
  <c r="C792" i="100"/>
  <c r="B293" i="100"/>
  <c r="C499" i="100"/>
  <c r="G190" i="99" a="1"/>
  <c r="C350" i="100"/>
  <c r="B1761" i="100"/>
  <c r="B100" i="100"/>
  <c r="C1599" i="100"/>
  <c r="B311" i="100"/>
  <c r="B687" i="100"/>
  <c r="B615" i="100"/>
  <c r="C1901" i="100"/>
  <c r="B391" i="100"/>
  <c r="B831" i="100"/>
  <c r="C51" i="100"/>
  <c r="B1943" i="100"/>
  <c r="B269" i="100"/>
  <c r="C326" i="100"/>
  <c r="B836" i="100"/>
  <c r="B1942" i="100"/>
  <c r="C1259" i="100"/>
  <c r="C1077" i="100"/>
  <c r="C1928" i="100"/>
  <c r="B1736" i="100"/>
  <c r="J271" i="99" a="1"/>
  <c r="BR219" i="99" a="1"/>
  <c r="C349" i="100"/>
  <c r="C1832" i="100"/>
  <c r="B729" i="100"/>
  <c r="B73" i="100"/>
  <c r="B1824" i="100"/>
  <c r="B693" i="100"/>
  <c r="C204" i="100"/>
  <c r="C876" i="100"/>
  <c r="B456" i="100"/>
  <c r="B1907" i="100"/>
  <c r="B170" i="100"/>
  <c r="C861" i="100"/>
  <c r="B76" i="100"/>
  <c r="CD219" i="99" a="1"/>
  <c r="C1894" i="100"/>
  <c r="B1276" i="100"/>
  <c r="B800" i="100"/>
  <c r="C896" i="100"/>
  <c r="CC221" i="99" a="1"/>
  <c r="C1700" i="100"/>
  <c r="C15" i="100"/>
  <c r="C12" i="100"/>
  <c r="C587" i="100"/>
  <c r="B1751" i="100"/>
  <c r="B60" i="100"/>
  <c r="B66" i="100"/>
  <c r="C954" i="100"/>
  <c r="B1114" i="100"/>
  <c r="C871" i="100"/>
  <c r="C1708" i="100"/>
  <c r="C805" i="100"/>
  <c r="C1219" i="100"/>
  <c r="V93" i="99" a="1"/>
  <c r="B918" i="100"/>
  <c r="B259" i="100"/>
  <c r="B598" i="100"/>
  <c r="B625" i="100"/>
  <c r="C870" i="100"/>
  <c r="C1021" i="100"/>
  <c r="B1183" i="100"/>
  <c r="B58" i="100"/>
  <c r="C975" i="100"/>
  <c r="E246" i="99" a="1"/>
  <c r="C996" i="100"/>
  <c r="K398" i="99" a="1"/>
  <c r="B124" i="100"/>
  <c r="B1012" i="100"/>
  <c r="B45" i="100"/>
  <c r="B1933" i="100"/>
  <c r="C1199" i="100"/>
  <c r="C1856" i="100"/>
  <c r="C413" i="100"/>
  <c r="B1672" i="100"/>
  <c r="C959" i="100"/>
  <c r="C740" i="100"/>
  <c r="CC219" i="99" a="1"/>
  <c r="AD398" i="99" a="1"/>
  <c r="C1609" i="100"/>
  <c r="O165" i="99" a="1"/>
  <c r="C398" i="100"/>
  <c r="C1149" i="100"/>
  <c r="AG60" i="99" a="1"/>
  <c r="C1900" i="100"/>
  <c r="AI60" i="99" a="1"/>
  <c r="B817" i="100"/>
  <c r="B1758" i="100"/>
  <c r="B1201" i="100"/>
  <c r="CE219" i="99" a="1"/>
  <c r="C459" i="100"/>
  <c r="C1557" i="100"/>
  <c r="C211" i="100"/>
  <c r="B288" i="100"/>
  <c r="C1793" i="100"/>
  <c r="B925" i="100"/>
  <c r="C1981" i="100"/>
  <c r="B1090" i="100"/>
  <c r="C941" i="100"/>
  <c r="C1809" i="100"/>
  <c r="W381" i="99" a="1"/>
  <c r="B543" i="100"/>
  <c r="C756" i="100"/>
  <c r="C343" i="99" a="1"/>
  <c r="C1985" i="100"/>
  <c r="B1984" i="100"/>
  <c r="B720" i="100"/>
  <c r="K219" i="99" a="1"/>
  <c r="C676" i="100"/>
  <c r="B1028" i="100"/>
  <c r="B1584" i="100"/>
  <c r="B20" i="100"/>
  <c r="B900" i="100"/>
  <c r="B368" i="100"/>
  <c r="C244" i="100"/>
  <c r="BH221" i="99" a="1"/>
  <c r="C706" i="100"/>
  <c r="C73" i="100"/>
  <c r="N271" i="99" a="1"/>
  <c r="B1740" i="100"/>
  <c r="G271" i="99" a="1"/>
  <c r="B1936" i="100"/>
  <c r="B1871" i="100"/>
  <c r="G360" i="99" a="1"/>
  <c r="C1114" i="100"/>
  <c r="B239" i="100"/>
  <c r="B1208" i="100"/>
  <c r="C460" i="100"/>
  <c r="B475" i="100"/>
  <c r="C595" i="100"/>
  <c r="AC165" i="99" a="1"/>
  <c r="C188" i="100"/>
  <c r="C1196" i="100"/>
  <c r="C592" i="100"/>
  <c r="B171" i="100"/>
  <c r="E337" i="99" a="1"/>
  <c r="B255" i="100"/>
  <c r="C574" i="100"/>
  <c r="B529" i="100"/>
  <c r="D273" i="99" a="1"/>
  <c r="B1123" i="100"/>
  <c r="B760" i="100"/>
  <c r="B225" i="100"/>
  <c r="C514" i="100"/>
  <c r="C1163" i="100"/>
  <c r="B1675" i="100"/>
  <c r="C1893" i="100"/>
  <c r="B1560" i="100"/>
  <c r="B1068" i="100"/>
  <c r="C735" i="100"/>
  <c r="C1179" i="100"/>
  <c r="C1694" i="100"/>
  <c r="C167" i="100"/>
  <c r="B832" i="100"/>
  <c r="C396" i="100"/>
  <c r="C284" i="100"/>
  <c r="B1146" i="100"/>
  <c r="C1252" i="100"/>
  <c r="C794" i="100"/>
  <c r="C98" i="100"/>
  <c r="B948" i="100"/>
  <c r="V224" i="99" a="1"/>
  <c r="C1748" i="100"/>
  <c r="C219" i="100"/>
  <c r="Q190" i="99" a="1"/>
  <c r="B43" i="100"/>
  <c r="C229" i="100"/>
  <c r="B351" i="100"/>
  <c r="C855" i="100"/>
  <c r="B1053" i="100"/>
  <c r="C1717" i="100"/>
  <c r="C509" i="100"/>
  <c r="B1113" i="100"/>
  <c r="AD35" i="99" a="1"/>
  <c r="B262" i="100"/>
  <c r="B761" i="100"/>
  <c r="B747" i="100"/>
  <c r="C1247" i="100"/>
  <c r="B1094" i="100"/>
  <c r="B1282" i="100"/>
  <c r="C1895" i="100"/>
  <c r="C557" i="100"/>
  <c r="CH219" i="99" a="1"/>
  <c r="BW224" i="99" a="1"/>
  <c r="AC377" i="99" a="1"/>
  <c r="B1190" i="100"/>
  <c r="C339" i="100"/>
  <c r="C1707" i="100"/>
  <c r="B954" i="100"/>
  <c r="B879" i="100"/>
  <c r="B1947" i="100"/>
  <c r="C1749" i="100"/>
  <c r="C1094" i="100"/>
  <c r="B611" i="100"/>
  <c r="B788" i="100"/>
  <c r="C1693" i="100"/>
  <c r="C1896" i="100"/>
  <c r="C1231" i="100"/>
  <c r="B1044" i="100"/>
  <c r="B506" i="100"/>
  <c r="C45" i="100"/>
  <c r="C723" i="100"/>
  <c r="C715" i="100"/>
  <c r="C539" i="100"/>
  <c r="C1908" i="100"/>
  <c r="B1855" i="100"/>
  <c r="C1973" i="100"/>
  <c r="B894" i="100"/>
  <c r="E62" i="99" a="1"/>
  <c r="B607" i="100"/>
  <c r="B1739" i="100"/>
  <c r="B1209" i="100"/>
  <c r="B1016" i="100"/>
  <c r="B1693" i="100"/>
  <c r="H419" i="99" a="1"/>
  <c r="B770" i="100"/>
  <c r="B736" i="100"/>
  <c r="C1932" i="100"/>
  <c r="G244" i="99" a="1"/>
  <c r="V221" i="99" a="1"/>
  <c r="B1125" i="100"/>
  <c r="B1926" i="100"/>
  <c r="C351" i="100"/>
  <c r="C813" i="100"/>
  <c r="B1599" i="100"/>
  <c r="B151" i="100"/>
  <c r="C1173" i="100"/>
  <c r="C1169" i="100"/>
  <c r="B1045" i="100"/>
  <c r="C532" i="100"/>
  <c r="B765" i="100"/>
  <c r="C1180" i="100"/>
  <c r="B492" i="100"/>
  <c r="J341" i="99" a="1"/>
  <c r="K35" i="99" a="1"/>
  <c r="W62" i="99" a="1"/>
  <c r="C1761" i="100"/>
  <c r="BN219" i="99" a="1"/>
  <c r="C785" i="100"/>
  <c r="B613" i="100"/>
  <c r="B1731" i="100"/>
  <c r="B68" i="100"/>
  <c r="B496" i="100"/>
  <c r="B1785" i="100"/>
  <c r="B93" i="100"/>
  <c r="L35" i="99" a="1"/>
  <c r="C209" i="100"/>
  <c r="B928" i="100"/>
  <c r="AF89" i="99" a="1"/>
  <c r="B1135" i="100"/>
  <c r="B1158" i="100"/>
  <c r="C496" i="100"/>
  <c r="B1850" i="100"/>
  <c r="C1946" i="100"/>
  <c r="B1614" i="100"/>
  <c r="C1215" i="100"/>
  <c r="C119" i="100"/>
  <c r="B603" i="100"/>
  <c r="C187" i="100"/>
  <c r="C380" i="99" a="1"/>
  <c r="B3" i="100"/>
  <c r="BV221" i="99" a="1"/>
  <c r="C528" i="100"/>
  <c r="C922" i="100"/>
  <c r="O288" i="99" a="1"/>
  <c r="B346" i="100"/>
  <c r="C1141" i="100"/>
  <c r="C1866" i="100"/>
  <c r="B901" i="100"/>
  <c r="B191" i="100"/>
  <c r="C1775" i="100"/>
  <c r="B977" i="100"/>
  <c r="C593" i="100"/>
  <c r="B742" i="100"/>
  <c r="C1240" i="100"/>
  <c r="C1744" i="100"/>
  <c r="C588" i="100"/>
  <c r="B1920" i="100"/>
  <c r="L190" i="99" a="1"/>
  <c r="B633" i="100"/>
  <c r="C390" i="100"/>
  <c r="B757" i="100"/>
  <c r="B1047" i="100"/>
  <c r="B318" i="100"/>
  <c r="B1851" i="100"/>
  <c r="C202" i="100"/>
  <c r="C1722" i="100"/>
  <c r="E249" i="99" a="1"/>
  <c r="B574" i="100"/>
  <c r="C130" i="100"/>
  <c r="B874" i="100"/>
  <c r="B1255" i="100"/>
  <c r="AH143" i="99" a="1"/>
  <c r="L114" i="99" a="1"/>
  <c r="C484" i="100"/>
  <c r="C1123" i="100"/>
  <c r="C455" i="100"/>
  <c r="B1069" i="100"/>
  <c r="C144" i="100"/>
  <c r="B1085" i="100"/>
  <c r="C255" i="100"/>
  <c r="C899" i="100"/>
  <c r="C1850" i="100"/>
  <c r="C279" i="100"/>
  <c r="V192" i="99" a="1"/>
  <c r="C932" i="100"/>
  <c r="B989" i="100"/>
  <c r="K221" i="99" a="1"/>
  <c r="J114" i="99" a="1"/>
  <c r="C127" i="100"/>
  <c r="C658" i="100"/>
  <c r="C1260" i="100"/>
  <c r="C1223" i="100"/>
  <c r="B840" i="100"/>
  <c r="B439" i="100"/>
  <c r="C32" i="100"/>
  <c r="F221" i="99" a="1"/>
  <c r="B1899" i="100"/>
  <c r="B298" i="100"/>
  <c r="D403" i="99" a="1"/>
  <c r="X224" i="99" a="1"/>
  <c r="C718" i="100"/>
  <c r="Y89" i="99" a="1"/>
  <c r="H377" i="99" a="1"/>
  <c r="C478" i="100"/>
  <c r="C1080" i="100"/>
  <c r="B1707" i="100"/>
  <c r="C1003" i="100"/>
  <c r="B865" i="100"/>
  <c r="Y221" i="99" a="1"/>
  <c r="C1752" i="100"/>
  <c r="C33" i="100"/>
  <c r="U379" i="99" a="1"/>
  <c r="B1261" i="100"/>
  <c r="B524" i="100"/>
  <c r="C1781" i="100"/>
  <c r="C1807" i="100"/>
  <c r="C1090" i="100"/>
  <c r="B1753" i="100"/>
  <c r="J37" i="99" a="1"/>
  <c r="B845" i="100"/>
  <c r="C665" i="100"/>
  <c r="C1922" i="100"/>
  <c r="B1970" i="100"/>
  <c r="B1079" i="100"/>
  <c r="G341" i="99" a="1"/>
  <c r="B1837" i="100"/>
  <c r="C1950" i="100"/>
  <c r="B1272" i="100"/>
  <c r="C6" i="100"/>
  <c r="C132" i="100"/>
  <c r="I244" i="99" a="1"/>
  <c r="C380" i="100"/>
  <c r="C1225" i="100"/>
  <c r="C1217" i="100"/>
  <c r="C469" i="100"/>
  <c r="V380" i="99" a="1"/>
  <c r="C315" i="100"/>
  <c r="B1561" i="100"/>
  <c r="B973" i="100"/>
  <c r="B1957" i="100"/>
  <c r="C549" i="100"/>
  <c r="B113" i="100"/>
  <c r="C1740" i="100"/>
  <c r="B1157" i="100"/>
  <c r="C64" i="100"/>
  <c r="C700" i="100"/>
  <c r="C287" i="100"/>
  <c r="C571" i="100"/>
  <c r="B624" i="100"/>
  <c r="B117" i="100"/>
  <c r="B197" i="100"/>
  <c r="B659" i="100"/>
  <c r="Z165" i="99" a="1"/>
  <c r="C906" i="100"/>
  <c r="AA360" i="99" a="1"/>
  <c r="B950" i="100"/>
  <c r="C833" i="100"/>
  <c r="B1768" i="100"/>
  <c r="J143" i="99" a="1"/>
  <c r="C364" i="100"/>
  <c r="B405" i="100"/>
  <c r="C757" i="100"/>
  <c r="C857" i="100"/>
  <c r="C419" i="100"/>
  <c r="B1918" i="100"/>
  <c r="D382" i="99" a="1"/>
  <c r="C1915" i="100"/>
  <c r="B1264" i="100"/>
  <c r="C1139" i="100"/>
  <c r="B748" i="100"/>
  <c r="C1067" i="100"/>
  <c r="C850" i="100"/>
  <c r="C781" i="100"/>
  <c r="B1867" i="100"/>
  <c r="C273" i="100"/>
  <c r="B1193" i="100"/>
  <c r="B1566" i="100"/>
  <c r="AH165" i="99" a="1"/>
  <c r="C561" i="100"/>
  <c r="C410" i="100"/>
  <c r="B1859" i="100"/>
  <c r="B695" i="100"/>
  <c r="C1715" i="100"/>
  <c r="C1986" i="100"/>
  <c r="C930" i="100"/>
  <c r="AF219" i="99" a="1"/>
  <c r="C657" i="100"/>
  <c r="C385" i="100"/>
  <c r="B1080" i="100"/>
  <c r="B1089" i="100"/>
  <c r="C267" i="100"/>
  <c r="B877" i="100"/>
  <c r="C197" i="100"/>
  <c r="C1614" i="100"/>
  <c r="B1674" i="100"/>
  <c r="C1101" i="100"/>
  <c r="B853" i="100"/>
  <c r="C995" i="100"/>
  <c r="B83" i="100"/>
  <c r="C963" i="100"/>
  <c r="B1720" i="100"/>
  <c r="B51" i="100"/>
  <c r="B1271" i="100"/>
  <c r="C145" i="100"/>
  <c r="B1083" i="100"/>
  <c r="B63" i="100"/>
  <c r="C628" i="100"/>
  <c r="B1964" i="100"/>
  <c r="B1038" i="100"/>
  <c r="C354" i="100"/>
  <c r="K13" i="99" a="1"/>
  <c r="C1097" i="100"/>
  <c r="C562" i="100"/>
  <c r="C818" i="100"/>
  <c r="C999" i="100"/>
  <c r="B722" i="100"/>
  <c r="C438" i="100"/>
  <c r="B812" i="100"/>
  <c r="C1092" i="100"/>
  <c r="B1934" i="100"/>
  <c r="B549" i="100"/>
  <c r="B1829" i="100"/>
  <c r="D401" i="99" a="1"/>
  <c r="C877" i="100"/>
  <c r="B616" i="100"/>
  <c r="C726" i="100"/>
  <c r="P89" i="99" a="1"/>
  <c r="B211" i="100"/>
  <c r="B1681" i="100"/>
  <c r="C788" i="100"/>
  <c r="B250" i="100"/>
  <c r="C425" i="100"/>
  <c r="B136" i="100"/>
  <c r="B596" i="100"/>
  <c r="B1702" i="100"/>
  <c r="C82" i="100"/>
  <c r="B125" i="100"/>
  <c r="C1848" i="100"/>
  <c r="B675" i="100"/>
  <c r="B846" i="100"/>
  <c r="C1281" i="100"/>
  <c r="C1554" i="100"/>
  <c r="B1789" i="100"/>
  <c r="E39" i="99" a="1"/>
  <c r="C383" i="99" a="1"/>
  <c r="E116" i="99"/>
  <c r="AN224" i="99" a="1"/>
  <c r="C734" i="100"/>
  <c r="B1766" i="100"/>
  <c r="B1846" i="100"/>
  <c r="C830" i="100"/>
  <c r="B795" i="100"/>
  <c r="B22" i="100"/>
  <c r="B198" i="100"/>
  <c r="V62" i="99" a="1"/>
  <c r="B895" i="100"/>
  <c r="B517" i="100"/>
  <c r="AB398" i="99" a="1"/>
  <c r="B488" i="100"/>
  <c r="C1194" i="100"/>
  <c r="C1705" i="100"/>
  <c r="N35" i="99" a="1"/>
  <c r="B1885" i="100"/>
  <c r="C682" i="100"/>
  <c r="G91" i="99" a="1"/>
  <c r="C318" i="100"/>
  <c r="B833" i="100"/>
  <c r="C998" i="100"/>
  <c r="C486" i="100"/>
  <c r="C320" i="100"/>
  <c r="B300" i="100"/>
  <c r="P60" i="99" a="1"/>
  <c r="B245" i="100"/>
  <c r="C773" i="100"/>
  <c r="C1112" i="100"/>
  <c r="AT219" i="99" a="1"/>
  <c r="C110" i="100"/>
  <c r="C960" i="100"/>
  <c r="B242" i="100"/>
  <c r="C1882" i="100"/>
  <c r="B876" i="100"/>
  <c r="AQ221" i="99" a="1"/>
  <c r="B1896" i="100"/>
  <c r="C747" i="100"/>
  <c r="B301" i="100"/>
  <c r="B335" i="100"/>
  <c r="C677" i="100"/>
  <c r="C283" i="100"/>
  <c r="C1859" i="100"/>
  <c r="B664" i="100"/>
  <c r="C306" i="100"/>
  <c r="B600" i="100"/>
  <c r="B1757" i="100"/>
  <c r="C235" i="100"/>
  <c r="B509" i="100"/>
  <c r="B1952" i="100"/>
  <c r="B1718" i="100"/>
  <c r="C809" i="100"/>
  <c r="C579" i="100"/>
  <c r="C312" i="100"/>
  <c r="B782" i="100"/>
  <c r="B1884" i="100"/>
  <c r="B1102" i="100"/>
  <c r="C497" i="100"/>
  <c r="C447" i="100"/>
  <c r="C962" i="100"/>
  <c r="M244" i="99" a="1"/>
  <c r="E343" i="99" a="1"/>
  <c r="C299" i="100"/>
  <c r="B212" i="100"/>
  <c r="B1905" i="100"/>
  <c r="B972" i="100"/>
  <c r="B787" i="100"/>
  <c r="C847" i="100"/>
  <c r="B1065" i="100"/>
  <c r="B1666" i="100"/>
  <c r="B408" i="100"/>
  <c r="W169" i="99" a="1"/>
  <c r="AB60" i="99" a="1"/>
  <c r="E169" i="99" a="1"/>
  <c r="C828" i="100"/>
  <c r="B740" i="100"/>
  <c r="B108" i="100"/>
  <c r="C1269" i="100"/>
  <c r="B460" i="100"/>
  <c r="C988" i="100"/>
  <c r="C1028" i="100"/>
  <c r="C239" i="100"/>
  <c r="C751" i="100"/>
  <c r="B332" i="100"/>
  <c r="C423" i="100"/>
  <c r="C1755" i="100"/>
  <c r="G305" i="99" a="1"/>
  <c r="B705" i="100"/>
  <c r="C799" i="100"/>
  <c r="M341" i="99" a="1"/>
  <c r="C1584" i="100"/>
  <c r="C1025" i="100"/>
  <c r="B87" i="100"/>
  <c r="B458" i="100"/>
  <c r="B429" i="100"/>
  <c r="B321" i="100"/>
  <c r="B984" i="100"/>
  <c r="B1192" i="100"/>
  <c r="Z13" i="99" a="1"/>
  <c r="C596" i="100"/>
  <c r="B689" i="100"/>
  <c r="C701" i="100"/>
  <c r="C325" i="100"/>
  <c r="C1718" i="100"/>
  <c r="C967" i="100"/>
  <c r="C402" i="100"/>
  <c r="C529" i="100"/>
  <c r="B652" i="100"/>
  <c r="B131" i="100"/>
  <c r="C1035" i="100"/>
  <c r="B143" i="100"/>
  <c r="C117" i="100"/>
  <c r="C1151" i="100"/>
  <c r="C24" i="100"/>
  <c r="B929" i="100"/>
  <c r="C1084" i="100"/>
  <c r="B218" i="100"/>
  <c r="C298" i="100"/>
  <c r="C840" i="100"/>
  <c r="B730" i="100"/>
  <c r="J13" i="99" a="1"/>
  <c r="C776" i="100"/>
  <c r="C1690" i="100"/>
  <c r="C1244" i="100"/>
  <c r="C79" i="100"/>
  <c r="C768" i="100"/>
  <c r="C711" i="100"/>
  <c r="B234" i="100"/>
  <c r="C527" i="100"/>
  <c r="C116" i="100"/>
  <c r="B1127" i="100"/>
  <c r="B120" i="100"/>
  <c r="C1249" i="100"/>
  <c r="C1852" i="100"/>
  <c r="B1133" i="100"/>
  <c r="B548" i="100"/>
  <c r="C1842" i="100"/>
  <c r="C804" i="100"/>
  <c r="C335" i="100"/>
  <c r="C1741" i="100"/>
  <c r="B592" i="100"/>
  <c r="B835" i="100"/>
  <c r="C1613" i="100"/>
  <c r="L60" i="99" a="1"/>
  <c r="C471" i="100"/>
  <c r="K322" i="99" a="1"/>
  <c r="B220" i="100"/>
  <c r="V15" i="99" a="1"/>
  <c r="C714" i="100"/>
  <c r="B1723" i="100"/>
  <c r="C1735" i="100"/>
  <c r="C275" i="100"/>
  <c r="B535" i="100"/>
  <c r="C11" i="100"/>
  <c r="BY221" i="99" a="1"/>
  <c r="K377" i="99" a="1"/>
  <c r="C182" i="100"/>
  <c r="C102" i="100"/>
  <c r="C521" i="100"/>
  <c r="C52" i="100"/>
  <c r="B253" i="100"/>
  <c r="B1258" i="100"/>
  <c r="B195" i="100"/>
  <c r="K143" i="99" a="1"/>
  <c r="Q60" i="99" a="1"/>
  <c r="P35" i="99" a="1"/>
  <c r="B94" i="100"/>
  <c r="C739" i="100"/>
  <c r="C636" i="100"/>
  <c r="B1120" i="100"/>
  <c r="B547" i="100"/>
  <c r="W39" i="99" a="1"/>
  <c r="B1223" i="100"/>
  <c r="B923" i="100"/>
  <c r="C1099" i="100"/>
  <c r="AR221" i="99" a="1"/>
  <c r="C1880" i="100"/>
  <c r="B614" i="100"/>
  <c r="B327" i="100"/>
  <c r="B914" i="100"/>
  <c r="AF13" i="99" a="1"/>
  <c r="C684" i="100"/>
  <c r="Y377" i="99" a="1"/>
  <c r="B645" i="100"/>
  <c r="AE271" i="99" a="1"/>
  <c r="B1104" i="100"/>
  <c r="C303" i="100"/>
  <c r="B1872" i="100"/>
  <c r="C1036" i="100"/>
  <c r="AN223" i="99" a="1"/>
  <c r="C1959" i="100"/>
  <c r="C1148" i="100"/>
  <c r="V383" i="99" a="1"/>
  <c r="C238" i="100"/>
  <c r="B1256" i="100"/>
  <c r="G89" i="99" a="1"/>
  <c r="C881" i="100"/>
  <c r="C604" i="100"/>
  <c r="C613" i="100"/>
  <c r="B1881" i="100"/>
  <c r="C302" i="100"/>
  <c r="C483" i="100"/>
  <c r="C49" i="100"/>
  <c r="B370" i="100"/>
  <c r="C1004" i="100"/>
  <c r="C1233" i="100"/>
  <c r="B465" i="100"/>
  <c r="B1052" i="100"/>
  <c r="B1923" i="100"/>
  <c r="C134" i="100"/>
  <c r="C1022" i="100"/>
  <c r="C1855" i="100"/>
  <c r="B1257" i="100"/>
  <c r="B462" i="100"/>
  <c r="B578" i="100"/>
  <c r="C1018" i="100"/>
  <c r="C86" i="100"/>
  <c r="C950" i="100"/>
  <c r="C1588" i="100"/>
  <c r="B809" i="100"/>
  <c r="C921" i="100"/>
  <c r="J89" i="99" a="1"/>
  <c r="B628" i="100"/>
  <c r="C84" i="100"/>
  <c r="B1595" i="100"/>
  <c r="C671" i="100"/>
  <c r="B727" i="100"/>
  <c r="B766" i="100"/>
  <c r="C634" i="100"/>
  <c r="AD271" i="99" a="1"/>
  <c r="B763" i="100"/>
  <c r="B1049" i="100"/>
  <c r="C1563" i="100"/>
  <c r="C1074" i="100"/>
  <c r="C448" i="100"/>
  <c r="B1159" i="100"/>
  <c r="B805" i="100"/>
  <c r="C1261" i="100"/>
  <c r="C1207" i="100"/>
  <c r="B507" i="100"/>
  <c r="C931" i="100"/>
  <c r="B28" i="100"/>
  <c r="C266" i="100"/>
  <c r="B751" i="100"/>
  <c r="C376" i="100"/>
  <c r="B1142" i="100"/>
  <c r="C21" i="100"/>
  <c r="B552" i="100"/>
  <c r="B207" i="100"/>
  <c r="D15" i="99" a="1"/>
  <c r="C101" i="100"/>
  <c r="B1178" i="100"/>
  <c r="C1015" i="100"/>
  <c r="B381" i="100"/>
  <c r="B612" i="100"/>
  <c r="B1917" i="100"/>
  <c r="B292" i="100"/>
  <c r="C1157" i="100"/>
  <c r="B799" i="100"/>
  <c r="C610" i="100"/>
  <c r="B1105" i="100"/>
  <c r="B539" i="100"/>
  <c r="B54" i="100"/>
  <c r="C1726" i="100"/>
  <c r="C1027" i="100"/>
  <c r="B538" i="100"/>
  <c r="AG143" i="99" a="1"/>
  <c r="C526" i="100"/>
  <c r="C333" i="100"/>
  <c r="BK219" i="99" a="1"/>
  <c r="C225" i="100"/>
  <c r="B882" i="100"/>
  <c r="B1799" i="100"/>
  <c r="B1882" i="100"/>
  <c r="B37" i="100"/>
  <c r="G419" i="99" a="1"/>
  <c r="B962" i="100"/>
  <c r="C507" i="100"/>
  <c r="C1843" i="100"/>
  <c r="C200" i="100"/>
  <c r="B486" i="100"/>
  <c r="D167" i="99" a="1"/>
  <c r="B209" i="100"/>
  <c r="N143" i="99" a="1"/>
  <c r="C1137" i="100"/>
  <c r="C601" i="100"/>
  <c r="C297" i="100"/>
  <c r="C245" i="100"/>
  <c r="C249" i="100"/>
  <c r="C1930" i="100"/>
  <c r="B217" i="100"/>
  <c r="C1214" i="100"/>
  <c r="C1888" i="100"/>
  <c r="B425" i="100"/>
  <c r="B988" i="100"/>
  <c r="B779" i="100"/>
  <c r="C1810" i="100"/>
  <c r="C1183" i="100"/>
  <c r="C140" i="100"/>
  <c r="C1011" i="100"/>
  <c r="B1866" i="100"/>
  <c r="C143" i="100"/>
  <c r="C1725" i="100"/>
  <c r="C1267" i="100"/>
  <c r="C989" i="100"/>
  <c r="B461" i="100"/>
  <c r="B388" i="100"/>
  <c r="L377" i="99" a="1"/>
  <c r="BI221" i="99" a="1"/>
  <c r="C262" i="100"/>
  <c r="B544" i="100"/>
  <c r="C444" i="100"/>
  <c r="C1821" i="100"/>
  <c r="C1124" i="100"/>
  <c r="C1564" i="100"/>
  <c r="C1190" i="100"/>
  <c r="BZ221" i="99" a="1"/>
  <c r="C1136" i="100"/>
  <c r="C662" i="100"/>
  <c r="C126" i="100"/>
  <c r="B586" i="100"/>
  <c r="Z35" i="99" a="1"/>
  <c r="AF35" i="99" a="1"/>
  <c r="C468" i="100"/>
  <c r="B826" i="100"/>
  <c r="B1141" i="100"/>
  <c r="B1240" i="100"/>
  <c r="C414" i="100"/>
  <c r="C709" i="100"/>
  <c r="B650" i="100"/>
  <c r="B1156" i="100"/>
  <c r="B798" i="100"/>
  <c r="V116" i="99" a="1"/>
  <c r="B1713" i="100"/>
  <c r="J360" i="99" a="1"/>
  <c r="C748" i="100"/>
  <c r="B1779" i="100"/>
  <c r="C1878" i="100"/>
  <c r="C237" i="100"/>
  <c r="C1042" i="100"/>
  <c r="C399" i="100"/>
  <c r="B1769" i="100"/>
  <c r="B463" i="100"/>
  <c r="AE60" i="99" a="1"/>
  <c r="C643" i="100"/>
  <c r="C23" i="100"/>
  <c r="C301" i="100"/>
  <c r="C168" i="100"/>
  <c r="C192" i="100"/>
  <c r="B278" i="100"/>
  <c r="Z60" i="99" a="1"/>
  <c r="I305" i="99" a="1"/>
  <c r="C120" i="100"/>
  <c r="B230" i="100"/>
  <c r="B1002" i="100"/>
  <c r="C479" i="100"/>
  <c r="B505" i="100"/>
  <c r="B635" i="100"/>
  <c r="BF224" i="99" a="1"/>
  <c r="C386" i="100"/>
  <c r="B1099" i="100"/>
  <c r="C270" i="100"/>
  <c r="B908" i="100"/>
  <c r="B825" i="100"/>
  <c r="C48" i="100"/>
  <c r="B1281" i="100"/>
  <c r="V402" i="99" a="1"/>
  <c r="B203" i="100"/>
  <c r="C1721" i="100"/>
  <c r="E377" i="99" a="1"/>
  <c r="B316" i="100"/>
  <c r="C1823" i="100"/>
  <c r="C1567" i="100"/>
  <c r="C476" i="100"/>
  <c r="C174" i="100"/>
  <c r="C67" i="100"/>
  <c r="C445" i="100"/>
  <c r="B966" i="100"/>
  <c r="C626" i="100"/>
  <c r="C1920" i="100"/>
  <c r="B90" i="100"/>
  <c r="C218" i="100"/>
  <c r="B1097" i="100"/>
  <c r="B1814" i="100"/>
  <c r="C666" i="100"/>
  <c r="C843" i="100"/>
  <c r="B1110" i="100"/>
  <c r="B1166" i="100"/>
  <c r="B719" i="100"/>
  <c r="W377" i="99" a="1"/>
  <c r="B382" i="100"/>
  <c r="C406" i="100"/>
  <c r="C716" i="100"/>
  <c r="B65" i="100"/>
  <c r="B1689" i="100"/>
  <c r="B909" i="100"/>
  <c r="B1160" i="100"/>
  <c r="C477" i="100"/>
  <c r="B1063" i="100"/>
  <c r="C594" i="100"/>
  <c r="B1909" i="100"/>
  <c r="AG219" i="99" a="1"/>
  <c r="C1282" i="100"/>
  <c r="C97" i="100"/>
  <c r="B32" i="100"/>
  <c r="C108" i="100"/>
  <c r="I398" i="99" a="1"/>
  <c r="C1278" i="100"/>
  <c r="B233" i="100"/>
  <c r="B1830" i="100"/>
  <c r="B1811" i="100"/>
  <c r="B1615" i="100"/>
  <c r="C248" i="100"/>
  <c r="C672" i="100"/>
  <c r="C541" i="100"/>
  <c r="B608" i="100"/>
  <c r="B187" i="100"/>
  <c r="B1929" i="100"/>
  <c r="B1042" i="100"/>
  <c r="B1249" i="100"/>
  <c r="B1092" i="100"/>
  <c r="C1975" i="100"/>
  <c r="B1975" i="100"/>
  <c r="C1070" i="100"/>
  <c r="C77" i="100"/>
  <c r="B1823" i="100"/>
  <c r="B1763" i="100"/>
  <c r="D383" i="99" a="1"/>
  <c r="C265" i="100"/>
  <c r="C551" i="100"/>
  <c r="B711" i="100"/>
  <c r="B178" i="100"/>
  <c r="B1137" i="100"/>
  <c r="I271" i="99" a="1"/>
  <c r="C705" i="100"/>
  <c r="Q114" i="99" a="1"/>
  <c r="B1719" i="100"/>
  <c r="B1224" i="100"/>
  <c r="AB219" i="99" a="1"/>
  <c r="C810" i="100"/>
  <c r="C118" i="100"/>
  <c r="B848" i="100"/>
  <c r="B455" i="100"/>
  <c r="C220" i="100"/>
  <c r="B331" i="100"/>
  <c r="B487" i="100"/>
  <c r="B1199" i="100"/>
  <c r="B394" i="100"/>
  <c r="C1604" i="100"/>
  <c r="C1050" i="100"/>
  <c r="C1949" i="100"/>
  <c r="B307" i="100"/>
  <c r="C1239" i="100"/>
  <c r="BX223" i="99" a="1"/>
  <c r="C1935" i="100"/>
  <c r="C1615" i="100"/>
  <c r="B993" i="100"/>
  <c r="B1771" i="100"/>
  <c r="B84" i="100"/>
  <c r="B691" i="100"/>
  <c r="C216" i="100"/>
  <c r="B1211" i="100"/>
  <c r="G322" i="99" a="1"/>
  <c r="C586" i="100"/>
  <c r="C18" i="100"/>
  <c r="C1732" i="100"/>
  <c r="C1953" i="100"/>
  <c r="AX219" i="99" a="1"/>
  <c r="B109" i="100"/>
  <c r="B676" i="100"/>
  <c r="B658" i="100"/>
  <c r="C489" i="100"/>
  <c r="L89" i="99" a="1"/>
  <c r="M360" i="99" a="1"/>
  <c r="B477" i="100"/>
  <c r="C89" i="100"/>
  <c r="C274" i="100"/>
  <c r="C1803" i="100"/>
  <c r="B1792" i="100"/>
  <c r="B1138" i="100"/>
  <c r="B969" i="100"/>
  <c r="C546" i="100"/>
  <c r="C136" i="100"/>
  <c r="C391" i="100"/>
  <c r="C719" i="100"/>
  <c r="B1591" i="100"/>
  <c r="B363" i="100"/>
  <c r="C614" i="100"/>
  <c r="C1757" i="100"/>
  <c r="B581" i="100"/>
  <c r="C37" i="100"/>
  <c r="C923" i="100"/>
  <c r="C337" i="99" a="1"/>
  <c r="B1820" i="100"/>
  <c r="C1720" i="100"/>
  <c r="C14" i="100"/>
  <c r="C1917" i="100"/>
  <c r="C1209" i="100"/>
  <c r="C882" i="100"/>
  <c r="C640" i="100"/>
  <c r="B563" i="100"/>
  <c r="C1128" i="100"/>
  <c r="B1913" i="100"/>
  <c r="B1749" i="100"/>
  <c r="B1596" i="100"/>
  <c r="N377" i="99" a="1"/>
  <c r="AD219" i="99" a="1"/>
  <c r="C708" i="100"/>
  <c r="C1777" i="100"/>
  <c r="C902" i="100"/>
  <c r="B1765" i="100"/>
  <c r="C1879" i="100"/>
  <c r="C663" i="100"/>
  <c r="F377" i="99" a="1"/>
  <c r="C1971" i="100"/>
  <c r="C1697" i="100"/>
  <c r="C253" i="100"/>
  <c r="B305" i="100"/>
  <c r="B434" i="100"/>
  <c r="H322" i="99" a="1"/>
  <c r="W167" i="99" a="1"/>
  <c r="B48" i="100"/>
  <c r="C91" i="99" a="1"/>
  <c r="C1783" i="100"/>
  <c r="C170" i="100"/>
  <c r="B374" i="100"/>
  <c r="Y60" i="99" a="1"/>
  <c r="B888" i="100"/>
  <c r="B892" i="100"/>
  <c r="C608" i="100"/>
  <c r="B1144" i="100"/>
  <c r="B1767" i="100"/>
  <c r="B1667" i="100"/>
  <c r="B679" i="100"/>
  <c r="C629" i="100"/>
  <c r="B1756" i="100"/>
  <c r="C720" i="100"/>
  <c r="B1602" i="100"/>
  <c r="B268" i="100"/>
  <c r="B167" i="100"/>
  <c r="C1675" i="100"/>
  <c r="AE165" i="99" a="1"/>
  <c r="C311" i="100"/>
  <c r="C600" i="100"/>
  <c r="C412" i="100"/>
  <c r="E383" i="99" a="1"/>
  <c r="C1189" i="100"/>
  <c r="B1033" i="100"/>
  <c r="B1893" i="100"/>
  <c r="C1182" i="100"/>
  <c r="L13" i="99" a="1"/>
  <c r="C139" i="100"/>
  <c r="C603" i="100"/>
  <c r="C123" i="100"/>
  <c r="C1069" i="100"/>
  <c r="B466" i="100"/>
  <c r="C927" i="100"/>
  <c r="C223" i="100"/>
  <c r="B337" i="100"/>
  <c r="B822" i="100"/>
  <c r="C1980" i="100"/>
  <c r="F419" i="99" a="1"/>
  <c r="B1949" i="100"/>
  <c r="B1802" i="100"/>
  <c r="C545" i="100"/>
  <c r="C1158" i="100"/>
  <c r="C70" i="100"/>
  <c r="C261" i="100"/>
  <c r="C66" i="100"/>
  <c r="E93" i="99" a="1"/>
  <c r="B692" i="100"/>
  <c r="B1093" i="100"/>
  <c r="B399" i="100"/>
  <c r="B1817" i="100"/>
  <c r="C361" i="100"/>
  <c r="B958" i="100"/>
  <c r="B72" i="100"/>
  <c r="B773" i="100"/>
  <c r="C1918" i="100"/>
  <c r="B11" i="100"/>
  <c r="B1030" i="100"/>
  <c r="C190" i="100"/>
  <c r="C1279" i="100"/>
  <c r="C1940" i="100"/>
  <c r="B75" i="100"/>
  <c r="B1569" i="100"/>
  <c r="C72" i="100"/>
  <c r="C1257" i="100"/>
  <c r="C869" i="100"/>
  <c r="C936" i="100"/>
  <c r="C778" i="100"/>
  <c r="G60" i="99" a="1"/>
  <c r="B1818" i="100"/>
  <c r="C841" i="100"/>
  <c r="B256" i="100"/>
  <c r="C452" i="100"/>
  <c r="Y271" i="99" a="1"/>
  <c r="C63" i="100"/>
  <c r="B294" i="100"/>
  <c r="B1741" i="100"/>
  <c r="U380" i="99" a="1"/>
  <c r="C141" i="100"/>
  <c r="L360" i="99" a="1"/>
  <c r="B1981" i="100"/>
  <c r="C155" i="100"/>
  <c r="B1005" i="100"/>
  <c r="C151" i="100"/>
  <c r="C1593" i="100"/>
  <c r="C925" i="100"/>
  <c r="C802" i="100"/>
  <c r="B604" i="100"/>
  <c r="B1129" i="100"/>
  <c r="B1215" i="100"/>
  <c r="C46" i="100"/>
  <c r="B859" i="100"/>
  <c r="B660" i="100"/>
  <c r="P114" i="99" a="1"/>
  <c r="C371" i="100"/>
  <c r="AA271" i="99" a="1"/>
  <c r="C1780" i="100"/>
  <c r="C687" i="100"/>
  <c r="C259" i="100"/>
  <c r="C1142" i="100"/>
  <c r="C214" i="100"/>
  <c r="C409" i="100"/>
  <c r="B1946" i="100"/>
  <c r="C230" i="100"/>
  <c r="G37" i="99" a="1"/>
  <c r="C1961" i="100"/>
  <c r="C817" i="100"/>
  <c r="C1106" i="100"/>
  <c r="P13" i="99" a="1"/>
  <c r="C758" i="100"/>
  <c r="C1764" i="100"/>
  <c r="C940" i="100"/>
  <c r="B703" i="100"/>
  <c r="C1008" i="100"/>
  <c r="B1924" i="100"/>
  <c r="C710" i="100"/>
  <c r="B540" i="100"/>
  <c r="B1962" i="100"/>
  <c r="B61" i="100"/>
  <c r="C970" i="100"/>
  <c r="B911" i="100"/>
  <c r="D116" i="99" a="1"/>
  <c r="C787" i="100"/>
  <c r="C114" i="100"/>
  <c r="B1072" i="100"/>
  <c r="N305" i="99" a="1"/>
  <c r="C585" i="100"/>
  <c r="C336" i="100"/>
  <c r="AB13" i="99" a="1"/>
  <c r="AD360" i="99" a="1"/>
  <c r="H356" i="99" a="1"/>
  <c r="L165" i="99" a="1"/>
  <c r="B669" i="100"/>
  <c r="B1221" i="100"/>
  <c r="G116" i="99" a="1"/>
  <c r="AD165" i="99" a="1"/>
  <c r="C506" i="100"/>
  <c r="B1175" i="100"/>
  <c r="B1200" i="100"/>
  <c r="C1187" i="100"/>
  <c r="B1001" i="100"/>
  <c r="B88" i="100"/>
  <c r="B196" i="100"/>
  <c r="B904" i="100"/>
  <c r="C949" i="100"/>
  <c r="C1160" i="100"/>
  <c r="B1073" i="100"/>
  <c r="C779" i="100"/>
  <c r="B18" i="100"/>
  <c r="C316" i="100"/>
  <c r="B91" i="100"/>
  <c r="B149" i="100"/>
  <c r="C872" i="100"/>
  <c r="C675" i="100"/>
  <c r="C377" i="100"/>
  <c r="B1839" i="100"/>
  <c r="B1842" i="100"/>
  <c r="BW221" i="99" a="1"/>
  <c r="C572" i="100"/>
  <c r="C815" i="100"/>
  <c r="B938" i="100"/>
  <c r="B951" i="100"/>
  <c r="C457" i="100"/>
  <c r="B1852" i="100"/>
  <c r="B606" i="100"/>
  <c r="C43" i="100"/>
  <c r="AG13" i="99" a="1"/>
  <c r="C812" i="100"/>
  <c r="C290" i="99" a="1"/>
  <c r="C774" i="100"/>
  <c r="P244" i="99" a="1"/>
  <c r="B718" i="100"/>
  <c r="B1832" i="100"/>
  <c r="B99" i="100"/>
  <c r="B264" i="100"/>
  <c r="C1830" i="100"/>
  <c r="D246" i="99" a="1"/>
  <c r="B231" i="100"/>
  <c r="C104" i="100"/>
  <c r="C1885" i="100"/>
  <c r="B503" i="100"/>
  <c r="B74" i="100"/>
  <c r="Z360" i="99" a="1"/>
  <c r="C1587" i="100"/>
  <c r="E362" i="99" a="1"/>
  <c r="B1143" i="100"/>
  <c r="AH13" i="99" a="1"/>
  <c r="C696" i="100"/>
  <c r="C1242" i="100"/>
  <c r="C1679" i="100"/>
  <c r="C853" i="100"/>
  <c r="B841" i="100"/>
  <c r="C1001" i="100"/>
  <c r="C884" i="100"/>
  <c r="B1212" i="100"/>
  <c r="AI219" i="99" a="1"/>
  <c r="B943" i="100"/>
  <c r="C30" i="100"/>
  <c r="B401" i="100"/>
  <c r="C91" i="100"/>
  <c r="B1925" i="100"/>
  <c r="O271" i="99" a="1"/>
  <c r="C232" i="100"/>
  <c r="C1105" i="100"/>
  <c r="L271" i="99" a="1"/>
  <c r="B1605" i="100"/>
  <c r="C845" i="100"/>
  <c r="D192" i="99" a="1"/>
  <c r="C1125" i="100"/>
  <c r="B281" i="100"/>
  <c r="K244" i="99" a="1"/>
  <c r="B92" i="100"/>
  <c r="C866" i="100"/>
  <c r="C381" i="99" a="1"/>
  <c r="C1854" i="100"/>
  <c r="C100" i="100"/>
  <c r="B1827" i="100"/>
  <c r="B1119" i="100"/>
  <c r="B1593" i="100"/>
  <c r="B1148" i="100"/>
  <c r="AY219" i="99" a="1"/>
  <c r="B570" i="100"/>
  <c r="B512" i="100"/>
  <c r="B857" i="100"/>
  <c r="C1064" i="100"/>
  <c r="C1071" i="100"/>
  <c r="C254" i="100"/>
  <c r="AC221" i="99" a="1"/>
  <c r="B1161" i="100"/>
  <c r="C196" i="100"/>
  <c r="C1594" i="100"/>
  <c r="C820" i="100"/>
  <c r="B1967" i="100"/>
  <c r="C973" i="100"/>
  <c r="C1934" i="100"/>
  <c r="C552" i="100"/>
  <c r="C61" i="100"/>
  <c r="H143" i="99" a="1"/>
  <c r="B601" i="100"/>
  <c r="B148" i="100"/>
  <c r="B1100" i="100"/>
  <c r="B193" i="100"/>
  <c r="C1098" i="100"/>
  <c r="C746" i="100"/>
  <c r="C374" i="100"/>
  <c r="C1872" i="100"/>
  <c r="B1588" i="100"/>
  <c r="B1616" i="100"/>
  <c r="C633" i="100"/>
  <c r="B1055" i="100"/>
  <c r="C826" i="100"/>
  <c r="B939" i="100"/>
  <c r="C1692" i="100"/>
  <c r="C442" i="100"/>
  <c r="C393" i="100"/>
  <c r="B699" i="100"/>
  <c r="B324" i="100"/>
  <c r="N288" i="99" a="1"/>
  <c r="B734" i="100"/>
  <c r="C784" i="100"/>
  <c r="B501" i="100"/>
  <c r="D402" i="99" a="1"/>
  <c r="B1207" i="100"/>
  <c r="B1601" i="100"/>
  <c r="C465" i="100"/>
  <c r="C1600" i="100"/>
  <c r="C1770" i="100"/>
  <c r="C7" i="100"/>
  <c r="B768" i="100"/>
  <c r="B46" i="100"/>
  <c r="B1195" i="100"/>
  <c r="AO224" i="99" a="1"/>
  <c r="B518" i="100"/>
  <c r="B1075" i="100"/>
  <c r="B1003" i="100"/>
  <c r="B121" i="100"/>
  <c r="B1155" i="100"/>
  <c r="B750" i="100"/>
  <c r="B739" i="100"/>
  <c r="B423" i="100"/>
  <c r="C1907" i="100"/>
  <c r="C1723" i="100"/>
  <c r="BJ219" i="99" a="1"/>
  <c r="B1737" i="100"/>
  <c r="B975" i="100"/>
  <c r="C1719" i="100"/>
  <c r="C138" i="100"/>
  <c r="AE219" i="99" a="1"/>
  <c r="B810" i="100"/>
  <c r="B194" i="100"/>
  <c r="B237" i="100"/>
  <c r="C94" i="100"/>
  <c r="B666" i="100"/>
  <c r="B1897" i="100"/>
  <c r="B1230" i="100"/>
  <c r="C1013" i="100"/>
  <c r="B1278" i="100"/>
  <c r="U362" i="99" a="1"/>
  <c r="C698" i="100"/>
  <c r="B1057" i="100"/>
  <c r="W116" i="99"/>
  <c r="C1791" i="100"/>
  <c r="C365" i="100"/>
  <c r="B326" i="100"/>
  <c r="C1556" i="100"/>
  <c r="Z377" i="99" a="1"/>
  <c r="B1854" i="100"/>
  <c r="C1020" i="100"/>
  <c r="C1174" i="100"/>
  <c r="BE224" i="99" a="1"/>
  <c r="B1061" i="100"/>
  <c r="C65" i="100"/>
  <c r="B1219" i="100"/>
  <c r="C1130" i="100"/>
  <c r="B1064" i="100"/>
  <c r="C1822" i="100"/>
  <c r="C969" i="100"/>
  <c r="C198" i="100"/>
  <c r="C1568" i="100"/>
  <c r="C394" i="100"/>
  <c r="B400" i="100"/>
  <c r="N114" i="99" a="1"/>
  <c r="B1022" i="100"/>
  <c r="W398" i="99" a="1"/>
  <c r="B706" i="100"/>
  <c r="C20" i="100"/>
  <c r="B1612" i="100"/>
  <c r="C743" i="100"/>
  <c r="B834" i="100"/>
  <c r="AA114" i="99" a="1"/>
  <c r="X167" i="99" a="1"/>
  <c r="C637" i="100"/>
  <c r="B1151" i="100"/>
  <c r="C184" i="100"/>
  <c r="C400" i="100"/>
  <c r="B1754" i="100"/>
  <c r="C649" i="100"/>
  <c r="C909" i="100"/>
  <c r="B1710" i="100"/>
  <c r="C880" i="100"/>
  <c r="B341" i="100"/>
  <c r="C1235" i="100"/>
  <c r="B595" i="100"/>
  <c r="C1271" i="100"/>
  <c r="B1170" i="100"/>
  <c r="C1910" i="100"/>
  <c r="B50" i="100"/>
  <c r="C1931" i="100"/>
  <c r="C1016" i="100"/>
  <c r="C491" i="100"/>
  <c r="AE377" i="99" a="1"/>
  <c r="AH190" i="99" a="1"/>
  <c r="C1913" i="100"/>
  <c r="C1688" i="100"/>
  <c r="BZ219" i="99" a="1"/>
  <c r="B210" i="100"/>
  <c r="B1039" i="100"/>
  <c r="C873" i="100"/>
  <c r="C1672" i="100"/>
  <c r="B844" i="100"/>
  <c r="C180" i="100"/>
  <c r="B862" i="100"/>
  <c r="B1067" i="100"/>
  <c r="C745" i="100"/>
  <c r="C1750" i="100"/>
  <c r="M114" i="99" a="1"/>
  <c r="B1679" i="100"/>
  <c r="B1977" i="100"/>
  <c r="J419" i="99" a="1"/>
  <c r="B1594" i="100"/>
  <c r="C581" i="100"/>
  <c r="B414" i="100"/>
  <c r="V169" i="99" a="1"/>
  <c r="C310" i="100"/>
  <c r="U383" i="99" a="1"/>
  <c r="C207" i="100"/>
  <c r="V401" i="99" a="1"/>
  <c r="C378" i="100"/>
  <c r="B640" i="100"/>
  <c r="B304" i="100"/>
  <c r="C951" i="100"/>
  <c r="M143" i="99" a="1"/>
  <c r="C864" i="100"/>
  <c r="B1647" i="100"/>
  <c r="I360" i="99" a="1"/>
  <c r="I190" i="99" a="1"/>
  <c r="C1666" i="100"/>
  <c r="B1018" i="100"/>
  <c r="B626" i="100"/>
  <c r="B774" i="100"/>
  <c r="B111" i="100"/>
  <c r="C750" i="100"/>
  <c r="C416" i="100"/>
  <c r="B144" i="100"/>
  <c r="C762" i="100"/>
  <c r="C331" i="100"/>
  <c r="C1192" i="100"/>
  <c r="B57" i="100"/>
  <c r="B1856" i="100"/>
  <c r="B638" i="100"/>
  <c r="C721" i="100"/>
  <c r="AO223" i="99" a="1"/>
  <c r="F39" i="99" a="1"/>
  <c r="N165" i="99" a="1"/>
  <c r="B1115" i="100"/>
  <c r="B639" i="100"/>
  <c r="D290" i="99" a="1"/>
  <c r="C1957" i="100"/>
  <c r="C338" i="100"/>
  <c r="B215" i="100"/>
  <c r="C591" i="100"/>
  <c r="AB271" i="99" a="1"/>
  <c r="B754" i="100"/>
  <c r="C384" i="100"/>
  <c r="B244" i="100"/>
  <c r="B668" i="100"/>
  <c r="AA89" i="99" a="1"/>
  <c r="B1555" i="100"/>
  <c r="B1009" i="100"/>
  <c r="C481" i="100"/>
  <c r="B1260" i="100"/>
  <c r="B173" i="100"/>
  <c r="C1712" i="100"/>
  <c r="B224" i="100"/>
  <c r="C560" i="100"/>
  <c r="G377" i="99" a="1"/>
  <c r="C157" i="100"/>
  <c r="B1118" i="100"/>
  <c r="C1681" i="100"/>
  <c r="E290" i="99" a="1"/>
  <c r="B864" i="100"/>
  <c r="B587" i="100"/>
  <c r="C342" i="100"/>
  <c r="B291" i="100"/>
  <c r="B1701" i="100"/>
  <c r="G13" i="99" a="1"/>
  <c r="C29" i="100"/>
  <c r="B917" i="100"/>
  <c r="C522" i="100"/>
  <c r="C1205" i="100"/>
  <c r="C236" i="100"/>
  <c r="C1171" i="100"/>
  <c r="B823" i="100"/>
  <c r="C839" i="100"/>
  <c r="C1897" i="100"/>
  <c r="B1935" i="100"/>
  <c r="B793" i="100"/>
  <c r="C1263" i="100"/>
  <c r="B654" i="100"/>
  <c r="K165" i="99" a="1"/>
  <c r="B156" i="100"/>
  <c r="B528" i="100"/>
  <c r="C630" i="100"/>
  <c r="C856" i="100"/>
  <c r="B885" i="100"/>
  <c r="C1929" i="100"/>
  <c r="B1954" i="100"/>
  <c r="C565" i="100"/>
  <c r="C407" i="100"/>
  <c r="C323" i="100"/>
  <c r="C578" i="100"/>
  <c r="C1229" i="100"/>
  <c r="C1642" i="100"/>
  <c r="C929" i="100"/>
  <c r="C250" i="100"/>
  <c r="B216" i="100"/>
  <c r="B985" i="100"/>
  <c r="B1589" i="100"/>
  <c r="B1950" i="100"/>
  <c r="F167" i="99" a="1"/>
  <c r="B1011" i="100"/>
  <c r="B395" i="100"/>
  <c r="B930" i="100"/>
  <c r="Z219" i="99" a="1"/>
  <c r="C837" i="100"/>
  <c r="B1911" i="100"/>
  <c r="C1277" i="100"/>
  <c r="C1691" i="100"/>
  <c r="B880" i="100"/>
  <c r="B426" i="100"/>
  <c r="D223" i="99" a="1"/>
  <c r="B130" i="100"/>
  <c r="C309" i="100"/>
  <c r="B1930" i="100"/>
  <c r="B680" i="100"/>
  <c r="C370" i="100"/>
  <c r="C300" i="100"/>
  <c r="D343" i="99" a="1"/>
  <c r="C793" i="100"/>
  <c r="B1890" i="100"/>
  <c r="B867" i="100"/>
  <c r="B494" i="100"/>
  <c r="C93" i="100"/>
  <c r="B1204" i="100"/>
  <c r="B1922" i="100"/>
  <c r="C179" i="100"/>
  <c r="N219" i="99" a="1"/>
  <c r="D37" i="99" a="1"/>
  <c r="B1603" i="100"/>
  <c r="C883" i="100"/>
  <c r="B1088" i="100"/>
  <c r="C538" i="100"/>
  <c r="B1887" i="100"/>
  <c r="C569" i="100"/>
  <c r="B974" i="100"/>
  <c r="B1171" i="100"/>
  <c r="B934" i="100"/>
  <c r="C1138" i="100"/>
  <c r="C918" i="100"/>
  <c r="B605" i="100"/>
  <c r="B1747" i="100"/>
  <c r="AF60" i="99" a="1"/>
  <c r="C375" i="100"/>
  <c r="C1745" i="100"/>
  <c r="W379" i="99" a="1"/>
  <c r="C131" i="100"/>
  <c r="C1772" i="100"/>
  <c r="B872" i="100"/>
  <c r="B694" i="100"/>
  <c r="C688" i="100"/>
  <c r="C227" i="100"/>
  <c r="B1269" i="100"/>
  <c r="C1871" i="100"/>
  <c r="C1797" i="100"/>
  <c r="B1587" i="100"/>
  <c r="Y37" i="99" a="1"/>
  <c r="B1685" i="100"/>
  <c r="H13" i="99" a="1"/>
  <c r="C260" i="100"/>
  <c r="D224" i="99" a="1"/>
  <c r="BH219" i="99" a="1"/>
  <c r="B690" i="100"/>
  <c r="AA143" i="99" a="1"/>
  <c r="C942" i="100"/>
  <c r="B771" i="100"/>
  <c r="B789" i="100"/>
  <c r="B994" i="100"/>
  <c r="C317" i="100"/>
  <c r="C1967" i="100"/>
  <c r="C461" i="100"/>
  <c r="B214" i="100"/>
  <c r="C201" i="100"/>
  <c r="B468" i="100"/>
  <c r="W91" i="99" a="1"/>
  <c r="B1010" i="100"/>
  <c r="K288" i="99" a="1"/>
  <c r="B829" i="100"/>
  <c r="C602" i="100"/>
  <c r="K60" i="99" a="1"/>
  <c r="B1684" i="100"/>
  <c r="AI114" i="99" a="1"/>
  <c r="AE190" i="99" a="1"/>
  <c r="C269" i="100"/>
  <c r="C669" i="100"/>
  <c r="C914" i="100"/>
  <c r="B440" i="100"/>
  <c r="C650" i="100"/>
  <c r="C618" i="100"/>
  <c r="Y167" i="99" a="1"/>
  <c r="B1960" i="100"/>
  <c r="B1726" i="100"/>
  <c r="B1686" i="100"/>
  <c r="B222" i="100"/>
  <c r="P5" i="99" a="1"/>
  <c r="B683" i="100"/>
  <c r="B474" i="100"/>
  <c r="B441" i="100"/>
  <c r="B97" i="100"/>
  <c r="N6" i="99" a="1"/>
  <c r="C1811" i="100"/>
  <c r="B1265" i="100"/>
  <c r="C472" i="100"/>
  <c r="B1225" i="100"/>
  <c r="B1565" i="100"/>
  <c r="B389" i="100"/>
  <c r="B86" i="100"/>
  <c r="B537" i="100"/>
  <c r="C1798" i="100"/>
  <c r="X398" i="99" a="1"/>
  <c r="C1273" i="100"/>
  <c r="H305" i="99" a="1"/>
  <c r="C357" i="100"/>
  <c r="C731" i="100"/>
  <c r="B999" i="100"/>
  <c r="C1565" i="100"/>
  <c r="D145" i="99" a="1"/>
  <c r="C1782" i="100"/>
  <c r="B150" i="100"/>
  <c r="C1135" i="100"/>
  <c r="C1914" i="100"/>
  <c r="C169" i="100"/>
  <c r="BF223" i="99" a="1"/>
  <c r="B1711" i="100"/>
  <c r="C195" i="100"/>
  <c r="B870" i="100"/>
  <c r="B1699" i="100"/>
  <c r="B577" i="100"/>
  <c r="C241" i="100"/>
  <c r="B910" i="100"/>
  <c r="C1746" i="100"/>
  <c r="C1088" i="100"/>
  <c r="C1847" i="100"/>
  <c r="B1246" i="100"/>
  <c r="C273" i="99" a="1"/>
  <c r="B792" i="100"/>
  <c r="AD13" i="99" a="1"/>
  <c r="C1875" i="100"/>
  <c r="C1751" i="100"/>
  <c r="C50" i="100"/>
  <c r="B296" i="100"/>
  <c r="V382" i="99" a="1"/>
  <c r="B1870" i="100"/>
  <c r="B360" i="100"/>
  <c r="B498" i="100"/>
  <c r="B1182" i="100"/>
  <c r="C1840" i="100"/>
  <c r="C1226" i="100"/>
  <c r="C1747" i="100"/>
  <c r="B561" i="100"/>
  <c r="C1756" i="100"/>
  <c r="B541" i="100"/>
  <c r="B997" i="100"/>
  <c r="C1833" i="100"/>
  <c r="B1987" i="100"/>
  <c r="B1024" i="100"/>
  <c r="B702" i="100"/>
  <c r="G167" i="99" a="1"/>
  <c r="B221" i="100"/>
  <c r="B1883" i="100"/>
  <c r="I114" i="99" a="1"/>
  <c r="C742" i="100"/>
  <c r="AI190" i="99" a="1"/>
  <c r="B1956" i="100"/>
  <c r="Z143" i="99" a="1"/>
  <c r="C492" i="100"/>
  <c r="C556" i="100"/>
  <c r="B1914" i="100"/>
  <c r="C1826" i="100"/>
  <c r="C1134" i="100"/>
  <c r="C874" i="100"/>
  <c r="C194" i="100"/>
  <c r="B1700" i="100"/>
  <c r="B636" i="100"/>
  <c r="C1796" i="100"/>
  <c r="B842" i="100"/>
  <c r="B334" i="100"/>
  <c r="B339" i="100"/>
  <c r="C173" i="100"/>
  <c r="C668" i="100"/>
  <c r="B1983" i="100"/>
  <c r="C1089" i="100"/>
  <c r="C1616" i="100"/>
  <c r="C181" i="100"/>
  <c r="C891" i="100"/>
  <c r="C360" i="100"/>
  <c r="C753" i="100"/>
  <c r="B1725" i="100"/>
  <c r="B36" i="100"/>
  <c r="C744" i="100"/>
  <c r="C1838" i="100"/>
  <c r="B777" i="100"/>
  <c r="X39" i="99" a="1"/>
  <c r="B980" i="100"/>
  <c r="C1813" i="100"/>
  <c r="B375" i="100"/>
  <c r="B869" i="100"/>
  <c r="B4" i="100"/>
  <c r="B310" i="100"/>
  <c r="B533" i="100"/>
  <c r="X39" i="99" l="1"/>
  <c r="Z143" i="99"/>
  <c r="AI190" i="99"/>
  <c r="I114" i="99"/>
  <c r="G167" i="99"/>
  <c r="V382" i="99"/>
  <c r="AD13" i="99"/>
  <c r="C273" i="99"/>
  <c r="BF223" i="99"/>
  <c r="D145" i="99"/>
  <c r="H305" i="99"/>
  <c r="X398" i="99"/>
  <c r="N6" i="99"/>
  <c r="P5" i="99"/>
  <c r="Y167" i="99"/>
  <c r="AE190" i="99"/>
  <c r="AI114" i="99"/>
  <c r="K60" i="99"/>
  <c r="K288" i="99"/>
  <c r="W91" i="99"/>
  <c r="AA143" i="99"/>
  <c r="BH219" i="99"/>
  <c r="D224" i="99"/>
  <c r="H13" i="99"/>
  <c r="Y37" i="99"/>
  <c r="W379" i="99"/>
  <c r="AF60" i="99"/>
  <c r="D37" i="99"/>
  <c r="N219" i="99"/>
  <c r="D343" i="99"/>
  <c r="D223" i="99"/>
  <c r="Z219" i="99"/>
  <c r="F167" i="99"/>
  <c r="K165" i="99"/>
  <c r="G13" i="99"/>
  <c r="E290" i="99"/>
  <c r="G377" i="99"/>
  <c r="AA89" i="99"/>
  <c r="AB271" i="99"/>
  <c r="D290" i="99"/>
  <c r="N165" i="99"/>
  <c r="F39" i="99"/>
  <c r="AO223" i="99"/>
  <c r="I190" i="99"/>
  <c r="I360" i="99"/>
  <c r="M143" i="99"/>
  <c r="V401" i="99"/>
  <c r="W401" i="99" s="1"/>
  <c r="U383" i="99"/>
  <c r="V169" i="99"/>
  <c r="J419" i="99"/>
  <c r="M114" i="99"/>
  <c r="BZ219" i="99"/>
  <c r="AH190" i="99"/>
  <c r="AE377" i="99"/>
  <c r="X167" i="99"/>
  <c r="AA114" i="99"/>
  <c r="W398" i="99"/>
  <c r="N114" i="99"/>
  <c r="BE224" i="99"/>
  <c r="Z377" i="99"/>
  <c r="U362" i="99"/>
  <c r="AE219" i="99"/>
  <c r="BJ219" i="99"/>
  <c r="AO224" i="99"/>
  <c r="D402" i="99"/>
  <c r="E402" i="99" s="1"/>
  <c r="N288" i="99"/>
  <c r="H143" i="99"/>
  <c r="AC221" i="99"/>
  <c r="AY219" i="99"/>
  <c r="C381" i="99"/>
  <c r="K244" i="99"/>
  <c r="D192" i="99"/>
  <c r="L271" i="99"/>
  <c r="O271" i="99"/>
  <c r="AI219" i="99"/>
  <c r="AH13" i="99"/>
  <c r="E362" i="99"/>
  <c r="Z360" i="99"/>
  <c r="D246" i="99"/>
  <c r="P244" i="99"/>
  <c r="C290" i="99"/>
  <c r="AG13" i="99"/>
  <c r="BW221" i="99"/>
  <c r="AD165" i="99"/>
  <c r="G116" i="99"/>
  <c r="L165" i="99"/>
  <c r="H356" i="99"/>
  <c r="AD360" i="99"/>
  <c r="AB13" i="99"/>
  <c r="N305" i="99"/>
  <c r="D116" i="99"/>
  <c r="P13" i="99"/>
  <c r="G37" i="99"/>
  <c r="AA271" i="99"/>
  <c r="P114" i="99"/>
  <c r="L360" i="99"/>
  <c r="U380" i="99"/>
  <c r="Y271" i="99"/>
  <c r="G60" i="99"/>
  <c r="E93" i="99"/>
  <c r="F419" i="99"/>
  <c r="L13" i="99"/>
  <c r="E383" i="99"/>
  <c r="AE165" i="99"/>
  <c r="Y60" i="99"/>
  <c r="C91" i="99"/>
  <c r="W167" i="99"/>
  <c r="H322" i="99"/>
  <c r="F377" i="99"/>
  <c r="AD219" i="99"/>
  <c r="N377" i="99"/>
  <c r="C337" i="99"/>
  <c r="M360" i="99"/>
  <c r="L89" i="99"/>
  <c r="AX219" i="99"/>
  <c r="G322" i="99"/>
  <c r="BX223" i="99"/>
  <c r="AB219" i="99"/>
  <c r="Q114" i="99"/>
  <c r="I271" i="99"/>
  <c r="D383" i="99"/>
  <c r="I398" i="99"/>
  <c r="AG219" i="99"/>
  <c r="W377" i="99"/>
  <c r="E377" i="99"/>
  <c r="V402" i="99"/>
  <c r="W402" i="99" s="1"/>
  <c r="BF224" i="99"/>
  <c r="I305" i="99"/>
  <c r="Z60" i="99"/>
  <c r="AE60" i="99"/>
  <c r="J360" i="99"/>
  <c r="V116" i="99"/>
  <c r="AF35" i="99"/>
  <c r="Z35" i="99"/>
  <c r="BZ221" i="99"/>
  <c r="BI221" i="99"/>
  <c r="L377" i="99"/>
  <c r="N143" i="99"/>
  <c r="D167" i="99"/>
  <c r="G419" i="99"/>
  <c r="BK219" i="99"/>
  <c r="AG143" i="99"/>
  <c r="D15" i="99"/>
  <c r="AD271" i="99"/>
  <c r="J89" i="99"/>
  <c r="G89" i="99"/>
  <c r="V383" i="99"/>
  <c r="AN223" i="99"/>
  <c r="AE271" i="99"/>
  <c r="Y377" i="99"/>
  <c r="AF13" i="99"/>
  <c r="AR221" i="99"/>
  <c r="W39" i="99"/>
  <c r="P35" i="99"/>
  <c r="Q60" i="99"/>
  <c r="K143" i="99"/>
  <c r="K377" i="99"/>
  <c r="BY221" i="99"/>
  <c r="V15" i="99"/>
  <c r="K322" i="99"/>
  <c r="L60" i="99"/>
  <c r="J13" i="99"/>
  <c r="Z13" i="99"/>
  <c r="M341" i="99"/>
  <c r="G305" i="99"/>
  <c r="E169" i="99"/>
  <c r="AB60" i="99"/>
  <c r="W169" i="99"/>
  <c r="E343" i="99"/>
  <c r="M244" i="99"/>
  <c r="AQ221" i="99"/>
  <c r="AT219" i="99"/>
  <c r="P60" i="99"/>
  <c r="G91" i="99"/>
  <c r="N35" i="99"/>
  <c r="AB398" i="99"/>
  <c r="V62" i="99"/>
  <c r="AN224" i="99"/>
  <c r="C383" i="99"/>
  <c r="E39" i="99"/>
  <c r="P89" i="99"/>
  <c r="D401" i="99"/>
  <c r="E401" i="99" s="1"/>
  <c r="K13" i="99"/>
  <c r="AF219" i="99"/>
  <c r="AH165" i="99"/>
  <c r="D382" i="99"/>
  <c r="J143" i="99"/>
  <c r="AA360" i="99"/>
  <c r="Z165" i="99"/>
  <c r="V380" i="99"/>
  <c r="I244" i="99"/>
  <c r="G341" i="99"/>
  <c r="J37" i="99"/>
  <c r="U379" i="99"/>
  <c r="Y221" i="99"/>
  <c r="H377" i="99"/>
  <c r="Y89" i="99"/>
  <c r="X224" i="99"/>
  <c r="D403" i="99"/>
  <c r="E403" i="99" s="1"/>
  <c r="F221" i="99"/>
  <c r="J114" i="99"/>
  <c r="K221" i="99"/>
  <c r="V192" i="99"/>
  <c r="L114" i="99"/>
  <c r="AH143" i="99"/>
  <c r="E249" i="99"/>
  <c r="L190" i="99"/>
  <c r="O288" i="99"/>
  <c r="BV221" i="99"/>
  <c r="C380" i="99"/>
  <c r="AF89" i="99"/>
  <c r="L35" i="99"/>
  <c r="BN219" i="99"/>
  <c r="W62" i="99"/>
  <c r="K35" i="99"/>
  <c r="J341" i="99"/>
  <c r="V221" i="99"/>
  <c r="G244" i="99"/>
  <c r="H419" i="99"/>
  <c r="E62" i="99"/>
  <c r="AC377" i="99"/>
  <c r="BW224" i="99"/>
  <c r="CH219" i="99"/>
  <c r="AD35" i="99"/>
  <c r="Q190" i="99"/>
  <c r="V224" i="99"/>
  <c r="D273" i="99"/>
  <c r="E337" i="99"/>
  <c r="AC165" i="99"/>
  <c r="G360" i="99"/>
  <c r="G271" i="99"/>
  <c r="N271" i="99"/>
  <c r="BH221" i="99"/>
  <c r="K219" i="99"/>
  <c r="C343" i="99"/>
  <c r="W381" i="99"/>
  <c r="CE219" i="99"/>
  <c r="AI60" i="99"/>
  <c r="AG60" i="99"/>
  <c r="O165" i="99"/>
  <c r="AD398" i="99"/>
  <c r="CC219" i="99"/>
  <c r="K398" i="99"/>
  <c r="E246" i="99"/>
  <c r="V93" i="99"/>
  <c r="CC221" i="99"/>
  <c r="CD219" i="99"/>
  <c r="BR219" i="99"/>
  <c r="J271" i="99"/>
  <c r="G190" i="99"/>
  <c r="D404" i="99"/>
  <c r="E404" i="99" s="1"/>
  <c r="H219" i="99"/>
  <c r="AE360" i="99"/>
  <c r="Y35" i="99"/>
  <c r="H244" i="99"/>
  <c r="V379" i="99"/>
  <c r="V404" i="99"/>
  <c r="W404" i="99" s="1"/>
  <c r="H360" i="99"/>
  <c r="C356" i="99"/>
  <c r="AA13" i="99"/>
  <c r="F337" i="99"/>
  <c r="N4" i="99"/>
  <c r="E381" i="99"/>
  <c r="E419" i="99"/>
  <c r="AF143" i="99"/>
  <c r="E192" i="99"/>
  <c r="AG190" i="99"/>
  <c r="W224" i="99"/>
  <c r="Q89" i="99"/>
  <c r="J219" i="99"/>
  <c r="G192" i="99"/>
  <c r="H221" i="99"/>
  <c r="N9" i="99"/>
  <c r="V145" i="99"/>
  <c r="N7" i="99"/>
  <c r="K190" i="99"/>
  <c r="E379" i="99"/>
  <c r="I165" i="99"/>
  <c r="AB190" i="99"/>
  <c r="AH114" i="99"/>
  <c r="M165" i="99"/>
  <c r="U91" i="99"/>
  <c r="Y165" i="99"/>
  <c r="AA219" i="99"/>
  <c r="C324" i="99"/>
  <c r="AR219" i="99"/>
  <c r="AF165" i="99"/>
  <c r="N322" i="99"/>
  <c r="V223" i="99"/>
  <c r="AW219" i="99"/>
  <c r="W37" i="99"/>
  <c r="AG114" i="99"/>
  <c r="M305" i="99"/>
  <c r="D91" i="99"/>
  <c r="I35" i="99"/>
  <c r="H288" i="99"/>
  <c r="AE114" i="99"/>
  <c r="CB219" i="99"/>
  <c r="C362" i="99"/>
  <c r="AG35" i="99"/>
  <c r="J244" i="99"/>
  <c r="G35" i="99"/>
  <c r="BG224" i="99"/>
  <c r="D380" i="99"/>
  <c r="O244" i="99"/>
  <c r="P6" i="99"/>
  <c r="D249" i="99"/>
  <c r="CF219" i="99"/>
  <c r="F93" i="99"/>
  <c r="P305" i="99"/>
  <c r="J165" i="99"/>
  <c r="AE398" i="99"/>
  <c r="X37" i="99"/>
  <c r="W380" i="99"/>
  <c r="AU221" i="99"/>
  <c r="V273" i="99"/>
  <c r="V37" i="99"/>
  <c r="X62" i="99"/>
  <c r="AC271" i="99"/>
  <c r="Y116" i="99"/>
  <c r="E91" i="99"/>
  <c r="N13" i="99"/>
  <c r="AA35" i="99"/>
  <c r="G143" i="99"/>
  <c r="AO221" i="99"/>
  <c r="G288" i="99"/>
  <c r="BP219" i="99"/>
  <c r="L305" i="99"/>
  <c r="P4" i="99"/>
  <c r="BG223" i="99"/>
  <c r="BG221" i="99"/>
  <c r="E248" i="99"/>
  <c r="AG89" i="99"/>
  <c r="AB143" i="99"/>
  <c r="J288" i="99"/>
  <c r="H35" i="99"/>
  <c r="AC143" i="99"/>
  <c r="F249" i="99"/>
  <c r="K89" i="99"/>
  <c r="M60" i="99"/>
  <c r="AC360" i="99"/>
  <c r="AP221" i="99"/>
  <c r="H60" i="99"/>
  <c r="E324" i="99"/>
  <c r="Y190" i="99"/>
  <c r="L244" i="99"/>
  <c r="AA398" i="99"/>
  <c r="Y114" i="99"/>
  <c r="M13" i="99"/>
  <c r="AE13" i="99"/>
  <c r="AD377" i="99"/>
  <c r="AC190" i="99"/>
  <c r="I377" i="99"/>
  <c r="J305" i="99"/>
  <c r="H190" i="99"/>
  <c r="AH35" i="99"/>
  <c r="AH89" i="99"/>
  <c r="N341" i="99"/>
  <c r="W383" i="99"/>
  <c r="Z398" i="99"/>
  <c r="Z114" i="99"/>
  <c r="P165" i="99"/>
  <c r="D324" i="99"/>
  <c r="D221" i="99"/>
  <c r="I60" i="99"/>
  <c r="AC114" i="99"/>
  <c r="AD89" i="99"/>
  <c r="K341" i="99"/>
  <c r="M219" i="99"/>
  <c r="BV224" i="99"/>
  <c r="E382" i="99"/>
  <c r="Q219" i="99"/>
  <c r="C379" i="99"/>
  <c r="P7" i="99"/>
  <c r="N60" i="99"/>
  <c r="H271" i="99"/>
  <c r="J322" i="99"/>
  <c r="AB35" i="99"/>
  <c r="AZ219" i="99"/>
  <c r="N89" i="99"/>
  <c r="Z271" i="99"/>
  <c r="J35" i="99"/>
  <c r="J398" i="99"/>
  <c r="AF271" i="99"/>
  <c r="O219" i="99"/>
  <c r="AA165" i="99"/>
  <c r="AA377" i="99"/>
  <c r="W382" i="99"/>
  <c r="F356" i="99"/>
  <c r="P143" i="99"/>
  <c r="F246" i="99"/>
  <c r="O35" i="99"/>
  <c r="V167" i="99"/>
  <c r="Z190" i="99"/>
  <c r="BA219" i="99"/>
  <c r="BV223" i="99"/>
  <c r="AS219" i="99"/>
  <c r="BW223" i="99"/>
  <c r="E221" i="99"/>
  <c r="M377" i="99"/>
  <c r="O60" i="99"/>
  <c r="AQ219" i="99"/>
  <c r="L219" i="99"/>
  <c r="AD143" i="99"/>
  <c r="F169" i="99"/>
  <c r="AC60" i="99"/>
  <c r="D248" i="99"/>
  <c r="AH60" i="99"/>
  <c r="L341" i="99"/>
  <c r="AF190" i="99"/>
  <c r="AD190" i="99"/>
  <c r="N190" i="99"/>
  <c r="K360" i="99"/>
  <c r="H89" i="99"/>
  <c r="K305" i="99"/>
  <c r="AU219" i="99"/>
  <c r="J190" i="99"/>
  <c r="L143" i="99"/>
  <c r="Z89" i="99"/>
  <c r="Y360" i="99"/>
  <c r="E380" i="99"/>
  <c r="L322" i="99"/>
  <c r="BY219" i="99"/>
  <c r="E37" i="99"/>
  <c r="CI219" i="99"/>
  <c r="U273" i="99"/>
  <c r="F398" i="99"/>
  <c r="V362" i="99"/>
  <c r="V91" i="99"/>
  <c r="L288" i="99"/>
  <c r="E356" i="99"/>
  <c r="D169" i="99"/>
  <c r="BF221" i="99"/>
  <c r="O13" i="99"/>
  <c r="D337" i="99"/>
  <c r="V403" i="99"/>
  <c r="W403" i="99" s="1"/>
  <c r="D379" i="99"/>
  <c r="D381" i="99"/>
  <c r="V381" i="99"/>
  <c r="N244" i="99"/>
  <c r="AF377" i="99"/>
  <c r="U382" i="99"/>
  <c r="D39" i="99"/>
  <c r="E223" i="99"/>
  <c r="Y219" i="99"/>
  <c r="O114" i="99"/>
  <c r="V39" i="99"/>
  <c r="J377" i="99"/>
  <c r="J62" i="99"/>
  <c r="M322" i="99"/>
  <c r="G246" i="99"/>
  <c r="O89" i="99"/>
  <c r="AI89" i="99"/>
  <c r="AF114" i="99"/>
  <c r="AB37" i="99"/>
  <c r="O305" i="99"/>
  <c r="Y13" i="99"/>
  <c r="E273" i="99"/>
  <c r="F248" i="99"/>
  <c r="P190" i="99"/>
  <c r="I13" i="99"/>
  <c r="I322" i="99"/>
  <c r="G114" i="99"/>
  <c r="AV219" i="99"/>
  <c r="O143" i="99"/>
  <c r="L398" i="99"/>
  <c r="M398" i="99"/>
  <c r="G219" i="99"/>
  <c r="BL219" i="99"/>
  <c r="N5" i="99"/>
  <c r="BM219" i="99"/>
  <c r="AC35" i="99"/>
  <c r="AB377" i="99"/>
  <c r="N8" i="99"/>
  <c r="AG165" i="99"/>
  <c r="M271" i="99"/>
  <c r="AA60" i="99"/>
  <c r="AB114" i="99"/>
  <c r="BO219" i="99"/>
  <c r="AI165" i="99"/>
  <c r="D362" i="99"/>
  <c r="AE35" i="99"/>
  <c r="H165" i="99"/>
  <c r="G356" i="99"/>
  <c r="I219" i="99"/>
  <c r="F37" i="99"/>
  <c r="AC89" i="99"/>
  <c r="AB89" i="99"/>
  <c r="I143" i="99"/>
  <c r="Y91" i="99"/>
  <c r="BX221" i="99"/>
  <c r="X377" i="99"/>
  <c r="Y192" i="99"/>
  <c r="E224" i="99"/>
  <c r="AH219" i="99"/>
  <c r="AD60" i="99"/>
  <c r="H337" i="99"/>
  <c r="F62" i="99"/>
  <c r="M190" i="99"/>
  <c r="G165" i="99"/>
  <c r="I288" i="99"/>
  <c r="D356" i="99"/>
  <c r="AN221" i="99"/>
  <c r="BI219" i="99"/>
  <c r="W93" i="99"/>
  <c r="AG271" i="99"/>
  <c r="Y143" i="99"/>
  <c r="CA219" i="99"/>
  <c r="X223" i="99"/>
  <c r="BE221" i="99"/>
  <c r="D62" i="99"/>
  <c r="X221" i="99"/>
  <c r="I341" i="99"/>
  <c r="E167" i="99"/>
  <c r="X169" i="99"/>
  <c r="Q244" i="99"/>
  <c r="F224" i="99"/>
  <c r="AC219" i="99"/>
  <c r="O190" i="99"/>
  <c r="H341" i="99"/>
  <c r="D93" i="99"/>
  <c r="C382" i="99"/>
  <c r="H114" i="99"/>
  <c r="AB360" i="99"/>
  <c r="K4" i="99"/>
  <c r="AD114" i="99"/>
  <c r="G337" i="99"/>
  <c r="D307" i="99"/>
  <c r="X93" i="99"/>
  <c r="W273" i="99"/>
  <c r="G398" i="99"/>
  <c r="G221" i="99"/>
  <c r="M89" i="99"/>
  <c r="BL221" i="99"/>
  <c r="W362" i="99"/>
  <c r="Y398" i="99"/>
  <c r="M35" i="99"/>
  <c r="Q165" i="99"/>
  <c r="M288" i="99"/>
  <c r="AP223" i="99"/>
  <c r="AC398" i="99"/>
  <c r="AI35" i="99"/>
  <c r="AC13" i="99"/>
  <c r="F223" i="99"/>
  <c r="AE143" i="99"/>
  <c r="W221" i="99"/>
  <c r="P219" i="99"/>
  <c r="AE89" i="99"/>
  <c r="Q35" i="99"/>
  <c r="Z221" i="99"/>
  <c r="CG219" i="99"/>
  <c r="AB62" i="99"/>
  <c r="BQ219" i="99"/>
  <c r="AB165" i="99"/>
  <c r="U381" i="99"/>
  <c r="J60" i="99"/>
  <c r="AP224" i="99"/>
  <c r="BX224" i="99"/>
  <c r="W223" i="99"/>
  <c r="I419" i="99"/>
  <c r="K271" i="99"/>
  <c r="H398" i="99"/>
  <c r="BE223" i="99"/>
  <c r="E398" i="99"/>
  <c r="AA190" i="99"/>
  <c r="I89" i="99"/>
  <c r="K114" i="99"/>
  <c r="W192" i="99"/>
  <c r="P777" i="100" a="1"/>
  <c r="Q650" i="100" a="1"/>
  <c r="P581" i="100" a="1"/>
  <c r="P650" i="100" a="1"/>
  <c r="Q747" i="100" a="1"/>
  <c r="Q1194" i="100" a="1"/>
  <c r="P922" i="100" a="1"/>
  <c r="Q1075" i="100" a="1"/>
  <c r="Q566" i="100" a="1"/>
  <c r="Q825" i="100" a="1"/>
  <c r="P551" i="100" a="1"/>
  <c r="P941" i="100" a="1"/>
  <c r="Q699" i="100" a="1"/>
  <c r="Q979" i="100" a="1"/>
  <c r="P873" i="100" a="1"/>
  <c r="Q681" i="100" a="1"/>
  <c r="Q551" i="100" a="1"/>
  <c r="P825" i="100" a="1"/>
  <c r="Q1101" i="100" a="1"/>
  <c r="P1169" i="100" a="1"/>
  <c r="P807" i="100" a="1"/>
  <c r="P903" i="100" a="1"/>
  <c r="P566" i="100" a="1"/>
  <c r="Q581" i="100" a="1"/>
  <c r="Q1114" i="100" a="1"/>
  <c r="P1091" i="100" a="1"/>
  <c r="Q1218" i="100" a="1"/>
  <c r="P1194" i="100" a="1"/>
  <c r="Q998" i="100" a="1"/>
  <c r="P1143" i="100" a="1"/>
  <c r="Q960" i="100" a="1"/>
  <c r="P1012" i="100" a="1"/>
  <c r="Q1058" i="100" a="1"/>
  <c r="Q903" i="100" a="1"/>
  <c r="Q1012" i="100" a="1"/>
  <c r="P1075" i="100" a="1"/>
  <c r="Q922" i="100" a="1"/>
  <c r="Q941" i="100" a="1"/>
  <c r="P1034" i="100" a="1"/>
  <c r="Q1034" i="100" a="1"/>
  <c r="P1058" i="100" a="1"/>
  <c r="P619" i="100" a="1"/>
  <c r="Q1169" i="100" a="1"/>
  <c r="P747" i="100" a="1"/>
  <c r="Q792" i="100" a="1"/>
  <c r="P717" i="100" a="1"/>
  <c r="Q1048" i="100" a="1"/>
  <c r="P998" i="100" a="1"/>
  <c r="Q777" i="100" a="1"/>
  <c r="Q807" i="100" a="1"/>
  <c r="P979" i="100" a="1"/>
  <c r="P960" i="100" a="1"/>
  <c r="Q873" i="100" a="1"/>
  <c r="Q600" i="100" a="1"/>
  <c r="Q843" i="100" a="1"/>
  <c r="P1114" i="100" a="1"/>
  <c r="Q1091" i="100" a="1"/>
  <c r="P1023" i="100" a="1"/>
  <c r="P843" i="100" a="1"/>
  <c r="Q1023" i="100" a="1"/>
  <c r="Q1143" i="100" a="1"/>
  <c r="P792" i="100" a="1"/>
  <c r="P699" i="100" a="1"/>
  <c r="P600" i="100" a="1"/>
  <c r="P1101" i="100" a="1"/>
  <c r="P1218" i="100" a="1"/>
  <c r="Q717" i="100" a="1"/>
  <c r="P1048" i="100" a="1"/>
  <c r="Q619" i="100" a="1"/>
  <c r="P681" i="100" a="1"/>
  <c r="P681" i="100" l="1"/>
  <c r="Q619" i="100"/>
  <c r="P1048" i="100"/>
  <c r="Q717" i="100"/>
  <c r="P1218" i="100"/>
  <c r="P1101" i="100"/>
  <c r="P600" i="100"/>
  <c r="P699" i="100"/>
  <c r="P792" i="100"/>
  <c r="Q1143" i="100"/>
  <c r="Q1023" i="100"/>
  <c r="P843" i="100"/>
  <c r="P1023" i="100"/>
  <c r="Q1091" i="100"/>
  <c r="P1114" i="100"/>
  <c r="Q843" i="100"/>
  <c r="Q600" i="100"/>
  <c r="Q873" i="100"/>
  <c r="P960" i="100"/>
  <c r="P979" i="100"/>
  <c r="Q807" i="100"/>
  <c r="Q777" i="100"/>
  <c r="P998" i="100"/>
  <c r="Q1048" i="100"/>
  <c r="P717" i="100"/>
  <c r="Q792" i="100"/>
  <c r="P747" i="100"/>
  <c r="Q1169" i="100"/>
  <c r="P619" i="100"/>
  <c r="P1058" i="100"/>
  <c r="Q1034" i="100"/>
  <c r="P1034" i="100"/>
  <c r="Q941" i="100"/>
  <c r="Q922" i="100"/>
  <c r="P1075" i="100"/>
  <c r="Q1012" i="100"/>
  <c r="Q903" i="100"/>
  <c r="Q1058" i="100"/>
  <c r="P1012" i="100"/>
  <c r="Q960" i="100"/>
  <c r="P1143" i="100"/>
  <c r="Q998" i="100"/>
  <c r="P1194" i="100"/>
  <c r="Q1218" i="100"/>
  <c r="P1091" i="100"/>
  <c r="Q1114" i="100"/>
  <c r="Q581" i="100"/>
  <c r="P566" i="100"/>
  <c r="P903" i="100"/>
  <c r="P807" i="100"/>
  <c r="P1169" i="100"/>
  <c r="Q1101" i="100"/>
  <c r="P825" i="100"/>
  <c r="Q551" i="100"/>
  <c r="Q681" i="100"/>
  <c r="P873" i="100"/>
  <c r="Q979" i="100"/>
  <c r="Q699" i="100"/>
  <c r="P941" i="100"/>
  <c r="P551" i="100"/>
  <c r="Q825" i="100"/>
  <c r="Q566" i="100"/>
  <c r="Q1075" i="100"/>
  <c r="P922" i="100"/>
  <c r="Q1194" i="100"/>
  <c r="Q747" i="100"/>
  <c r="P650" i="100"/>
  <c r="P581" i="100"/>
  <c r="Q650"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<sst xmlns="http://schemas.openxmlformats.org/spreadsheetml/2006/main" count="27533" uniqueCount="2139">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</sst>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8" t="s">
        <v>733</v>
      </c>
      <c r="B4" s="1668"/>
      <c r="C4" s="1668"/>
      <c r="D4" s="1668"/>
      <c r="E4" s="1668"/>
    </row>
    <row r="5" spans="1:5" x14ac:dyDescent="0.25">
      <c r="A5" s="71"/>
    </row>
    <row r="6" spans="1:5" ht="31.5" customHeight="1" x14ac:dyDescent="0.25">
      <c r="A6" s="1667" t="s">
        <v>734</v>
      </c>
      <c r="B6" s="1667"/>
      <c r="C6" s="1667"/>
      <c r="D6" s="1667"/>
      <c r="E6" s="1667"/>
    </row>
    <row r="7" spans="1:5" ht="15.75" thickBot="1" x14ac:dyDescent="0.3">
      <c r="A7" s="72"/>
    </row>
    <row r="8" spans="1:5" ht="15" customHeight="1" x14ac:dyDescent="0.25">
      <c r="A8" s="1661" t="s">
        <v>735</v>
      </c>
      <c r="B8" s="1662"/>
      <c r="C8" s="1662"/>
      <c r="D8" s="1662"/>
      <c r="E8" s="1663"/>
    </row>
    <row r="9" spans="1:5" ht="15" customHeight="1" thickBot="1" x14ac:dyDescent="0.3">
      <c r="A9" s="1664" t="s">
        <v>736</v>
      </c>
      <c r="B9" s="1665"/>
      <c r="C9" s="1665"/>
      <c r="D9" s="1665"/>
      <c r="E9" s="1666"/>
    </row>
    <row r="10" spans="1:5" x14ac:dyDescent="0.25">
      <c r="A10" s="73"/>
      <c r="B10" s="1658"/>
      <c r="C10" s="1658"/>
      <c r="D10" s="77"/>
    </row>
    <row r="11" spans="1:5" ht="31.5" customHeight="1" thickBot="1" x14ac:dyDescent="0.3">
      <c r="A11" s="75" t="s">
        <v>737</v>
      </c>
      <c r="B11" s="1659" t="s">
        <v>738</v>
      </c>
      <c r="C11" s="1659"/>
      <c r="D11" s="77">
        <f>Welcome!$D$4</f>
        <v>0</v>
      </c>
    </row>
    <row r="12" spans="1:5" ht="15.75" thickBot="1" x14ac:dyDescent="0.3">
      <c r="A12" s="75" t="s">
        <v>739</v>
      </c>
      <c r="B12" s="1660">
        <f>'MDA Worksheet'!$R$18</f>
        <v>0</v>
      </c>
      <c r="C12" s="166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7"/>
      <c r="C17" s="1657"/>
      <c r="D17" s="1657"/>
      <c r="E17" s="1657"/>
    </row>
    <row r="18" spans="1:5" x14ac:dyDescent="0.25">
      <c r="A18" s="73"/>
      <c r="B18" s="116"/>
      <c r="C18" s="73"/>
      <c r="D18" s="116"/>
    </row>
    <row r="19" spans="1:5" ht="15.75" thickBot="1" x14ac:dyDescent="0.3">
      <c r="A19" s="75" t="s">
        <v>808</v>
      </c>
      <c r="B19" s="1657" t="str">
        <f>Welcome!$D$10</f>
        <v>Please Select</v>
      </c>
      <c r="C19" s="1657"/>
      <c r="D19" s="1657"/>
      <c r="E19" s="165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8"/>
      <c r="B43" s="1679"/>
      <c r="C43" s="1679"/>
      <c r="D43" s="1679"/>
      <c r="E43" s="1680"/>
    </row>
    <row r="44" spans="1:5" s="663" customFormat="1" ht="15.75" thickBot="1" x14ac:dyDescent="0.3">
      <c r="A44" s="1681"/>
      <c r="B44" s="1682"/>
      <c r="C44" s="1682"/>
      <c r="D44" s="1682"/>
      <c r="E44" s="1683"/>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2"/>
      <c r="B53" s="1673"/>
      <c r="C53" s="1673"/>
      <c r="D53" s="1673"/>
      <c r="E53" s="1674"/>
    </row>
    <row r="54" spans="1:5" s="663" customFormat="1" ht="15.75" thickBot="1" x14ac:dyDescent="0.3">
      <c r="A54" s="1675"/>
      <c r="B54" s="1676"/>
      <c r="C54" s="1676"/>
      <c r="D54" s="1676"/>
      <c r="E54" s="1677"/>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4" t="s">
        <v>1148</v>
      </c>
      <c r="B74" s="1685"/>
      <c r="C74" s="1685"/>
      <c r="D74" s="1685"/>
      <c r="E74" s="168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4" t="s">
        <v>762</v>
      </c>
      <c r="B78" s="1655"/>
      <c r="C78" s="1655"/>
      <c r="D78" s="1655"/>
      <c r="E78" s="165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4" t="s">
        <v>764</v>
      </c>
      <c r="B83" s="1655"/>
      <c r="C83" s="1655"/>
      <c r="D83" s="1655"/>
      <c r="E83" s="165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704" t="s">
        <v>1991</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2085</v>
      </c>
      <c r="AT4" s="1706"/>
      <c r="AU4" s="1706"/>
      <c r="AV4" s="1554" t="s">
        <v>2086</v>
      </c>
      <c r="AW4" s="134"/>
      <c r="AX4" s="134"/>
      <c r="AY4" s="134"/>
      <c r="AZ4" s="134"/>
      <c r="BA4" s="1707" t="s">
        <v>2087</v>
      </c>
      <c r="BB4" s="1708"/>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2" t="str">
        <f>IFERROR(VLOOKUP($H$4,'Market Geography'!$D:$G,4,FALSE),"Select Market")</f>
        <v>Select Market</v>
      </c>
      <c r="I3" s="1723"/>
      <c r="J3" s="1723"/>
      <c r="K3" s="17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9">
        <f>Welcome!$D$4</f>
        <v>0</v>
      </c>
      <c r="I4" s="1720"/>
      <c r="J4" s="1720"/>
      <c r="K4" s="17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9" t="str">
        <f>'Multi-Customer'!$S$49</f>
        <v>Enter Customer(s)</v>
      </c>
      <c r="I5" s="1720"/>
      <c r="J5" s="1720"/>
      <c r="K5" s="17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9" t="str">
        <f>'Multi-Customer'!$AH$40</f>
        <v>MULTIPLE TYPES</v>
      </c>
      <c r="I6" s="1720"/>
      <c r="J6" s="1720"/>
      <c r="K6" s="17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5" t="s">
        <v>206</v>
      </c>
      <c r="I7" s="1726"/>
      <c r="J7" s="1726"/>
      <c r="K7" s="1727"/>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0" t="s">
        <v>119</v>
      </c>
      <c r="H33" s="1731"/>
      <c r="I33" s="390">
        <f>IF($E$3="MDA",'PIM Ranges'!$AZ$7,'PIM Ranges'!$BL$7)</f>
        <v>8.8999999999999996E-2</v>
      </c>
      <c r="J33" s="134"/>
      <c r="K33" s="1732" t="str">
        <f>IF(COUNTIF($AB$10:$AB$30,"ERROR")&lt;1,"",IF(COUNTIF($AB$10:$AB$30,"ERROR")&lt;2,(COUNTIF($AB$10:$AB$30,"ERROR")&amp;" Margin Missing Above"),(COUNTIF($AB$10:$AB$30,"ERROR")&amp;" Margins Missing Above")))</f>
        <v/>
      </c>
      <c r="L33" s="173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2" t="str">
        <f>IF(COUNTIFS($L$10:$L$30,"X",$AF$10:$AF$30,"BELOW")&lt;1,"",IF(COUNTIFS($L$10:$L$30,"X",$AF$10:$AF$30,"BELOW")&lt;2,(COUNTIFS($L$10:$L$30,"X",$AF$10:$AF$30,"BELOW")&amp;" Margin Below Minimum"),(COUNTIFS($L$10:$L$30,"X",$AF$10:$AF$30,"BELOW")&amp;" Margins Below Minimum")))</f>
        <v/>
      </c>
      <c r="L34" s="173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5" t="str">
        <f>IFERROR(I34/G31,"")</f>
        <v/>
      </c>
      <c r="K35" s="1732" t="str">
        <f>IF(COUNTIFS($L$10:$L$30,"X",$AF$10:$AF$30,"ABOVE")&lt;1,"",IF(COUNTIFS($L$10:$L$30,"X",$AF$10:$AF$30,"ABOVE")&lt;2,(COUNTIFS($L$10:$L$30,"X",$AF$10:$AF$30,"ABOVE")&amp;" Margin Above Maximum"),(COUNTIFS($L$10:$L$30,"X",$AF$10:$AF$30,"ABOVE")&amp;" Margins Above Maximum")))</f>
        <v/>
      </c>
      <c r="L35" s="173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1</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9" t="str">
        <f>Welcome!$D$10</f>
        <v>Please Select</v>
      </c>
      <c r="I3" s="1760"/>
      <c r="J3" s="821"/>
      <c r="K3" s="906" t="s">
        <v>110</v>
      </c>
      <c r="L3" s="1761" t="str">
        <f>IFERROR(VLOOKUP($L$4,'Market Geography'!$D:$G,4,FALSE),"Select Market")</f>
        <v>Select Market</v>
      </c>
      <c r="M3" s="1762"/>
      <c r="N3" s="620"/>
      <c r="O3" s="620"/>
      <c r="P3" s="620"/>
      <c r="Q3" s="179"/>
      <c r="R3" s="971">
        <v>1</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63" t="str">
        <f>Welcome!$D$16</f>
        <v>Select Term</v>
      </c>
      <c r="I4" s="1764"/>
      <c r="J4" s="181"/>
      <c r="K4" s="907" t="s">
        <v>840</v>
      </c>
      <c r="L4" s="1765">
        <f>Welcome!$D$4</f>
        <v>0</v>
      </c>
      <c r="M4" s="1766"/>
      <c r="N4" s="620"/>
      <c r="O4" s="620"/>
      <c r="P4" s="620"/>
      <c r="Q4" s="179"/>
      <c r="R4" s="971">
        <v>1</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7">
        <f>'PIM Model'!$G$31</f>
        <v>0</v>
      </c>
      <c r="I5" s="1768"/>
      <c r="J5" s="821"/>
      <c r="K5" s="907" t="s">
        <v>107</v>
      </c>
      <c r="L5" s="1765" t="str">
        <f>'Multi-Customer'!$S$49</f>
        <v>Enter Customer(s)</v>
      </c>
      <c r="M5" s="1766"/>
      <c r="N5" s="620"/>
      <c r="O5" s="620"/>
      <c r="P5" s="620"/>
      <c r="Q5" s="179"/>
      <c r="R5" s="971">
        <v>1</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9">
        <f>'Variable Costs (Back)'!$K$26</f>
        <v>0</v>
      </c>
      <c r="I6" s="1770"/>
      <c r="J6" s="821"/>
      <c r="K6" s="907" t="s">
        <v>1170</v>
      </c>
      <c r="L6" s="1765" t="str">
        <f>'Multi-Customer'!$AH$40</f>
        <v>MULTIPLE TYPES</v>
      </c>
      <c r="M6" s="1766"/>
      <c r="N6" s="620"/>
      <c r="O6" s="620"/>
      <c r="P6" s="620"/>
      <c r="Q6" s="179"/>
      <c r="R6" s="971">
        <v>1</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1">
        <f>IFERROR('PIM Ranges'!$AW$3,0)</f>
        <v>0</v>
      </c>
      <c r="I7" s="1772"/>
      <c r="J7" s="821"/>
      <c r="K7" s="908" t="s">
        <v>1165</v>
      </c>
      <c r="L7" s="1773" t="s">
        <v>206</v>
      </c>
      <c r="M7" s="1774"/>
      <c r="N7" s="828"/>
      <c r="O7" s="828"/>
      <c r="P7" s="828"/>
      <c r="Q7" s="179"/>
      <c r="R7" s="971">
        <v>1</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53" t="s">
        <v>1778</v>
      </c>
      <c r="E8" s="1755" t="str">
        <f>IF('Incentive Helper'!E2="Yes",'Incentive Helper'!F2,"")</f>
        <v/>
      </c>
      <c r="F8" s="136"/>
      <c r="I8" s="177"/>
      <c r="J8" s="177"/>
      <c r="K8" s="177"/>
      <c r="L8" s="177"/>
      <c r="M8" s="177"/>
      <c r="N8" s="177"/>
      <c r="O8" s="177"/>
      <c r="P8" s="177"/>
      <c r="Q8" s="182"/>
      <c r="R8" s="971">
        <v>1</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54"/>
      <c r="E9" s="1756"/>
      <c r="F9" s="136"/>
      <c r="G9" s="909" t="s">
        <v>849</v>
      </c>
      <c r="H9" s="1751">
        <f>IFERROR('PIM Model'!$G$31,0)</f>
        <v>0</v>
      </c>
      <c r="I9" s="1752"/>
      <c r="L9" s="177"/>
      <c r="M9" s="177"/>
      <c r="N9" s="177"/>
      <c r="O9" s="177"/>
      <c r="P9" s="177"/>
      <c r="Q9" s="182"/>
      <c r="R9" s="971">
        <v>1</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3">
        <f>IFERROR('PIM Model'!$G$32,0)</f>
        <v>0</v>
      </c>
      <c r="I10" s="1784"/>
      <c r="L10" s="177"/>
      <c r="M10" s="177"/>
      <c r="N10" s="177"/>
      <c r="O10" s="177"/>
      <c r="P10" s="177"/>
      <c r="Q10" s="182"/>
      <c r="R10" s="971">
        <v>1</v>
      </c>
      <c r="S10" s="1775" t="s">
        <v>1522</v>
      </c>
      <c r="T10" s="1775"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5"/>
      <c r="T11" s="1775"/>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0" t="s">
        <v>851</v>
      </c>
      <c r="E12" s="1780"/>
      <c r="F12" s="185"/>
      <c r="G12" s="1781"/>
      <c r="H12" s="1782"/>
      <c r="I12" s="186"/>
      <c r="J12" s="1757"/>
      <c r="K12" s="1757"/>
      <c r="L12" s="184"/>
      <c r="M12" s="184"/>
      <c r="N12" s="184"/>
      <c r="O12" s="1736" t="str">
        <f>IF(COUNTIF($K$19:$K$23,"&gt;.03")&gt;0,"***Warning:You have entered an Rate % of Sales above the recommended 3%***","")</f>
        <v/>
      </c>
      <c r="P12" s="1737"/>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8"/>
      <c r="P13" s="1739"/>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8"/>
      <c r="P14" s="1739"/>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8"/>
      <c r="P15" s="1739"/>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8"/>
      <c r="P16" s="1739"/>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4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4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4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80" t="s">
        <v>851</v>
      </c>
      <c r="E26" s="1780"/>
      <c r="F26" s="185"/>
      <c r="G26" s="1781"/>
      <c r="H26" s="1782"/>
      <c r="I26" s="186"/>
      <c r="J26" s="1757"/>
      <c r="K26" s="1757"/>
      <c r="L26" s="184"/>
      <c r="M26" s="184"/>
      <c r="N26" s="184"/>
      <c r="O26" s="1736" t="str">
        <f>IF(COUNTIF($K$33:$K$37,"&gt;.03")&gt;0,"***Warning:You have entered an Rate % of Sales above the recommended 3%***","")</f>
        <v/>
      </c>
      <c r="P26" s="1737"/>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8"/>
      <c r="P27" s="1739"/>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8"/>
      <c r="P28" s="1739"/>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8"/>
      <c r="P29" s="1739"/>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8"/>
      <c r="P30" s="1739"/>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8"/>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4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48"/>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48"/>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48"/>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80" t="s">
        <v>851</v>
      </c>
      <c r="E40" s="1780"/>
      <c r="F40" s="185"/>
      <c r="G40" s="1781"/>
      <c r="H40" s="1782"/>
      <c r="I40" s="186"/>
      <c r="J40" s="1757"/>
      <c r="K40" s="1757"/>
      <c r="L40" s="184"/>
      <c r="M40" s="184"/>
      <c r="N40" s="184"/>
      <c r="O40" s="1736" t="str">
        <f>IF(COUNTIF($K$47:$K$51,"&gt;.03")&gt;0,"***Warning:You have entered an Rate % of Sales above the recommended 3%***","")</f>
        <v/>
      </c>
      <c r="P40" s="1737"/>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8"/>
      <c r="P41" s="1739"/>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8"/>
      <c r="P42" s="1739"/>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8"/>
      <c r="P43" s="1739"/>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8"/>
      <c r="P44" s="1739"/>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8"/>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4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48"/>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48"/>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48"/>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46" t="str">
        <f>IF(COUNTIF($K$61:$K$65,"&gt;.03")&gt;0,"***Warning:You have entered an Rate % of Sales above the recommended 3%***","")</f>
        <v/>
      </c>
      <c r="P54" s="174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8"/>
      <c r="P55" s="174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48"/>
      <c r="P56" s="174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8"/>
      <c r="P57" s="174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48"/>
      <c r="P58" s="174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0"/>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40"/>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40"/>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40"/>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4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46" t="str">
        <f>IF(COUNTIF($K$75:$K$79,"&gt;.03")&gt;0,"***Warning:You have entered an Rate % of Sales above the recommended 3%***","")</f>
        <v/>
      </c>
      <c r="P68" s="174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8"/>
      <c r="P69" s="174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48"/>
      <c r="P70" s="174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8"/>
      <c r="P71" s="174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48"/>
      <c r="P72" s="174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40"/>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4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4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4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46" t="str">
        <f>IF(COUNTIF($K$89:$K$93,"&gt;.03")&gt;0,"***Warning:You have entered an Rate % of Sales above the recommended 3%***","")</f>
        <v/>
      </c>
      <c r="P82" s="174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8"/>
      <c r="P83" s="174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48"/>
      <c r="P84" s="174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8"/>
      <c r="P85" s="174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48"/>
      <c r="P86" s="174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40"/>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4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4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4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46" t="str">
        <f>IF(COUNTIF($K$103:$K$107,"&gt;.03")&gt;0,"***Warning:You have entered an Rate % of Sales above the recommended 3%***","")</f>
        <v/>
      </c>
      <c r="P96" s="174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8"/>
      <c r="P97" s="174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48"/>
      <c r="P98" s="174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8"/>
      <c r="P99" s="174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48"/>
      <c r="P100" s="174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40"/>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4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4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46" t="str">
        <f>IF(COUNTIF($K$115,"&gt;.02")&gt;0,"***Warning:You have entered an Rate % of Sales above the recommended amount.Rate % of Sales should be between 0% and 2%***","")</f>
        <v/>
      </c>
      <c r="O110" s="1746"/>
      <c r="P110" s="1747"/>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8"/>
      <c r="O111" s="1748"/>
      <c r="P111" s="174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48"/>
      <c r="O112" s="1748"/>
      <c r="P112" s="174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6"/>
      <c r="N113" s="1748"/>
      <c r="O113" s="1748"/>
      <c r="P113" s="174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4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4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50"/>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46" t="str">
        <f>IF(COUNTIF($K$123,"&gt;.02")&gt;0,"***Warning:You have entered an Rate % of Sales above the recommended amount.Rate % of Sales should be between 0% and 2%***","")</f>
        <v/>
      </c>
      <c r="O118" s="1746"/>
      <c r="P118" s="174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8"/>
      <c r="O119" s="1748"/>
      <c r="P119" s="1749"/>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48"/>
      <c r="O120" s="1748"/>
      <c r="P120" s="174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6"/>
      <c r="N121" s="1748"/>
      <c r="O121" s="1748"/>
      <c r="P121" s="174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4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4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50"/>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46" t="str">
        <f>IF(COUNTIF($K$131,"&gt;.02")&gt;0,"***Warning:You have entered an Rate % of Sales above the recommended amount.Rate % of Sales should be between 0% and 2%***","")</f>
        <v/>
      </c>
      <c r="O126" s="1746"/>
      <c r="P126" s="174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8"/>
      <c r="O127" s="1748"/>
      <c r="P127" s="174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48"/>
      <c r="O128" s="1748"/>
      <c r="P128" s="174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6"/>
      <c r="N129" s="1748"/>
      <c r="O129" s="1748"/>
      <c r="P129" s="174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4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4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50"/>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46" t="str">
        <f>IF(COUNTIF($K$139,"&gt;.02")&gt;0,"***Warning:You have entered an Rate % of Sales above the recommended amount.Rate % of Sales should be between 0% and 2%***","")</f>
        <v/>
      </c>
      <c r="O134" s="1746"/>
      <c r="P134" s="174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8"/>
      <c r="O135" s="1748"/>
      <c r="P135" s="174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48"/>
      <c r="O136" s="1748"/>
      <c r="P136" s="174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6"/>
      <c r="N137" s="1748"/>
      <c r="O137" s="1748"/>
      <c r="P137" s="174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4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4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50"/>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46" t="str">
        <f>IF(COUNTIF($K$147,"&gt;.02")&gt;0,"***Warning:You have entered an Rate % of Sales above the recommended amount.Rate % of Sales should be between 0% and 2%***","")</f>
        <v/>
      </c>
      <c r="O142" s="1746"/>
      <c r="P142" s="174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8"/>
      <c r="O143" s="1748"/>
      <c r="P143" s="174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48"/>
      <c r="O144" s="1748"/>
      <c r="P144" s="174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6"/>
      <c r="N145" s="1748"/>
      <c r="O145" s="1748"/>
      <c r="P145" s="174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4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4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50"/>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46" t="str">
        <f>IF(COUNTIF($K$155,"&gt;.03")&gt;0,"***Warning:You have entered an Rate % of Sales above the recommended 3%***","")</f>
        <v/>
      </c>
      <c r="O150" s="1746"/>
      <c r="P150" s="174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8"/>
      <c r="O151" s="1748"/>
      <c r="P151" s="174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48"/>
      <c r="O152" s="1748"/>
      <c r="P152" s="174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6"/>
      <c r="N153" s="1748"/>
      <c r="O153" s="1748"/>
      <c r="P153" s="174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4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4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0"/>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4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6"/>
      <c r="P158" s="174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8"/>
      <c r="O159" s="1748"/>
      <c r="P159" s="1749"/>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48"/>
      <c r="O160" s="1748"/>
      <c r="P160" s="174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6"/>
      <c r="N161" s="1748"/>
      <c r="O161" s="1748"/>
      <c r="P161" s="1749"/>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8"/>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8"/>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4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6"/>
      <c r="P166" s="174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8"/>
      <c r="O167" s="1748"/>
      <c r="P167" s="1749"/>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48"/>
      <c r="O168" s="1748"/>
      <c r="P168" s="174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6"/>
      <c r="N169" s="1748"/>
      <c r="O169" s="1748"/>
      <c r="P169" s="1749"/>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8"/>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8"/>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41"/>
      <c r="G174" s="1441"/>
      <c r="H174" s="1441"/>
      <c r="I174" s="1441"/>
      <c r="J174" s="184"/>
      <c r="K174" s="184"/>
      <c r="L174" s="184"/>
      <c r="M174" s="184"/>
      <c r="N174" s="184"/>
      <c r="O174" s="1736" t="str">
        <f>IF(AND(Welcome!$D$20&lt;&gt;"Yes",$E$175="Yes"),"Credit Card Payment on the Welcome Sheet must be ""YES""  to proceed with this incentive!","")</f>
        <v/>
      </c>
      <c r="P174" s="173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8"/>
      <c r="P175" s="1739"/>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8"/>
      <c r="P176" s="1739"/>
      <c r="Q176" s="251"/>
    </row>
    <row r="177" spans="1:19" s="176" customFormat="1" ht="18" customHeight="1" thickBot="1" x14ac:dyDescent="0.3">
      <c r="A177" s="243"/>
      <c r="B177" s="243"/>
      <c r="C177" s="465"/>
      <c r="D177" s="7"/>
      <c r="E177" s="597"/>
      <c r="F177" s="843"/>
      <c r="G177" s="843"/>
      <c r="H177" s="145"/>
      <c r="I177" s="145"/>
      <c r="J177" s="145"/>
      <c r="K177" s="145"/>
      <c r="L177" s="145"/>
      <c r="M177" s="173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8"/>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8"/>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1475</v>
      </c>
      <c r="E182" s="1741"/>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8"/>
      <c r="O183" s="1778"/>
      <c r="P183" s="1779"/>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78"/>
      <c r="O184" s="1778"/>
      <c r="P184" s="177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8"/>
      <c r="O185" s="1778"/>
      <c r="P185" s="1779"/>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42" t="s">
        <v>1478</v>
      </c>
      <c r="E189" s="1743"/>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44" t="s">
        <v>1479</v>
      </c>
      <c r="E190" s="1745"/>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8"/>
      <c r="O194" s="1778"/>
      <c r="P194" s="1779"/>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78"/>
      <c r="O195" s="1778"/>
      <c r="P195" s="177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8"/>
      <c r="O196" s="1778"/>
      <c r="P196" s="177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85"/>
      <c r="K197" s="194" t="s">
        <v>727</v>
      </c>
      <c r="L197" s="1785"/>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86"/>
      <c r="K198" s="1550"/>
      <c r="L198" s="1792"/>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9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9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95"/>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95"/>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96"/>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8"/>
      <c r="O206" s="1778"/>
      <c r="P206" s="1779"/>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78"/>
      <c r="O207" s="1778"/>
      <c r="P207" s="177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8"/>
      <c r="O208" s="1778"/>
      <c r="P208" s="177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85"/>
      <c r="K209" s="194" t="s">
        <v>727</v>
      </c>
      <c r="L209" s="1785"/>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86"/>
      <c r="K210" s="1550"/>
      <c r="L210" s="1792"/>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94"/>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9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95"/>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9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96"/>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9" t="s">
        <v>1485</v>
      </c>
      <c r="E217" s="178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3"/>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93"/>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9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8"/>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9" t="s">
        <v>1777</v>
      </c>
      <c r="E225" s="1790"/>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Submit'!$D$23:'Required Info to Submit'!$M$32,8),""),"")</f>
        <v/>
      </c>
      <c r="F229" s="239"/>
      <c r="G229" s="228" t="s">
        <v>1396</v>
      </c>
      <c r="H229" s="188"/>
      <c r="I229" s="1369"/>
      <c r="J229" s="1369"/>
      <c r="K229" s="194" t="s">
        <v>1389</v>
      </c>
      <c r="L229" s="1369"/>
      <c r="M229" s="179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9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91"/>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9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9" t="s">
        <v>1777</v>
      </c>
      <c r="E236" s="1790"/>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Submit'!$D$23:'Required Info to Submit'!$M$32,8),""),"")</f>
        <v/>
      </c>
      <c r="F240" s="239"/>
      <c r="G240" s="228" t="s">
        <v>1396</v>
      </c>
      <c r="H240" s="188"/>
      <c r="I240" s="1369"/>
      <c r="J240" s="1369"/>
      <c r="K240" s="194" t="s">
        <v>1389</v>
      </c>
      <c r="L240" s="1369"/>
      <c r="M240" s="179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9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91"/>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9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9" t="s">
        <v>1777</v>
      </c>
      <c r="E247" s="1790"/>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Submit'!$D$23:'Required Info to Submit'!$M$32,8),""),"")</f>
        <v/>
      </c>
      <c r="F251" s="239"/>
      <c r="G251" s="228" t="s">
        <v>1396</v>
      </c>
      <c r="H251" s="188"/>
      <c r="I251" s="1369"/>
      <c r="J251" s="1369"/>
      <c r="K251" s="194" t="s">
        <v>1389</v>
      </c>
      <c r="L251" s="1369"/>
      <c r="M251" s="179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9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91"/>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9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9" t="s">
        <v>1777</v>
      </c>
      <c r="E258" s="1790"/>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Submit'!$D$23:'Required Info to Submit'!$M$32,8),""),"")</f>
        <v/>
      </c>
      <c r="F262" s="239"/>
      <c r="G262" s="228" t="s">
        <v>1396</v>
      </c>
      <c r="H262" s="188"/>
      <c r="I262" s="1369"/>
      <c r="J262" s="1369"/>
      <c r="K262" s="194" t="s">
        <v>1389</v>
      </c>
      <c r="L262" s="1369"/>
      <c r="M262" s="179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9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91"/>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9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9" t="s">
        <v>1777</v>
      </c>
      <c r="E269" s="1790"/>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Submit'!$D$23:'Required Info to Submit'!$M$32,8),""),"")</f>
        <v/>
      </c>
      <c r="F273" s="239"/>
      <c r="G273" s="228" t="s">
        <v>1396</v>
      </c>
      <c r="H273" s="188"/>
      <c r="I273" s="1369"/>
      <c r="J273" s="1369"/>
      <c r="K273" s="194" t="s">
        <v>1389</v>
      </c>
      <c r="L273" s="1369"/>
      <c r="M273" s="179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9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91"/>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9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9" t="s">
        <v>1777</v>
      </c>
      <c r="E280" s="1790"/>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Submit'!$D$23:'Required Info to Submit'!$M$32,8),""),"")</f>
        <v/>
      </c>
      <c r="F284" s="239"/>
      <c r="G284" s="228" t="s">
        <v>1396</v>
      </c>
      <c r="H284" s="188"/>
      <c r="I284" s="1369"/>
      <c r="J284" s="1369"/>
      <c r="K284" s="194" t="s">
        <v>1389</v>
      </c>
      <c r="L284" s="1369"/>
      <c r="M284" s="179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9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91"/>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9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9" t="s">
        <v>1777</v>
      </c>
      <c r="E291" s="1790"/>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Submit'!$D$23:'Required Info to Submit'!$M$32,8),""),"")</f>
        <v/>
      </c>
      <c r="F295" s="239"/>
      <c r="G295" s="228" t="s">
        <v>1396</v>
      </c>
      <c r="H295" s="188"/>
      <c r="I295" s="1369"/>
      <c r="J295" s="1369"/>
      <c r="K295" s="194" t="s">
        <v>1389</v>
      </c>
      <c r="L295" s="1369"/>
      <c r="M295" s="179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9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91"/>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9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9" t="s">
        <v>1777</v>
      </c>
      <c r="E302" s="1790"/>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Submit'!$D$23:'Required Info to Submit'!$M$32,8),""),"")</f>
        <v/>
      </c>
      <c r="F306" s="239"/>
      <c r="G306" s="228" t="s">
        <v>1396</v>
      </c>
      <c r="H306" s="188"/>
      <c r="I306" s="1369"/>
      <c r="J306" s="1369"/>
      <c r="K306" s="194" t="s">
        <v>1389</v>
      </c>
      <c r="L306" s="1369"/>
      <c r="M306" s="179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9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91"/>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9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9" t="s">
        <v>1777</v>
      </c>
      <c r="E313" s="1790"/>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Submit'!$D$23:'Required Info to Submit'!$M$32,8),""),"")</f>
        <v/>
      </c>
      <c r="F317" s="239"/>
      <c r="G317" s="228" t="s">
        <v>1396</v>
      </c>
      <c r="H317" s="188"/>
      <c r="I317" s="1369"/>
      <c r="J317" s="1369"/>
      <c r="K317" s="194" t="s">
        <v>1389</v>
      </c>
      <c r="L317" s="1369"/>
      <c r="M317" s="179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9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91"/>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9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7"/>
      <c r="D331" s="1787"/>
      <c r="I331" s="565"/>
      <c r="L331" s="822"/>
      <c r="M331" s="1788"/>
      <c r="N331" s="1788"/>
      <c r="O331" s="1788"/>
      <c r="P331" s="1788"/>
      <c r="R331" s="821"/>
    </row>
  </sheetData>
  <sheetProtection algorithmName="SHA-512" hashValue="/09REUUgwRikjjAGPpm9SfCrmUhoRF3uRfYIzam/zpmCB2ivAVQ0WdGeQt+ExpcXyy3HlSaYeakdOuJ/IQBvFQ==" saltValue="EzxLN7C2k8liBNKE9Xw4H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6" t="s">
        <v>1156</v>
      </c>
      <c r="D3" s="1807"/>
      <c r="E3" s="322" t="str">
        <f>Welcome!$D$10</f>
        <v>Please Select</v>
      </c>
      <c r="F3" s="325"/>
      <c r="G3" s="396" t="s">
        <v>110</v>
      </c>
      <c r="H3" s="1802" t="str">
        <f>IFERROR(VLOOKUP($H$4,'Market Geography'!$D:$G,4,FALSE),"Select Market")</f>
        <v>Select Market</v>
      </c>
      <c r="I3" s="1802"/>
      <c r="J3" s="1802"/>
      <c r="K3" s="1803"/>
      <c r="L3" s="179"/>
    </row>
    <row r="4" spans="2:23" x14ac:dyDescent="0.25">
      <c r="B4" s="178"/>
      <c r="C4" s="1808" t="s">
        <v>1157</v>
      </c>
      <c r="D4" s="1809"/>
      <c r="E4" s="291" t="str">
        <f>Welcome!$D$16</f>
        <v>Select Term</v>
      </c>
      <c r="F4" s="424"/>
      <c r="G4" s="397" t="s">
        <v>840</v>
      </c>
      <c r="H4" s="1804">
        <f>Welcome!$D$4</f>
        <v>0</v>
      </c>
      <c r="I4" s="1804"/>
      <c r="J4" s="1804"/>
      <c r="K4" s="1805"/>
      <c r="L4" s="179"/>
    </row>
    <row r="5" spans="2:23" x14ac:dyDescent="0.25">
      <c r="B5" s="178"/>
      <c r="C5" s="1808" t="s">
        <v>1162</v>
      </c>
      <c r="D5" s="1809"/>
      <c r="E5" s="143">
        <f>'PIM Model'!$G$31</f>
        <v>0</v>
      </c>
      <c r="F5" s="425"/>
      <c r="G5" s="397" t="s">
        <v>107</v>
      </c>
      <c r="H5" s="1804" t="str">
        <f>'Multi-Customer'!$S$49</f>
        <v>Enter Customer(s)</v>
      </c>
      <c r="I5" s="1804"/>
      <c r="J5" s="1804"/>
      <c r="K5" s="1805"/>
      <c r="L5" s="179"/>
    </row>
    <row r="6" spans="2:23" x14ac:dyDescent="0.25">
      <c r="B6" s="178"/>
      <c r="C6" s="1808" t="s">
        <v>1163</v>
      </c>
      <c r="D6" s="1809"/>
      <c r="E6" s="144">
        <f>'PIM Model'!$E$6</f>
        <v>0</v>
      </c>
      <c r="F6" s="325"/>
      <c r="G6" s="397" t="s">
        <v>1170</v>
      </c>
      <c r="H6" s="1804" t="str">
        <f>IF('Multi-Customer'!$AL$40 = "MULTIPLE MENU TYPES","MULTIPLE TYPES",'Multi-Customer'!$AH$40)</f>
        <v>MULTIPLE TYPES</v>
      </c>
      <c r="I6" s="1804"/>
      <c r="J6" s="1804"/>
      <c r="K6" s="1805"/>
      <c r="L6" s="179"/>
      <c r="R6" s="426"/>
    </row>
    <row r="7" spans="2:23" ht="15.75" thickBot="1" x14ac:dyDescent="0.3">
      <c r="B7" s="178"/>
      <c r="C7" s="1813" t="s">
        <v>1164</v>
      </c>
      <c r="D7" s="1814"/>
      <c r="E7" s="323">
        <f>IFERROR('PIM Ranges'!$AW$3,0)</f>
        <v>0</v>
      </c>
      <c r="F7" s="177"/>
      <c r="G7" s="398" t="s">
        <v>1165</v>
      </c>
      <c r="H7" s="1811" t="s">
        <v>206</v>
      </c>
      <c r="I7" s="1811"/>
      <c r="J7" s="1811"/>
      <c r="K7" s="1812"/>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0" t="s">
        <v>843</v>
      </c>
      <c r="J10" s="180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8" t="str">
        <f>IFERROR($E11/$E$5,"")</f>
        <v/>
      </c>
      <c r="J11" s="1798"/>
      <c r="K11" s="244"/>
      <c r="L11" s="179"/>
      <c r="R11" s="426"/>
    </row>
    <row r="12" spans="2:23" ht="36" customHeight="1" x14ac:dyDescent="0.25">
      <c r="B12" s="178"/>
      <c r="C12" s="243"/>
      <c r="D12" s="1815" t="s">
        <v>677</v>
      </c>
      <c r="E12" s="181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8" t="str">
        <f>IFERROR(E13/E5,"")</f>
        <v/>
      </c>
      <c r="J13" s="1798"/>
      <c r="K13" s="244"/>
      <c r="L13" s="179"/>
    </row>
    <row r="14" spans="2:23" s="636" customFormat="1" ht="36.6" customHeight="1" x14ac:dyDescent="0.25">
      <c r="B14" s="178"/>
      <c r="C14" s="243"/>
      <c r="D14" s="1815" t="s">
        <v>1098</v>
      </c>
      <c r="E14" s="181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8" t="str">
        <f>IFERROR($E15/$E$5,"")</f>
        <v/>
      </c>
      <c r="J15" s="1798"/>
      <c r="K15" s="244"/>
      <c r="L15" s="179"/>
    </row>
    <row r="16" spans="2:23" ht="26.45" customHeight="1" x14ac:dyDescent="0.25">
      <c r="B16" s="178"/>
      <c r="C16" s="243"/>
      <c r="D16" s="1810" t="s">
        <v>679</v>
      </c>
      <c r="E16" s="181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8" t="str">
        <f>IFERROR($E17/$E$5,"")</f>
        <v/>
      </c>
      <c r="J17" s="1798"/>
      <c r="K17" s="244"/>
      <c r="L17" s="179"/>
    </row>
    <row r="18" spans="2:12" ht="25.9" customHeight="1" x14ac:dyDescent="0.25">
      <c r="B18" s="178"/>
      <c r="C18" s="243"/>
      <c r="D18" s="1810" t="s">
        <v>678</v>
      </c>
      <c r="E18" s="181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8" t="str">
        <f>IFERROR($E25/$E$5,"")</f>
        <v/>
      </c>
      <c r="J25" s="1798"/>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0" t="s">
        <v>843</v>
      </c>
      <c r="J30" s="1800"/>
      <c r="K30" s="244"/>
      <c r="L30" s="179"/>
    </row>
    <row r="31" spans="2:12" ht="25.15" customHeight="1" x14ac:dyDescent="0.25">
      <c r="B31" s="178"/>
      <c r="C31" s="243"/>
      <c r="D31" s="447" t="s">
        <v>221</v>
      </c>
      <c r="E31" s="448">
        <f>'PIM Ranges'!AQ33</f>
        <v>0</v>
      </c>
      <c r="F31" s="188"/>
      <c r="G31" s="435">
        <f>IFERROR(E31/'PIM Model'!$H$31,0)</f>
        <v>0</v>
      </c>
      <c r="H31" s="188"/>
      <c r="I31" s="1798" t="str">
        <f>IFERROR($E31/$E$5,"")</f>
        <v/>
      </c>
      <c r="J31" s="179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8" t="str">
        <f>IFERROR($E32/$E$5,"")</f>
        <v/>
      </c>
      <c r="J32" s="1798"/>
      <c r="K32" s="244"/>
      <c r="L32" s="179"/>
    </row>
    <row r="33" spans="2:12" ht="27.6" customHeight="1" x14ac:dyDescent="0.25">
      <c r="B33" s="178"/>
      <c r="C33" s="453"/>
      <c r="D33" s="1810" t="s">
        <v>2079</v>
      </c>
      <c r="E33" s="181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0"/>
      <c r="E39" s="181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6" t="s">
        <v>1156</v>
      </c>
      <c r="D4" s="1807"/>
      <c r="E4" s="558" t="str">
        <f>Welcome!$D$10</f>
        <v>Please Select</v>
      </c>
      <c r="F4" s="139"/>
      <c r="G4" s="396" t="s">
        <v>110</v>
      </c>
      <c r="H4" s="1722" t="str">
        <f>IFERROR(VLOOKUP($H$5,'Market Geography'!$D:$G,4,FALSE),"Select Market")</f>
        <v>Select Market</v>
      </c>
      <c r="I4" s="1723"/>
      <c r="J4" s="1724"/>
      <c r="K4" s="736"/>
      <c r="L4" s="736"/>
      <c r="M4" s="736"/>
      <c r="N4" s="736"/>
      <c r="O4" s="736"/>
      <c r="P4" s="654"/>
      <c r="Q4" s="656"/>
      <c r="R4" s="625"/>
      <c r="S4" s="459"/>
    </row>
    <row r="5" spans="1:31" x14ac:dyDescent="0.25">
      <c r="B5" s="178"/>
      <c r="C5" s="1808" t="s">
        <v>1157</v>
      </c>
      <c r="D5" s="1809"/>
      <c r="E5" s="291" t="str">
        <f>Welcome!$D$16</f>
        <v>Select Term</v>
      </c>
      <c r="F5" s="139"/>
      <c r="G5" s="397" t="s">
        <v>840</v>
      </c>
      <c r="H5" s="1719">
        <f>Welcome!$D$4</f>
        <v>0</v>
      </c>
      <c r="I5" s="1720"/>
      <c r="J5" s="1721"/>
      <c r="K5" s="736"/>
      <c r="L5" s="736"/>
      <c r="M5" s="736"/>
      <c r="N5" s="736"/>
      <c r="O5" s="736"/>
      <c r="P5" s="654"/>
      <c r="Q5" s="656"/>
      <c r="R5" s="625"/>
      <c r="S5" s="459"/>
    </row>
    <row r="6" spans="1:31" x14ac:dyDescent="0.25">
      <c r="B6" s="178"/>
      <c r="C6" s="1808" t="s">
        <v>1162</v>
      </c>
      <c r="D6" s="1809"/>
      <c r="E6" s="292">
        <f>IFERROR('PIM Model'!$G$31,0)</f>
        <v>0</v>
      </c>
      <c r="F6" s="324"/>
      <c r="G6" s="397" t="s">
        <v>107</v>
      </c>
      <c r="H6" s="1719" t="str">
        <f>'Multi-Customer'!$S$49</f>
        <v>Enter Customer(s)</v>
      </c>
      <c r="I6" s="1720"/>
      <c r="J6" s="1721"/>
      <c r="K6" s="736"/>
      <c r="L6" s="736"/>
      <c r="M6" s="736"/>
      <c r="N6" s="736"/>
      <c r="O6" s="736"/>
      <c r="P6" s="654"/>
      <c r="Q6" s="656"/>
      <c r="R6" s="625"/>
      <c r="S6" s="459"/>
    </row>
    <row r="7" spans="1:31" x14ac:dyDescent="0.25">
      <c r="B7" s="178"/>
      <c r="C7" s="1808" t="s">
        <v>1163</v>
      </c>
      <c r="D7" s="1809"/>
      <c r="E7" s="460">
        <f>IFERROR('Variable Costs (Back)'!$K$26,0)</f>
        <v>0</v>
      </c>
      <c r="F7" s="177"/>
      <c r="G7" s="397" t="s">
        <v>1170</v>
      </c>
      <c r="H7" s="1719" t="str">
        <f>'Multi-Customer'!$AH$40</f>
        <v>MULTIPLE TYPES</v>
      </c>
      <c r="I7" s="1720"/>
      <c r="J7" s="1721"/>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2079</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88"/>
      <c r="O44" s="1788"/>
      <c r="P44" s="1788"/>
      <c r="Q44" s="1788"/>
      <c r="R44" s="1788"/>
      <c r="S44" s="178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1466</v>
      </c>
      <c r="G44" s="1828"/>
      <c r="H44" s="1829"/>
    </row>
    <row r="45" spans="3:17" x14ac:dyDescent="0.25">
      <c r="F45" s="855" t="s">
        <v>1412</v>
      </c>
      <c r="G45" s="856" t="s">
        <v>1467</v>
      </c>
      <c r="H45" s="857" t="s">
        <v>1468</v>
      </c>
    </row>
    <row r="46" spans="3:17" ht="15.75" thickBot="1" x14ac:dyDescent="0.3">
      <c r="F46" s="858"/>
      <c r="G46" s="859"/>
      <c r="H46" s="860"/>
    </row>
  </sheetData>
  <sheetProtection algorithmName="SHA-512" hashValue="eVBI9UIuyEaBBoVdZfNEUCDYv3oqd5j9N1/hitKYYAhZjNovl26VoUSkAgwKjeLY/aC8vfE3caP6R4Rn2E5JEg==" saltValue="thDNvvBO0aVoomU7c3vE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0"/>
      <c r="K1" s="1870"/>
      <c r="L1" s="1870"/>
      <c r="M1" s="1870"/>
      <c r="N1" s="1870"/>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7" t="s">
        <v>1486</v>
      </c>
      <c r="C3" s="1867"/>
      <c r="D3" s="1867"/>
      <c r="E3" s="1867"/>
      <c r="F3" s="1867"/>
      <c r="G3" s="1867"/>
      <c r="H3" s="1867"/>
      <c r="I3" s="1867"/>
      <c r="J3" s="1867"/>
      <c r="K3" s="1867"/>
      <c r="L3" s="1867"/>
      <c r="M3" s="1867"/>
      <c r="N3" s="1867"/>
      <c r="O3" s="1867"/>
      <c r="P3" s="1867"/>
      <c r="Q3" s="1867"/>
      <c r="R3" s="1867"/>
      <c r="S3" s="1867"/>
      <c r="T3" s="1867"/>
      <c r="U3" s="1868"/>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8" t="s">
        <v>1487</v>
      </c>
      <c r="E5" s="1859"/>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9"/>
    </row>
    <row r="7" spans="1:31" s="895" customFormat="1" ht="30" customHeight="1" thickBot="1" x14ac:dyDescent="0.3">
      <c r="A7" s="565"/>
      <c r="B7" s="938"/>
      <c r="C7" s="950" t="s">
        <v>1493</v>
      </c>
      <c r="D7" s="1860">
        <v>1201</v>
      </c>
      <c r="E7" s="1861"/>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2" t="str">
        <f>AA3</f>
        <v/>
      </c>
      <c r="E9" s="1863"/>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2" t="str">
        <f>AB3</f>
        <v/>
      </c>
      <c r="E11" s="1863"/>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9" t="s">
        <v>646</v>
      </c>
      <c r="E13" s="1850"/>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60" t="s">
        <v>1499</v>
      </c>
      <c r="E15" s="1861"/>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7" t="s">
        <v>1500</v>
      </c>
      <c r="C17" s="1867"/>
      <c r="D17" s="1867"/>
      <c r="E17" s="1867"/>
      <c r="F17" s="1867"/>
      <c r="G17" s="1867"/>
      <c r="H17" s="1867"/>
      <c r="I17" s="1867"/>
      <c r="J17" s="1867"/>
      <c r="K17" s="1867"/>
      <c r="L17" s="1867"/>
      <c r="M17" s="1867"/>
      <c r="N17" s="1867"/>
      <c r="O17" s="1867"/>
      <c r="P17" s="1867"/>
      <c r="Q17" s="1867"/>
      <c r="R17" s="1867"/>
      <c r="S17" s="1867"/>
      <c r="T17" s="1867"/>
      <c r="U17" s="1868"/>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8" t="s">
        <v>1487</v>
      </c>
      <c r="E19" s="1859"/>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7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79"/>
    </row>
    <row r="21" spans="1:31" s="895" customFormat="1" ht="30.75" customHeight="1" thickBot="1" x14ac:dyDescent="0.3">
      <c r="A21" s="565"/>
      <c r="B21" s="938"/>
      <c r="C21" s="950" t="s">
        <v>1493</v>
      </c>
      <c r="D21" s="1860">
        <v>1202</v>
      </c>
      <c r="E21" s="1861"/>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2" t="str">
        <f>AA4</f>
        <v/>
      </c>
      <c r="E23" s="1863"/>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2" t="str">
        <f>AB4</f>
        <v/>
      </c>
      <c r="E25" s="1863"/>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9" t="s">
        <v>646</v>
      </c>
      <c r="E27" s="1850"/>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60" t="s">
        <v>1499</v>
      </c>
      <c r="E29" s="1861"/>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7" t="s">
        <v>1501</v>
      </c>
      <c r="C31" s="1867"/>
      <c r="D31" s="1867"/>
      <c r="E31" s="1867"/>
      <c r="F31" s="1867"/>
      <c r="G31" s="1867"/>
      <c r="H31" s="1867"/>
      <c r="I31" s="1867"/>
      <c r="J31" s="1867"/>
      <c r="K31" s="1867"/>
      <c r="L31" s="1867"/>
      <c r="M31" s="1867"/>
      <c r="N31" s="1867"/>
      <c r="O31" s="1867"/>
      <c r="P31" s="1867"/>
      <c r="Q31" s="1867"/>
      <c r="R31" s="1867"/>
      <c r="S31" s="1867"/>
      <c r="T31" s="1867"/>
      <c r="U31" s="1868"/>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8" t="s">
        <v>1502</v>
      </c>
      <c r="E33" s="1859"/>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9"/>
    </row>
    <row r="35" spans="1:31" s="895" customFormat="1" ht="30.75" customHeight="1" thickBot="1" x14ac:dyDescent="0.3">
      <c r="A35" s="565"/>
      <c r="B35" s="938"/>
      <c r="C35" s="950" t="s">
        <v>1493</v>
      </c>
      <c r="D35" s="1860">
        <v>1401</v>
      </c>
      <c r="E35" s="1861"/>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2" t="str">
        <f>AA5</f>
        <v/>
      </c>
      <c r="E37" s="1863"/>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2" t="str">
        <f>AB5</f>
        <v/>
      </c>
      <c r="E39" s="1863"/>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9"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60" t="s">
        <v>1499</v>
      </c>
      <c r="E43" s="1861"/>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7" t="s">
        <v>1513</v>
      </c>
      <c r="C45" s="1867"/>
      <c r="D45" s="1867"/>
      <c r="E45" s="1867"/>
      <c r="F45" s="1867"/>
      <c r="G45" s="1867"/>
      <c r="H45" s="1867"/>
      <c r="I45" s="1867"/>
      <c r="J45" s="1867"/>
      <c r="K45" s="1867"/>
      <c r="L45" s="1867"/>
      <c r="M45" s="1867"/>
      <c r="N45" s="1867"/>
      <c r="O45" s="1867"/>
      <c r="P45" s="1867"/>
      <c r="Q45" s="1867"/>
      <c r="R45" s="1867"/>
      <c r="S45" s="1867"/>
      <c r="T45" s="1867"/>
      <c r="U45" s="186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8" t="s">
        <v>1502</v>
      </c>
      <c r="E47" s="1859"/>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7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79"/>
    </row>
    <row r="49" spans="1:31" s="895" customFormat="1" ht="30.75" customHeight="1" thickBot="1" x14ac:dyDescent="0.3">
      <c r="A49" s="565"/>
      <c r="B49" s="938"/>
      <c r="C49" s="950" t="s">
        <v>1493</v>
      </c>
      <c r="D49" s="1860">
        <v>1402</v>
      </c>
      <c r="E49" s="186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62" t="str">
        <f>AA6</f>
        <v/>
      </c>
      <c r="E51" s="1863"/>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2" t="str">
        <f>AB6</f>
        <v/>
      </c>
      <c r="E53" s="1863"/>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60" t="s">
        <v>1499</v>
      </c>
      <c r="E57" s="1861"/>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7" t="s">
        <v>1514</v>
      </c>
      <c r="C59" s="1867"/>
      <c r="D59" s="1867"/>
      <c r="E59" s="1867"/>
      <c r="F59" s="1867"/>
      <c r="G59" s="1867"/>
      <c r="H59" s="1867"/>
      <c r="I59" s="1867"/>
      <c r="J59" s="1867"/>
      <c r="K59" s="1867"/>
      <c r="L59" s="1867"/>
      <c r="M59" s="1867"/>
      <c r="N59" s="1867"/>
      <c r="O59" s="1867"/>
      <c r="P59" s="1867"/>
      <c r="Q59" s="1867"/>
      <c r="R59" s="1867"/>
      <c r="S59" s="1867"/>
      <c r="T59" s="1867"/>
      <c r="U59" s="186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8" t="s">
        <v>1515</v>
      </c>
      <c r="E61" s="1859"/>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7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79"/>
    </row>
    <row r="63" spans="1:31" s="895" customFormat="1" ht="30" customHeight="1" thickBot="1" x14ac:dyDescent="0.3">
      <c r="A63" s="565"/>
      <c r="B63" s="938"/>
      <c r="C63" s="950" t="s">
        <v>1493</v>
      </c>
      <c r="D63" s="1860">
        <v>1501</v>
      </c>
      <c r="E63" s="186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62" t="str">
        <f>AA7</f>
        <v/>
      </c>
      <c r="E65" s="1863"/>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62" t="str">
        <f>AB7</f>
        <v/>
      </c>
      <c r="E67" s="1863"/>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9" t="s">
        <v>646</v>
      </c>
      <c r="E71" s="1850"/>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60" t="s">
        <v>1499</v>
      </c>
      <c r="E73" s="186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7" t="s">
        <v>1516</v>
      </c>
      <c r="C75" s="1867"/>
      <c r="D75" s="1867"/>
      <c r="E75" s="1867"/>
      <c r="F75" s="1867"/>
      <c r="G75" s="1867"/>
      <c r="H75" s="1867"/>
      <c r="I75" s="1867"/>
      <c r="J75" s="1867"/>
      <c r="K75" s="1867"/>
      <c r="L75" s="1867"/>
      <c r="M75" s="1867"/>
      <c r="N75" s="1867"/>
      <c r="O75" s="1867"/>
      <c r="P75" s="1867"/>
      <c r="Q75" s="1867"/>
      <c r="R75" s="1867"/>
      <c r="S75" s="1867"/>
      <c r="T75" s="1867"/>
      <c r="U75" s="186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8" t="s">
        <v>1515</v>
      </c>
      <c r="E77" s="1859"/>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7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79"/>
    </row>
    <row r="79" spans="1:31" s="895" customFormat="1" ht="30" customHeight="1" thickBot="1" x14ac:dyDescent="0.3">
      <c r="A79" s="565"/>
      <c r="B79" s="938"/>
      <c r="C79" s="950" t="s">
        <v>1493</v>
      </c>
      <c r="D79" s="1860">
        <v>1502</v>
      </c>
      <c r="E79" s="186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62" t="str">
        <f>AA8</f>
        <v/>
      </c>
      <c r="E81" s="1863"/>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62" t="str">
        <f>AB8</f>
        <v/>
      </c>
      <c r="E83" s="1863"/>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9" t="s">
        <v>646</v>
      </c>
      <c r="E87" s="1850"/>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60" t="s">
        <v>1499</v>
      </c>
      <c r="E89" s="186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7" t="s">
        <v>1517</v>
      </c>
      <c r="C91" s="1867"/>
      <c r="D91" s="1867"/>
      <c r="E91" s="1867"/>
      <c r="F91" s="1867"/>
      <c r="G91" s="1867"/>
      <c r="H91" s="1867"/>
      <c r="I91" s="1867"/>
      <c r="J91" s="1867"/>
      <c r="K91" s="1867"/>
      <c r="L91" s="1867"/>
      <c r="M91" s="1867"/>
      <c r="N91" s="1867"/>
      <c r="O91" s="1867"/>
      <c r="P91" s="1867"/>
      <c r="Q91" s="1867"/>
      <c r="R91" s="1867"/>
      <c r="S91" s="1867"/>
      <c r="T91" s="1867"/>
      <c r="U91" s="186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8" t="s">
        <v>1524</v>
      </c>
      <c r="E93" s="1859"/>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7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79"/>
    </row>
    <row r="95" spans="1:31" ht="30" customHeight="1" thickBot="1" x14ac:dyDescent="0.3">
      <c r="A95" s="565"/>
      <c r="B95" s="942"/>
      <c r="C95" s="953" t="s">
        <v>1493</v>
      </c>
      <c r="D95" s="1860">
        <v>5501</v>
      </c>
      <c r="E95" s="186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62" t="str">
        <f>AA9</f>
        <v/>
      </c>
      <c r="E97" s="1863"/>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2" t="str">
        <f>AB9</f>
        <v/>
      </c>
      <c r="E99" s="1863"/>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9"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60" t="s">
        <v>1527</v>
      </c>
      <c r="E103" s="1842"/>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7" t="s">
        <v>1528</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8" t="s">
        <v>1524</v>
      </c>
      <c r="E107" s="1859"/>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7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79"/>
    </row>
    <row r="109" spans="1:31" ht="30.75" thickBot="1" x14ac:dyDescent="0.3">
      <c r="A109" s="565"/>
      <c r="B109" s="942"/>
      <c r="C109" s="953" t="s">
        <v>1493</v>
      </c>
      <c r="D109" s="1860">
        <v>5502</v>
      </c>
      <c r="E109" s="186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62" t="str">
        <f>AA10</f>
        <v/>
      </c>
      <c r="E111" s="1863"/>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2" t="str">
        <f>AB10</f>
        <v/>
      </c>
      <c r="E113" s="1863"/>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60" t="s">
        <v>1527</v>
      </c>
      <c r="E117" s="1842"/>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7" t="s">
        <v>1529</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8" t="s">
        <v>1525</v>
      </c>
      <c r="E121" s="1859"/>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7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79"/>
    </row>
    <row r="123" spans="1:31" ht="30.75" thickBot="1" x14ac:dyDescent="0.3">
      <c r="A123" s="565"/>
      <c r="B123" s="942"/>
      <c r="C123" s="953" t="s">
        <v>1493</v>
      </c>
      <c r="D123" s="1860">
        <v>2801</v>
      </c>
      <c r="E123" s="186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62" t="str">
        <f>AA11</f>
        <v/>
      </c>
      <c r="E125" s="1863"/>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62" t="str">
        <f>AB11</f>
        <v/>
      </c>
      <c r="E127" s="1863"/>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9" t="s">
        <v>646</v>
      </c>
      <c r="E131" s="1850"/>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60" t="s">
        <v>1527</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7" t="s">
        <v>1530</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8" t="s">
        <v>1525</v>
      </c>
      <c r="E137" s="1859"/>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7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79"/>
    </row>
    <row r="139" spans="1:31" ht="30.75" thickBot="1" x14ac:dyDescent="0.3">
      <c r="A139" s="565"/>
      <c r="B139" s="942"/>
      <c r="C139" s="953" t="s">
        <v>1493</v>
      </c>
      <c r="D139" s="1860">
        <v>2802</v>
      </c>
      <c r="E139" s="186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62" t="str">
        <f>AA12</f>
        <v/>
      </c>
      <c r="E141" s="1863"/>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62" t="str">
        <f>AB12</f>
        <v/>
      </c>
      <c r="E143" s="1863"/>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9" t="s">
        <v>646</v>
      </c>
      <c r="E147" s="1850"/>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60" t="s">
        <v>1527</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7" t="s">
        <v>1531</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8" t="s">
        <v>1532</v>
      </c>
      <c r="E153" s="1859"/>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7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79"/>
    </row>
    <row r="155" spans="1:31" ht="28.5" customHeight="1" thickBot="1" x14ac:dyDescent="0.3">
      <c r="A155" s="565"/>
      <c r="B155" s="942"/>
      <c r="C155" s="953" t="s">
        <v>1493</v>
      </c>
      <c r="D155" s="1860">
        <v>3401</v>
      </c>
      <c r="E155" s="186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2" t="str">
        <f>AA13</f>
        <v/>
      </c>
      <c r="E157" s="1863"/>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2" t="str">
        <f>AB13</f>
        <v/>
      </c>
      <c r="E159" s="1863"/>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60" t="s">
        <v>1533</v>
      </c>
      <c r="E163" s="1842"/>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7" t="s">
        <v>1534</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8" t="s">
        <v>1532</v>
      </c>
      <c r="E167" s="1859"/>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7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79"/>
    </row>
    <row r="169" spans="1:31" ht="30.75" thickBot="1" x14ac:dyDescent="0.3">
      <c r="A169" s="565"/>
      <c r="B169" s="957"/>
      <c r="C169" s="950" t="s">
        <v>1493</v>
      </c>
      <c r="D169" s="1860">
        <v>3402</v>
      </c>
      <c r="E169" s="186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2" t="str">
        <f>AA14</f>
        <v/>
      </c>
      <c r="E171" s="1863"/>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2" t="str">
        <f>AB14</f>
        <v/>
      </c>
      <c r="E173" s="1863"/>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60" t="s">
        <v>1533</v>
      </c>
      <c r="E177" s="1842"/>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7" t="s">
        <v>1535</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8" t="s">
        <v>1536</v>
      </c>
      <c r="E181" s="1859"/>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7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79"/>
    </row>
    <row r="183" spans="1:31" ht="30.75" thickBot="1" x14ac:dyDescent="0.3">
      <c r="A183" s="565"/>
      <c r="B183" s="957"/>
      <c r="C183" s="950" t="s">
        <v>1493</v>
      </c>
      <c r="D183" s="1860">
        <v>3501</v>
      </c>
      <c r="E183" s="186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62" t="str">
        <f>AA15</f>
        <v/>
      </c>
      <c r="E185" s="1863"/>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2" t="str">
        <f>AB15</f>
        <v/>
      </c>
      <c r="E187" s="1863"/>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60" t="s">
        <v>1533</v>
      </c>
      <c r="E191" s="1842"/>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7" t="s">
        <v>1537</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8" t="s">
        <v>1536</v>
      </c>
      <c r="E195" s="1859"/>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7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79"/>
    </row>
    <row r="197" spans="1:31" ht="30.75" thickBot="1" x14ac:dyDescent="0.3">
      <c r="A197" s="565"/>
      <c r="B197" s="957"/>
      <c r="C197" s="950" t="s">
        <v>1493</v>
      </c>
      <c r="D197" s="1860">
        <v>3502</v>
      </c>
      <c r="E197" s="186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62" t="str">
        <f>AA16</f>
        <v/>
      </c>
      <c r="E199" s="1863"/>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2" t="str">
        <f>AB16</f>
        <v/>
      </c>
      <c r="E201" s="1863"/>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60" t="s">
        <v>1533</v>
      </c>
      <c r="E205" s="1842"/>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7" t="s">
        <v>1538</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8" t="s">
        <v>1539</v>
      </c>
      <c r="E209" s="1859"/>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7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79"/>
    </row>
    <row r="211" spans="1:31" ht="30.75" thickBot="1" x14ac:dyDescent="0.3">
      <c r="A211" s="565"/>
      <c r="B211" s="957"/>
      <c r="C211" s="950" t="s">
        <v>1493</v>
      </c>
      <c r="D211" s="1860">
        <v>3601</v>
      </c>
      <c r="E211" s="186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62" t="str">
        <f>AA17</f>
        <v/>
      </c>
      <c r="E213" s="1863"/>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2" t="str">
        <f>AB17</f>
        <v/>
      </c>
      <c r="E215" s="1863"/>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9" t="s">
        <v>646</v>
      </c>
      <c r="E219" s="1850"/>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60" t="s">
        <v>1533</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7" t="s">
        <v>1540</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8" t="s">
        <v>1539</v>
      </c>
      <c r="E225" s="1859"/>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7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79"/>
    </row>
    <row r="227" spans="1:31" ht="30" customHeight="1" thickBot="1" x14ac:dyDescent="0.3">
      <c r="A227" s="565"/>
      <c r="B227" s="957"/>
      <c r="C227" s="950" t="s">
        <v>1493</v>
      </c>
      <c r="D227" s="1860">
        <v>3602</v>
      </c>
      <c r="E227" s="186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62" t="str">
        <f>AA18</f>
        <v/>
      </c>
      <c r="E229" s="1863"/>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2" t="str">
        <f>AB18</f>
        <v/>
      </c>
      <c r="E231" s="1863"/>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9" t="s">
        <v>646</v>
      </c>
      <c r="E235" s="1850"/>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60" t="s">
        <v>1533</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4" t="s">
        <v>1682</v>
      </c>
      <c r="C239" s="1865"/>
      <c r="D239" s="1865"/>
      <c r="E239" s="1865"/>
      <c r="F239" s="1865"/>
      <c r="G239" s="1865"/>
      <c r="H239" s="1865"/>
      <c r="I239" s="1865"/>
      <c r="J239" s="1865"/>
      <c r="K239" s="1865"/>
      <c r="L239" s="1865"/>
      <c r="M239" s="1865"/>
      <c r="N239" s="1865"/>
      <c r="O239" s="1865"/>
      <c r="P239" s="1865"/>
      <c r="Q239" s="1865"/>
      <c r="R239" s="1865"/>
      <c r="S239" s="1865"/>
      <c r="T239" s="1865"/>
      <c r="U239" s="1866"/>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8" t="s">
        <v>1541</v>
      </c>
      <c r="E241" s="1859"/>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7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79"/>
    </row>
    <row r="243" spans="1:31" ht="30" customHeight="1" thickBot="1" x14ac:dyDescent="0.3">
      <c r="A243" s="949"/>
      <c r="B243" s="957"/>
      <c r="C243" s="950" t="s">
        <v>1493</v>
      </c>
      <c r="D243" s="1860">
        <v>1301</v>
      </c>
      <c r="E243" s="186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62" t="str">
        <f>AA19</f>
        <v/>
      </c>
      <c r="E245" s="1863"/>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2" t="str">
        <f>AB19</f>
        <v/>
      </c>
      <c r="E247" s="1863"/>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60" t="s">
        <v>1499</v>
      </c>
      <c r="E251" s="1842"/>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4" t="s">
        <v>1681</v>
      </c>
      <c r="C253" s="1865"/>
      <c r="D253" s="1865"/>
      <c r="E253" s="1865"/>
      <c r="F253" s="1865"/>
      <c r="G253" s="1865"/>
      <c r="H253" s="1865"/>
      <c r="I253" s="1865"/>
      <c r="J253" s="1865"/>
      <c r="K253" s="1865"/>
      <c r="L253" s="1865"/>
      <c r="M253" s="1865"/>
      <c r="N253" s="1865"/>
      <c r="O253" s="1865"/>
      <c r="P253" s="1865"/>
      <c r="Q253" s="1865"/>
      <c r="R253" s="1865"/>
      <c r="S253" s="1865"/>
      <c r="T253" s="1865"/>
      <c r="U253" s="1866"/>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8" t="s">
        <v>1541</v>
      </c>
      <c r="E255" s="1859"/>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7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79"/>
    </row>
    <row r="257" spans="1:31" s="1030" customFormat="1" ht="30" customHeight="1" thickBot="1" x14ac:dyDescent="0.3">
      <c r="B257" s="957"/>
      <c r="C257" s="950" t="s">
        <v>1493</v>
      </c>
      <c r="D257" s="1860">
        <v>1302</v>
      </c>
      <c r="E257" s="186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62" t="str">
        <f>AA20</f>
        <v/>
      </c>
      <c r="E259" s="1863"/>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2" t="str">
        <f>AB20</f>
        <v/>
      </c>
      <c r="E261" s="1863"/>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60" t="s">
        <v>1499</v>
      </c>
      <c r="E265" s="1842"/>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4" t="s">
        <v>1683</v>
      </c>
      <c r="C267" s="1865"/>
      <c r="D267" s="1865"/>
      <c r="E267" s="1865"/>
      <c r="F267" s="1865"/>
      <c r="G267" s="1865"/>
      <c r="H267" s="1865"/>
      <c r="I267" s="1865"/>
      <c r="J267" s="1865"/>
      <c r="K267" s="1865"/>
      <c r="L267" s="1865"/>
      <c r="M267" s="1865"/>
      <c r="N267" s="1865"/>
      <c r="O267" s="1865"/>
      <c r="P267" s="1865"/>
      <c r="Q267" s="1865"/>
      <c r="R267" s="1865"/>
      <c r="S267" s="1865"/>
      <c r="T267" s="1865"/>
      <c r="U267" s="1866"/>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8" t="s">
        <v>1541</v>
      </c>
      <c r="E269" s="1859"/>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7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79"/>
    </row>
    <row r="271" spans="1:31" s="1030" customFormat="1" ht="30" customHeight="1" thickBot="1" x14ac:dyDescent="0.3">
      <c r="B271" s="957"/>
      <c r="C271" s="950" t="s">
        <v>1493</v>
      </c>
      <c r="D271" s="1860">
        <v>1303</v>
      </c>
      <c r="E271" s="186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62" t="str">
        <f>AA21</f>
        <v/>
      </c>
      <c r="E273" s="1863"/>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2" t="str">
        <f>AB21</f>
        <v/>
      </c>
      <c r="E275" s="1863"/>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60" t="s">
        <v>1499</v>
      </c>
      <c r="E279" s="1842"/>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4" t="s">
        <v>1684</v>
      </c>
      <c r="C281" s="1865"/>
      <c r="D281" s="1865"/>
      <c r="E281" s="1865"/>
      <c r="F281" s="1865"/>
      <c r="G281" s="1865"/>
      <c r="H281" s="1865"/>
      <c r="I281" s="1865"/>
      <c r="J281" s="1865"/>
      <c r="K281" s="1865"/>
      <c r="L281" s="1865"/>
      <c r="M281" s="1865"/>
      <c r="N281" s="1865"/>
      <c r="O281" s="1865"/>
      <c r="P281" s="1865"/>
      <c r="Q281" s="1865"/>
      <c r="R281" s="1865"/>
      <c r="S281" s="1865"/>
      <c r="T281" s="1865"/>
      <c r="U281" s="1866"/>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8" t="s">
        <v>1541</v>
      </c>
      <c r="E283" s="1859"/>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7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79"/>
    </row>
    <row r="285" spans="1:31" s="1030" customFormat="1" ht="30" customHeight="1" thickBot="1" x14ac:dyDescent="0.3">
      <c r="B285" s="957"/>
      <c r="C285" s="950" t="s">
        <v>1493</v>
      </c>
      <c r="D285" s="1860">
        <v>1304</v>
      </c>
      <c r="E285" s="186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62" t="str">
        <f>AA22</f>
        <v/>
      </c>
      <c r="E287" s="1863"/>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2" t="str">
        <f>AB22</f>
        <v/>
      </c>
      <c r="E289" s="1863"/>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60" t="s">
        <v>1499</v>
      </c>
      <c r="E293" s="1842"/>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4" t="s">
        <v>1685</v>
      </c>
      <c r="C295" s="1865"/>
      <c r="D295" s="1865"/>
      <c r="E295" s="1865"/>
      <c r="F295" s="1865"/>
      <c r="G295" s="1865"/>
      <c r="H295" s="1865"/>
      <c r="I295" s="1865"/>
      <c r="J295" s="1865"/>
      <c r="K295" s="1865"/>
      <c r="L295" s="1865"/>
      <c r="M295" s="1865"/>
      <c r="N295" s="1865"/>
      <c r="O295" s="1865"/>
      <c r="P295" s="1865"/>
      <c r="Q295" s="1865"/>
      <c r="R295" s="1865"/>
      <c r="S295" s="1865"/>
      <c r="T295" s="1865"/>
      <c r="U295" s="1866"/>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8" t="s">
        <v>1541</v>
      </c>
      <c r="E297" s="1859"/>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7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79"/>
    </row>
    <row r="299" spans="1:31" s="1030" customFormat="1" ht="30" customHeight="1" thickBot="1" x14ac:dyDescent="0.3">
      <c r="B299" s="957"/>
      <c r="C299" s="950" t="s">
        <v>1493</v>
      </c>
      <c r="D299" s="1860">
        <v>1305</v>
      </c>
      <c r="E299" s="186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62" t="str">
        <f>AA23</f>
        <v/>
      </c>
      <c r="E301" s="1863"/>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2" t="str">
        <f>AB23</f>
        <v/>
      </c>
      <c r="E303" s="1863"/>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60" t="s">
        <v>1499</v>
      </c>
      <c r="E307" s="1842"/>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7" t="s">
        <v>1544</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8" t="s">
        <v>1542</v>
      </c>
      <c r="E311" s="1859"/>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7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79"/>
    </row>
    <row r="313" spans="1:31" ht="30" customHeight="1" thickBot="1" x14ac:dyDescent="0.3">
      <c r="A313" s="990"/>
      <c r="B313" s="957"/>
      <c r="C313" s="950" t="s">
        <v>1493</v>
      </c>
      <c r="D313" s="1860">
        <v>4001</v>
      </c>
      <c r="E313" s="186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62" t="str">
        <f>AA24</f>
        <v/>
      </c>
      <c r="E315" s="1863"/>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2" t="str">
        <f>AB24</f>
        <v/>
      </c>
      <c r="E317" s="1863"/>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60" t="s">
        <v>1499</v>
      </c>
      <c r="E321" s="1842"/>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4" t="s">
        <v>1705</v>
      </c>
      <c r="C323" s="1865"/>
      <c r="D323" s="1865"/>
      <c r="E323" s="1865"/>
      <c r="F323" s="1865"/>
      <c r="G323" s="1865"/>
      <c r="H323" s="1865"/>
      <c r="I323" s="1865"/>
      <c r="J323" s="1865"/>
      <c r="K323" s="1865"/>
      <c r="L323" s="1865"/>
      <c r="M323" s="1865"/>
      <c r="N323" s="1865"/>
      <c r="O323" s="1865"/>
      <c r="P323" s="1865"/>
      <c r="Q323" s="1865"/>
      <c r="R323" s="1865"/>
      <c r="S323" s="1865"/>
      <c r="T323" s="1865"/>
      <c r="U323" s="1866"/>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1" t="s">
        <v>1602</v>
      </c>
      <c r="E325" s="1872"/>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7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79"/>
    </row>
    <row r="327" spans="1:31" ht="30.75" thickBot="1" x14ac:dyDescent="0.3">
      <c r="A327" s="992"/>
      <c r="B327" s="993"/>
      <c r="C327" s="994" t="s">
        <v>1493</v>
      </c>
      <c r="D327" s="1873">
        <v>4601</v>
      </c>
      <c r="E327" s="187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62" t="str">
        <f>AA25</f>
        <v/>
      </c>
      <c r="E329" s="1863"/>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2" t="str">
        <f>AB25</f>
        <v/>
      </c>
      <c r="E331" s="1863"/>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73" t="s">
        <v>1608</v>
      </c>
      <c r="E335" s="1866"/>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4" t="s">
        <v>1706</v>
      </c>
      <c r="C337" s="1865"/>
      <c r="D337" s="1865"/>
      <c r="E337" s="1865"/>
      <c r="F337" s="1865"/>
      <c r="G337" s="1865"/>
      <c r="H337" s="1865"/>
      <c r="I337" s="1865"/>
      <c r="J337" s="1865"/>
      <c r="K337" s="1865"/>
      <c r="L337" s="1865"/>
      <c r="M337" s="1865"/>
      <c r="N337" s="1865"/>
      <c r="O337" s="1865"/>
      <c r="P337" s="1865"/>
      <c r="Q337" s="1865"/>
      <c r="R337" s="1865"/>
      <c r="S337" s="1865"/>
      <c r="T337" s="1865"/>
      <c r="U337" s="1866"/>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1" t="s">
        <v>1602</v>
      </c>
      <c r="E339" s="1872"/>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7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79"/>
    </row>
    <row r="341" spans="1:31" ht="30.75" thickBot="1" x14ac:dyDescent="0.3">
      <c r="A341" s="992"/>
      <c r="B341" s="993"/>
      <c r="C341" s="994" t="s">
        <v>1493</v>
      </c>
      <c r="D341" s="1873">
        <v>4602</v>
      </c>
      <c r="E341" s="187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62" t="str">
        <f>AA26</f>
        <v/>
      </c>
      <c r="E343" s="1863"/>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2" t="str">
        <f>AB26</f>
        <v/>
      </c>
      <c r="E345" s="1863"/>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73" t="s">
        <v>1608</v>
      </c>
      <c r="E349" s="1866"/>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5" t="s">
        <v>1897</v>
      </c>
      <c r="C351" s="1876"/>
      <c r="D351" s="1876"/>
      <c r="E351" s="1876"/>
      <c r="F351" s="1876"/>
      <c r="G351" s="1876"/>
      <c r="H351" s="1876"/>
      <c r="I351" s="1876"/>
      <c r="J351" s="1876"/>
      <c r="K351" s="1876"/>
      <c r="L351" s="1876"/>
      <c r="M351" s="1876"/>
      <c r="N351" s="1876"/>
      <c r="O351" s="1876"/>
      <c r="P351" s="1876"/>
      <c r="Q351" s="1876"/>
      <c r="R351" s="1876"/>
      <c r="S351" s="1876"/>
      <c r="T351" s="1876"/>
      <c r="U351" s="187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1" t="s">
        <v>1632</v>
      </c>
      <c r="E353" s="1872"/>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7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79"/>
    </row>
    <row r="355" spans="1:31" ht="30.75" thickBot="1" x14ac:dyDescent="0.3">
      <c r="A355" s="992"/>
      <c r="B355" s="993"/>
      <c r="C355" s="994" t="s">
        <v>1493</v>
      </c>
      <c r="D355" s="1873">
        <v>4901</v>
      </c>
      <c r="E355" s="187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62" t="str">
        <f>AA27</f>
        <v/>
      </c>
      <c r="E357" s="1863"/>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2" t="str">
        <f>AB27</f>
        <v/>
      </c>
      <c r="E359" s="1863"/>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73" t="s">
        <v>1608</v>
      </c>
      <c r="E363" s="1866"/>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4" t="s">
        <v>1609</v>
      </c>
      <c r="C365" s="1865"/>
      <c r="D365" s="1865"/>
      <c r="E365" s="1865"/>
      <c r="F365" s="1865"/>
      <c r="G365" s="1865"/>
      <c r="H365" s="1865"/>
      <c r="I365" s="1865"/>
      <c r="J365" s="1865"/>
      <c r="K365" s="1865"/>
      <c r="L365" s="1865"/>
      <c r="M365" s="1865"/>
      <c r="N365" s="1865"/>
      <c r="O365" s="1865"/>
      <c r="P365" s="1865"/>
      <c r="Q365" s="1865"/>
      <c r="R365" s="1865"/>
      <c r="S365" s="1865"/>
      <c r="T365" s="1865"/>
      <c r="U365" s="1866"/>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1" t="s">
        <v>1610</v>
      </c>
      <c r="E367" s="1872"/>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7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79"/>
    </row>
    <row r="369" spans="1:31" ht="30.75" thickBot="1" x14ac:dyDescent="0.3">
      <c r="A369" s="992"/>
      <c r="B369" s="993"/>
      <c r="C369" s="994" t="s">
        <v>1493</v>
      </c>
      <c r="D369" s="1873">
        <v>5001</v>
      </c>
      <c r="E369" s="187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2" t="str">
        <f>AA28</f>
        <v/>
      </c>
      <c r="E371" s="1863"/>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2" t="str">
        <f>AB28</f>
        <v/>
      </c>
      <c r="E373" s="1863"/>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73" t="s">
        <v>1499</v>
      </c>
      <c r="E377" s="1866"/>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4" t="s">
        <v>1611</v>
      </c>
      <c r="C379" s="1865"/>
      <c r="D379" s="1865"/>
      <c r="E379" s="1865"/>
      <c r="F379" s="1865"/>
      <c r="G379" s="1865"/>
      <c r="H379" s="1865"/>
      <c r="I379" s="1865"/>
      <c r="J379" s="1865"/>
      <c r="K379" s="1865"/>
      <c r="L379" s="1865"/>
      <c r="M379" s="1865"/>
      <c r="N379" s="1865"/>
      <c r="O379" s="1865"/>
      <c r="P379" s="1865"/>
      <c r="Q379" s="1865"/>
      <c r="R379" s="1865"/>
      <c r="S379" s="1865"/>
      <c r="T379" s="1865"/>
      <c r="U379" s="1866"/>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8" t="s">
        <v>1133</v>
      </c>
      <c r="E381" s="1859"/>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7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79"/>
    </row>
    <row r="383" spans="1:31" ht="30.75" thickBot="1" x14ac:dyDescent="0.3">
      <c r="A383" s="992"/>
      <c r="B383" s="957"/>
      <c r="C383" s="953" t="s">
        <v>1493</v>
      </c>
      <c r="D383" s="1860">
        <v>801</v>
      </c>
      <c r="E383" s="186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62" t="str">
        <f>AA29</f>
        <v/>
      </c>
      <c r="E385" s="1863"/>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2" t="str">
        <f>AB29</f>
        <v/>
      </c>
      <c r="E387" s="1863"/>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60" t="s">
        <v>1608</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7" t="s">
        <v>1613</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8" t="s">
        <v>1614</v>
      </c>
      <c r="E395" s="1859"/>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7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79"/>
    </row>
    <row r="397" spans="1:31" ht="30.75" thickBot="1" x14ac:dyDescent="0.3">
      <c r="A397" s="992"/>
      <c r="B397" s="957"/>
      <c r="C397" s="950" t="s">
        <v>1493</v>
      </c>
      <c r="D397" s="1860">
        <v>901</v>
      </c>
      <c r="E397" s="186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62" t="str">
        <f>AA30</f>
        <v/>
      </c>
      <c r="E399" s="1863"/>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2" t="str">
        <f>AB30</f>
        <v/>
      </c>
      <c r="E401" s="1863"/>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60" t="s">
        <v>1608</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7" t="s">
        <v>1615</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8" t="s">
        <v>1616</v>
      </c>
      <c r="E409" s="1859"/>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7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79"/>
    </row>
    <row r="411" spans="1:31" ht="30.75" thickBot="1" x14ac:dyDescent="0.3">
      <c r="A411" s="992"/>
      <c r="B411" s="957"/>
      <c r="C411" s="950" t="s">
        <v>1493</v>
      </c>
      <c r="D411" s="1860">
        <v>501</v>
      </c>
      <c r="E411" s="186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62" t="str">
        <f>AA31</f>
        <v/>
      </c>
      <c r="E413" s="1863"/>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2" t="str">
        <f>AB31</f>
        <v/>
      </c>
      <c r="E415" s="1863"/>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60" t="s">
        <v>1608</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7" t="s">
        <v>1617</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8" t="s">
        <v>1616</v>
      </c>
      <c r="E423" s="1859"/>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7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79"/>
    </row>
    <row r="425" spans="1:31" ht="30.75" thickBot="1" x14ac:dyDescent="0.3">
      <c r="A425" s="992"/>
      <c r="B425" s="957"/>
      <c r="C425" s="950" t="s">
        <v>1493</v>
      </c>
      <c r="D425" s="1878">
        <v>502</v>
      </c>
      <c r="E425" s="186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62" t="str">
        <f>AA32</f>
        <v/>
      </c>
      <c r="E427" s="1863"/>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2" t="str">
        <f>AB32</f>
        <v/>
      </c>
      <c r="E429" s="1863"/>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60" t="s">
        <v>1608</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7" t="s">
        <v>1618</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8" t="s">
        <v>1619</v>
      </c>
      <c r="E437" s="1859"/>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7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79"/>
    </row>
    <row r="439" spans="1:31" ht="30.75" thickBot="1" x14ac:dyDescent="0.3">
      <c r="A439" s="992"/>
      <c r="B439" s="957"/>
      <c r="C439" s="950" t="s">
        <v>1493</v>
      </c>
      <c r="D439" s="1860">
        <v>5601</v>
      </c>
      <c r="E439" s="186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62" t="str">
        <f>AA33</f>
        <v/>
      </c>
      <c r="E441" s="1863"/>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2" t="str">
        <f>AB33</f>
        <v/>
      </c>
      <c r="E443" s="1863"/>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60" t="s">
        <v>1608</v>
      </c>
      <c r="E447" s="1842"/>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7" t="s">
        <v>1620</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8" t="s">
        <v>1619</v>
      </c>
      <c r="E451" s="1859"/>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7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79"/>
    </row>
    <row r="453" spans="1:31" ht="30.75" thickBot="1" x14ac:dyDescent="0.3">
      <c r="A453" s="992"/>
      <c r="B453" s="957"/>
      <c r="C453" s="950" t="s">
        <v>1493</v>
      </c>
      <c r="D453" s="1860">
        <v>5602</v>
      </c>
      <c r="E453" s="186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62" t="str">
        <f>AA34</f>
        <v/>
      </c>
      <c r="E455" s="1863"/>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2" t="str">
        <f>AB34</f>
        <v/>
      </c>
      <c r="E457" s="1863"/>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60" t="s">
        <v>1608</v>
      </c>
      <c r="E461" s="1842"/>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7" t="s">
        <v>1621</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8" t="s">
        <v>1622</v>
      </c>
      <c r="E465" s="1859"/>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7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79"/>
    </row>
    <row r="467" spans="1:31" ht="30.75" thickBot="1" x14ac:dyDescent="0.3">
      <c r="A467" s="992"/>
      <c r="B467" s="957"/>
      <c r="C467" s="950" t="s">
        <v>1493</v>
      </c>
      <c r="D467" s="1860">
        <v>601</v>
      </c>
      <c r="E467" s="186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54" t="s">
        <v>1623</v>
      </c>
      <c r="O468" s="1854"/>
      <c r="P468" s="1854"/>
      <c r="Q468" s="957"/>
      <c r="R468" s="953" t="s">
        <v>1605</v>
      </c>
      <c r="S468" s="957"/>
      <c r="T468" s="953" t="s">
        <v>1606</v>
      </c>
      <c r="U468" s="957"/>
    </row>
    <row r="469" spans="1:31" ht="30.75" customHeight="1" thickBot="1" x14ac:dyDescent="0.3">
      <c r="A469" s="992"/>
      <c r="B469" s="957"/>
      <c r="C469" s="950" t="s">
        <v>1385</v>
      </c>
      <c r="D469" s="1862" t="str">
        <f>AA35</f>
        <v/>
      </c>
      <c r="E469" s="1863"/>
      <c r="F469" s="957"/>
      <c r="G469" s="957"/>
      <c r="H469" s="918"/>
      <c r="I469" s="957"/>
      <c r="J469" s="919">
        <v>1</v>
      </c>
      <c r="K469" s="957"/>
      <c r="L469" s="918"/>
      <c r="M469" s="957"/>
      <c r="N469" s="1855" t="s">
        <v>1624</v>
      </c>
      <c r="O469" s="1855"/>
      <c r="P469" s="1855"/>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56" t="s">
        <v>1625</v>
      </c>
      <c r="O470" s="1856"/>
      <c r="P470" s="1856"/>
      <c r="Q470" s="957"/>
      <c r="R470" s="957"/>
      <c r="S470" s="957"/>
      <c r="T470" s="957"/>
      <c r="U470" s="957"/>
    </row>
    <row r="471" spans="1:31" ht="30.75" thickBot="1" x14ac:dyDescent="0.3">
      <c r="A471" s="992"/>
      <c r="B471" s="957"/>
      <c r="C471" s="950" t="s">
        <v>1386</v>
      </c>
      <c r="D471" s="1862" t="str">
        <f>AB35</f>
        <v/>
      </c>
      <c r="E471" s="1863"/>
      <c r="F471" s="957"/>
      <c r="G471" s="957"/>
      <c r="H471" s="952" t="s">
        <v>1494</v>
      </c>
      <c r="I471" s="957"/>
      <c r="J471" s="919">
        <v>3</v>
      </c>
      <c r="K471" s="957"/>
      <c r="L471" s="944"/>
      <c r="M471" s="957"/>
      <c r="N471" s="1856" t="s">
        <v>1626</v>
      </c>
      <c r="O471" s="1856"/>
      <c r="P471" s="1856"/>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55" t="s">
        <v>1627</v>
      </c>
      <c r="O472" s="1855"/>
      <c r="P472" s="1855"/>
      <c r="Q472" s="957"/>
      <c r="R472" s="957"/>
      <c r="S472" s="957"/>
      <c r="T472" s="981" t="s">
        <v>648</v>
      </c>
      <c r="U472" s="957"/>
    </row>
    <row r="473" spans="1:31" ht="30.75" thickBot="1" x14ac:dyDescent="0.3">
      <c r="A473" s="992"/>
      <c r="B473" s="957"/>
      <c r="C473" s="951" t="s">
        <v>1497</v>
      </c>
      <c r="D473" s="1849" t="s">
        <v>646</v>
      </c>
      <c r="E473" s="1850"/>
      <c r="F473" s="957"/>
      <c r="G473" s="957"/>
      <c r="H473" s="957"/>
      <c r="I473" s="957"/>
      <c r="J473" s="919">
        <v>5</v>
      </c>
      <c r="K473" s="957"/>
      <c r="L473" s="944"/>
      <c r="M473" s="957"/>
      <c r="N473" s="1855" t="s">
        <v>1628</v>
      </c>
      <c r="O473" s="1855"/>
      <c r="P473" s="185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60" t="s">
        <v>1608</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7" t="s">
        <v>1629</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8" t="s">
        <v>1622</v>
      </c>
      <c r="E479" s="1859"/>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7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79"/>
    </row>
    <row r="481" spans="1:31" ht="30.75" thickBot="1" x14ac:dyDescent="0.3">
      <c r="A481" s="992"/>
      <c r="B481" s="957"/>
      <c r="C481" s="950" t="s">
        <v>1493</v>
      </c>
      <c r="D481" s="1860">
        <v>602</v>
      </c>
      <c r="E481" s="186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54" t="s">
        <v>1623</v>
      </c>
      <c r="O482" s="1854"/>
      <c r="P482" s="1854"/>
      <c r="Q482" s="957"/>
      <c r="R482" s="953" t="s">
        <v>1605</v>
      </c>
      <c r="S482" s="957"/>
      <c r="T482" s="953" t="s">
        <v>1606</v>
      </c>
      <c r="U482" s="957"/>
    </row>
    <row r="483" spans="1:31" ht="30.75" customHeight="1" thickBot="1" x14ac:dyDescent="0.3">
      <c r="A483" s="992"/>
      <c r="B483" s="957"/>
      <c r="C483" s="950" t="s">
        <v>1385</v>
      </c>
      <c r="D483" s="1862" t="str">
        <f>AA36</f>
        <v/>
      </c>
      <c r="E483" s="1863"/>
      <c r="F483" s="957"/>
      <c r="G483" s="957"/>
      <c r="H483" s="980"/>
      <c r="I483" s="957"/>
      <c r="J483" s="919">
        <v>1</v>
      </c>
      <c r="K483" s="957"/>
      <c r="L483" s="944"/>
      <c r="M483" s="957"/>
      <c r="N483" s="1855" t="s">
        <v>1624</v>
      </c>
      <c r="O483" s="1855"/>
      <c r="P483" s="1855"/>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55" t="s">
        <v>1625</v>
      </c>
      <c r="O484" s="1855"/>
      <c r="P484" s="1855"/>
      <c r="Q484" s="957"/>
      <c r="R484" s="957"/>
      <c r="S484" s="957"/>
      <c r="T484" s="957"/>
      <c r="U484" s="957"/>
    </row>
    <row r="485" spans="1:31" ht="30.75" thickBot="1" x14ac:dyDescent="0.3">
      <c r="A485" s="992"/>
      <c r="B485" s="957"/>
      <c r="C485" s="950" t="s">
        <v>1386</v>
      </c>
      <c r="D485" s="1862" t="str">
        <f>AB36</f>
        <v/>
      </c>
      <c r="E485" s="1863"/>
      <c r="F485" s="957"/>
      <c r="G485" s="957"/>
      <c r="H485" s="952" t="s">
        <v>1494</v>
      </c>
      <c r="I485" s="957"/>
      <c r="J485" s="919">
        <v>3</v>
      </c>
      <c r="K485" s="957"/>
      <c r="L485" s="944"/>
      <c r="M485" s="957"/>
      <c r="N485" s="1855" t="s">
        <v>1626</v>
      </c>
      <c r="O485" s="1855"/>
      <c r="P485" s="1855"/>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55" t="s">
        <v>1627</v>
      </c>
      <c r="O486" s="1855"/>
      <c r="P486" s="1855"/>
      <c r="Q486" s="957"/>
      <c r="R486" s="957"/>
      <c r="S486" s="957"/>
      <c r="T486" s="981" t="s">
        <v>648</v>
      </c>
      <c r="U486" s="957"/>
    </row>
    <row r="487" spans="1:31" ht="30.75" thickBot="1" x14ac:dyDescent="0.3">
      <c r="A487" s="992"/>
      <c r="B487" s="957"/>
      <c r="C487" s="951" t="s">
        <v>1497</v>
      </c>
      <c r="D487" s="1849" t="s">
        <v>646</v>
      </c>
      <c r="E487" s="1850"/>
      <c r="F487" s="957"/>
      <c r="G487" s="957"/>
      <c r="H487" s="957"/>
      <c r="I487" s="957"/>
      <c r="J487" s="919">
        <v>5</v>
      </c>
      <c r="K487" s="957"/>
      <c r="L487" s="944"/>
      <c r="M487" s="957"/>
      <c r="N487" s="1855" t="s">
        <v>1628</v>
      </c>
      <c r="O487" s="1855"/>
      <c r="P487" s="185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60" t="s">
        <v>1608</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7" t="s">
        <v>1630</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8" t="s">
        <v>1631</v>
      </c>
      <c r="E493" s="1859"/>
      <c r="F493" s="957"/>
      <c r="G493" s="957"/>
      <c r="H493" s="957"/>
      <c r="I493" s="957"/>
      <c r="J493" s="953" t="s">
        <v>1381</v>
      </c>
      <c r="K493" s="957"/>
      <c r="L493" s="953" t="s">
        <v>1397</v>
      </c>
      <c r="M493" s="957"/>
      <c r="N493" s="957"/>
      <c r="O493" s="957"/>
      <c r="P493" s="957"/>
      <c r="Q493" s="957"/>
      <c r="R493" s="957"/>
      <c r="S493" s="957"/>
      <c r="T493" s="957"/>
      <c r="U493" s="957"/>
      <c r="AE493" s="187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9"/>
    </row>
    <row r="495" spans="1:31" ht="30.75" thickBot="1" x14ac:dyDescent="0.3">
      <c r="A495" s="992"/>
      <c r="B495" s="957"/>
      <c r="C495" s="950" t="s">
        <v>1493</v>
      </c>
      <c r="D495" s="1860">
        <v>1001</v>
      </c>
      <c r="E495" s="186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62" t="str">
        <f>AA37</f>
        <v/>
      </c>
      <c r="E497" s="1863"/>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2" t="str">
        <f>AB37</f>
        <v/>
      </c>
      <c r="E499" s="1863"/>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7" t="s">
        <v>2010</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8" t="s">
        <v>1777</v>
      </c>
      <c r="E505" s="1859"/>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60">
        <v>5301</v>
      </c>
      <c r="E507" s="186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62" t="str">
        <f>IF(T515="Yes",Incentives!E229,"")</f>
        <v/>
      </c>
      <c r="E509" s="1863"/>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2" t="str">
        <f>IF(T515="Yes",Incentives!E230,"")</f>
        <v/>
      </c>
      <c r="E511" s="1863"/>
      <c r="F511" s="957"/>
      <c r="G511" s="957"/>
      <c r="H511" s="1373" t="s">
        <v>1494</v>
      </c>
      <c r="I511" s="957"/>
      <c r="J511" s="1374" t="s">
        <v>2007</v>
      </c>
      <c r="K511" s="957"/>
      <c r="L511" s="1643" t="s">
        <v>2138</v>
      </c>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1644"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78" t="s">
        <v>648</v>
      </c>
      <c r="E513" s="186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60" t="s">
        <v>1608</v>
      </c>
      <c r="E515" s="1842"/>
      <c r="F515" s="957"/>
      <c r="G515" s="957"/>
      <c r="H515" s="957"/>
      <c r="I515" s="957"/>
      <c r="J515" s="957"/>
      <c r="K515" s="957"/>
      <c r="L515" s="957"/>
      <c r="M515" s="957"/>
      <c r="N515" s="957"/>
      <c r="O515" s="957"/>
      <c r="P515" s="957"/>
      <c r="Q515" s="957"/>
      <c r="R515" s="1645"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7" t="s">
        <v>2011</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8" t="s">
        <v>1777</v>
      </c>
      <c r="E519" s="1859"/>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60">
        <v>5302</v>
      </c>
      <c r="E521" s="186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62" t="str">
        <f>IF(T529="Yes",Incentives!E240,"")</f>
        <v/>
      </c>
      <c r="E523" s="1863"/>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2" t="str">
        <f>IF(T529="Yes",Incentives!E241,"")</f>
        <v/>
      </c>
      <c r="E525" s="1863"/>
      <c r="F525" s="957"/>
      <c r="G525" s="957"/>
      <c r="H525" s="1373" t="s">
        <v>1494</v>
      </c>
      <c r="I525" s="957"/>
      <c r="J525" s="1373" t="s">
        <v>2007</v>
      </c>
      <c r="K525" s="957"/>
      <c r="L525" s="1643" t="s">
        <v>2138</v>
      </c>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1644"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78" t="s">
        <v>648</v>
      </c>
      <c r="E527" s="186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60" t="s">
        <v>1608</v>
      </c>
      <c r="E529" s="1842"/>
      <c r="F529" s="957"/>
      <c r="G529" s="957"/>
      <c r="H529" s="957"/>
      <c r="I529" s="957"/>
      <c r="J529" s="957"/>
      <c r="K529" s="957"/>
      <c r="L529" s="957"/>
      <c r="M529" s="957"/>
      <c r="N529" s="957"/>
      <c r="O529" s="957"/>
      <c r="P529" s="957"/>
      <c r="Q529" s="957"/>
      <c r="R529" s="1646">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7" t="s">
        <v>2012</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8" t="s">
        <v>1777</v>
      </c>
      <c r="E533" s="1859"/>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60">
        <v>5303</v>
      </c>
      <c r="E535" s="186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62" t="str">
        <f>IF(T543="Yes",Incentives!E251,"")</f>
        <v/>
      </c>
      <c r="E537" s="1863"/>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2" t="str">
        <f>IF(T543="Yes",Incentives!E252,"")</f>
        <v/>
      </c>
      <c r="E539" s="1863"/>
      <c r="F539" s="957"/>
      <c r="G539" s="957"/>
      <c r="H539" s="1373" t="s">
        <v>1494</v>
      </c>
      <c r="I539" s="957"/>
      <c r="J539" s="1373" t="s">
        <v>2007</v>
      </c>
      <c r="K539" s="957"/>
      <c r="L539" s="1643" t="s">
        <v>2138</v>
      </c>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1644"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78" t="s">
        <v>648</v>
      </c>
      <c r="E541" s="186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60" t="s">
        <v>1608</v>
      </c>
      <c r="E543" s="1842"/>
      <c r="F543" s="957"/>
      <c r="G543" s="957"/>
      <c r="H543" s="957"/>
      <c r="I543" s="957"/>
      <c r="J543" s="957"/>
      <c r="K543" s="957"/>
      <c r="L543" s="957"/>
      <c r="M543" s="957"/>
      <c r="N543" s="957"/>
      <c r="O543" s="957"/>
      <c r="P543" s="957"/>
      <c r="Q543" s="957"/>
      <c r="R543" s="1646">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7" t="s">
        <v>2013</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8" t="s">
        <v>1777</v>
      </c>
      <c r="E547" s="1859"/>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60">
        <v>5304</v>
      </c>
      <c r="E549" s="186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62" t="str">
        <f>IF(T557="Yes",Incentives!E262,"")</f>
        <v/>
      </c>
      <c r="E551" s="1863"/>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2" t="str">
        <f>IF(T557="Yes",Incentives!E263,"")</f>
        <v/>
      </c>
      <c r="E553" s="1863"/>
      <c r="F553" s="957"/>
      <c r="G553" s="957"/>
      <c r="H553" s="1373" t="s">
        <v>1494</v>
      </c>
      <c r="I553" s="957"/>
      <c r="J553" s="1373" t="s">
        <v>2007</v>
      </c>
      <c r="K553" s="957"/>
      <c r="L553" s="1643" t="s">
        <v>2138</v>
      </c>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1644"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78" t="s">
        <v>648</v>
      </c>
      <c r="E555" s="186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60" t="s">
        <v>1608</v>
      </c>
      <c r="E557" s="1842"/>
      <c r="F557" s="957"/>
      <c r="G557" s="957"/>
      <c r="H557" s="957"/>
      <c r="I557" s="957"/>
      <c r="J557" s="957"/>
      <c r="K557" s="957"/>
      <c r="L557" s="957"/>
      <c r="M557" s="957"/>
      <c r="N557" s="957"/>
      <c r="O557" s="957"/>
      <c r="P557" s="957"/>
      <c r="Q557" s="957"/>
      <c r="R557" s="1646">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7" t="s">
        <v>2014</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8" t="s">
        <v>1777</v>
      </c>
      <c r="E561" s="1859"/>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60">
        <v>5305</v>
      </c>
      <c r="E563" s="186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62" t="str">
        <f>IF(T571="Yes",Incentives!E273,"")</f>
        <v/>
      </c>
      <c r="E565" s="1863"/>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2" t="str">
        <f>IF(T571="Yes",Incentives!E274,"")</f>
        <v/>
      </c>
      <c r="E567" s="1863"/>
      <c r="F567" s="957"/>
      <c r="G567" s="957"/>
      <c r="H567" s="1373" t="s">
        <v>1494</v>
      </c>
      <c r="I567" s="957"/>
      <c r="J567" s="1373" t="s">
        <v>2007</v>
      </c>
      <c r="K567" s="957"/>
      <c r="L567" s="1643" t="s">
        <v>2138</v>
      </c>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1644"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78" t="s">
        <v>648</v>
      </c>
      <c r="E569" s="186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60" t="s">
        <v>1608</v>
      </c>
      <c r="E571" s="1842"/>
      <c r="F571" s="957"/>
      <c r="G571" s="957"/>
      <c r="H571" s="957"/>
      <c r="I571" s="957"/>
      <c r="J571" s="957"/>
      <c r="K571" s="957"/>
      <c r="L571" s="957"/>
      <c r="M571" s="957"/>
      <c r="N571" s="957"/>
      <c r="O571" s="957"/>
      <c r="P571" s="957"/>
      <c r="Q571" s="957"/>
      <c r="R571" s="1646">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7" t="s">
        <v>2015</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8" t="s">
        <v>1777</v>
      </c>
      <c r="E575" s="1859"/>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60">
        <v>5306</v>
      </c>
      <c r="E577" s="186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62" t="str">
        <f>IF(T585="Yes",Incentives!E284,"")</f>
        <v/>
      </c>
      <c r="E579" s="1863"/>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2" t="str">
        <f>IF(T585="Yes",Incentives!E285,"")</f>
        <v/>
      </c>
      <c r="E581" s="1863"/>
      <c r="F581" s="957"/>
      <c r="G581" s="957"/>
      <c r="H581" s="1373" t="s">
        <v>1494</v>
      </c>
      <c r="I581" s="957"/>
      <c r="J581" s="1373" t="s">
        <v>2007</v>
      </c>
      <c r="K581" s="957"/>
      <c r="L581" s="1643" t="s">
        <v>2138</v>
      </c>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1644"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78" t="s">
        <v>648</v>
      </c>
      <c r="E583" s="186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60" t="s">
        <v>1608</v>
      </c>
      <c r="E585" s="1842"/>
      <c r="F585" s="957"/>
      <c r="G585" s="957"/>
      <c r="H585" s="957"/>
      <c r="I585" s="957"/>
      <c r="J585" s="957"/>
      <c r="K585" s="957"/>
      <c r="L585" s="957"/>
      <c r="M585" s="957"/>
      <c r="N585" s="957"/>
      <c r="O585" s="957"/>
      <c r="P585" s="957"/>
      <c r="Q585" s="957"/>
      <c r="R585" s="1646">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7" t="s">
        <v>2016</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8" t="s">
        <v>1777</v>
      </c>
      <c r="E589" s="1859"/>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60">
        <v>5307</v>
      </c>
      <c r="E591" s="186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62" t="str">
        <f>IF(T599="Yes",Incentives!E295,"")</f>
        <v/>
      </c>
      <c r="E593" s="1863"/>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2" t="str">
        <f>IF(T599="Yes",Incentives!E296,"")</f>
        <v/>
      </c>
      <c r="E595" s="1863"/>
      <c r="F595" s="957"/>
      <c r="G595" s="957"/>
      <c r="H595" s="1373" t="s">
        <v>1494</v>
      </c>
      <c r="I595" s="957"/>
      <c r="J595" s="1373" t="s">
        <v>2007</v>
      </c>
      <c r="K595" s="957"/>
      <c r="L595" s="1643" t="s">
        <v>2138</v>
      </c>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1644"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78" t="s">
        <v>648</v>
      </c>
      <c r="E597" s="186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60" t="s">
        <v>1608</v>
      </c>
      <c r="E599" s="1842"/>
      <c r="F599" s="957"/>
      <c r="G599" s="957"/>
      <c r="H599" s="957"/>
      <c r="I599" s="957"/>
      <c r="J599" s="957"/>
      <c r="K599" s="957"/>
      <c r="L599" s="957"/>
      <c r="M599" s="957"/>
      <c r="N599" s="957"/>
      <c r="O599" s="957"/>
      <c r="P599" s="957"/>
      <c r="Q599" s="957"/>
      <c r="R599" s="1646">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7" t="s">
        <v>2017</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8" t="s">
        <v>1777</v>
      </c>
      <c r="E603" s="1859"/>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60">
        <v>5308</v>
      </c>
      <c r="E605" s="186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62" t="str">
        <f>IF(T613="Yes",Incentives!E306,"")</f>
        <v/>
      </c>
      <c r="E607" s="1863"/>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2" t="str">
        <f>IF(T613="Yes",Incentives!E307,"")</f>
        <v/>
      </c>
      <c r="E609" s="1863"/>
      <c r="F609" s="957"/>
      <c r="G609" s="957"/>
      <c r="H609" s="1373" t="s">
        <v>1494</v>
      </c>
      <c r="I609" s="957"/>
      <c r="J609" s="1373" t="s">
        <v>2007</v>
      </c>
      <c r="K609" s="957"/>
      <c r="L609" s="1643" t="s">
        <v>2138</v>
      </c>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1644"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78" t="s">
        <v>648</v>
      </c>
      <c r="E611" s="186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60" t="s">
        <v>1608</v>
      </c>
      <c r="E613" s="1842"/>
      <c r="F613" s="957"/>
      <c r="G613" s="957"/>
      <c r="H613" s="957"/>
      <c r="I613" s="957"/>
      <c r="J613" s="957"/>
      <c r="K613" s="957"/>
      <c r="L613" s="957"/>
      <c r="M613" s="957"/>
      <c r="N613" s="957"/>
      <c r="O613" s="957"/>
      <c r="P613" s="957"/>
      <c r="Q613" s="957"/>
      <c r="R613" s="1646">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7" t="s">
        <v>2018</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8" t="s">
        <v>1777</v>
      </c>
      <c r="E617" s="1859"/>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60">
        <v>5309</v>
      </c>
      <c r="E619" s="186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62" t="str">
        <f>IF(T627="Yes",Incentives!E317,"")</f>
        <v/>
      </c>
      <c r="E621" s="1863"/>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2" t="str">
        <f>IF(T627="Yes",Incentives!E318,"")</f>
        <v/>
      </c>
      <c r="E623" s="1863"/>
      <c r="F623" s="957"/>
      <c r="G623" s="957"/>
      <c r="H623" s="1373" t="s">
        <v>1494</v>
      </c>
      <c r="I623" s="957"/>
      <c r="J623" s="1373" t="s">
        <v>2007</v>
      </c>
      <c r="K623" s="957"/>
      <c r="L623" s="1643" t="s">
        <v>2138</v>
      </c>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1644"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78" t="s">
        <v>648</v>
      </c>
      <c r="E625" s="186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60" t="s">
        <v>1608</v>
      </c>
      <c r="E627" s="1842"/>
      <c r="F627" s="957"/>
      <c r="G627" s="957"/>
      <c r="H627" s="957"/>
      <c r="I627" s="957"/>
      <c r="J627" s="957"/>
      <c r="K627" s="957"/>
      <c r="L627" s="957"/>
      <c r="M627" s="957"/>
      <c r="N627" s="957"/>
      <c r="O627" s="957"/>
      <c r="P627" s="957"/>
      <c r="Q627" s="957"/>
      <c r="R627" s="1646">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7"/>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4" t="e">
        <f>VLOOKUP($J$4,'Market Geography'!$D:$G,4,FALSE)</f>
        <v>#N/A</v>
      </c>
      <c r="K3" s="180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4">
        <f>Welcome!$D$4</f>
        <v>0</v>
      </c>
      <c r="K4" s="180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4" t="s">
        <v>134</v>
      </c>
      <c r="K6" s="180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4" t="str">
        <f>IF(Welcome!$D$10="MDA","C","N")</f>
        <v>N</v>
      </c>
      <c r="K7" s="180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5" t="s">
        <v>1838</v>
      </c>
      <c r="C2" s="1906"/>
      <c r="D2" s="1906"/>
      <c r="E2" s="1906"/>
      <c r="F2" s="1906"/>
      <c r="G2" s="1906"/>
      <c r="H2" s="1906"/>
      <c r="I2" s="1906"/>
      <c r="J2" s="1907"/>
      <c r="K2" s="1156"/>
      <c r="L2" s="1150"/>
      <c r="M2" s="1911" t="s">
        <v>1898</v>
      </c>
      <c r="N2" s="1912"/>
      <c r="O2" s="1913"/>
      <c r="P2" s="1914"/>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8"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9"/>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0"/>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0"/>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3"/>
      <c r="P9" s="190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0" t="s">
        <v>1856</v>
      </c>
      <c r="C14" s="1143" t="s">
        <v>1857</v>
      </c>
      <c r="D14" s="1144" t="s">
        <v>1858</v>
      </c>
      <c r="E14" s="1179"/>
      <c r="F14" s="1179"/>
      <c r="G14" s="1179"/>
      <c r="H14" s="1179"/>
      <c r="I14" s="1179"/>
      <c r="J14" s="1179"/>
      <c r="K14" s="1179"/>
      <c r="L14" s="1179"/>
      <c r="M14" s="1179"/>
      <c r="N14" s="1179"/>
      <c r="O14" s="1179"/>
      <c r="P14" s="1180"/>
      <c r="Q14" s="1179"/>
      <c r="R14" s="1179"/>
      <c r="S14" s="1179"/>
      <c r="T14" s="1900"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1"/>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1"/>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2"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2"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6"/>
      <c r="C17" s="1184" t="s">
        <v>1863</v>
      </c>
      <c r="D17" s="1184" t="s">
        <v>1864</v>
      </c>
      <c r="E17" s="1185"/>
      <c r="F17" s="1150"/>
      <c r="G17" s="1150"/>
      <c r="H17" s="1150"/>
      <c r="I17" s="1150"/>
      <c r="J17" s="1150"/>
      <c r="K17" s="1150"/>
      <c r="L17" s="1150"/>
      <c r="M17" s="1150"/>
      <c r="N17" s="1150"/>
      <c r="O17" s="1150"/>
      <c r="P17" s="1151"/>
      <c r="Q17" s="1150"/>
      <c r="R17" s="1150"/>
      <c r="S17" s="1150"/>
      <c r="T17" s="1896"/>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6"/>
      <c r="C18" s="1186" t="s">
        <v>1863</v>
      </c>
      <c r="D18" s="1186" t="s">
        <v>1865</v>
      </c>
      <c r="E18" s="1187" t="s">
        <v>1866</v>
      </c>
      <c r="F18" s="1150"/>
      <c r="G18" s="1150"/>
      <c r="H18" s="1150"/>
      <c r="I18" s="1150"/>
      <c r="J18" s="1150"/>
      <c r="K18" s="1150"/>
      <c r="L18" s="1150"/>
      <c r="M18" s="1150"/>
      <c r="N18" s="1150"/>
      <c r="O18" s="1150"/>
      <c r="P18" s="1151"/>
      <c r="Q18" s="1150"/>
      <c r="R18" s="1150"/>
      <c r="S18" s="1150"/>
      <c r="T18" s="1896"/>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6"/>
      <c r="C19" s="1186" t="s">
        <v>1863</v>
      </c>
      <c r="D19" s="1186" t="s">
        <v>1867</v>
      </c>
      <c r="E19" s="1187" t="s">
        <v>1701</v>
      </c>
      <c r="F19" s="1150"/>
      <c r="G19" s="1150"/>
      <c r="H19" s="1150"/>
      <c r="I19" s="1150"/>
      <c r="J19" s="1150"/>
      <c r="K19" s="1150"/>
      <c r="L19" s="1150"/>
      <c r="M19" s="1150"/>
      <c r="N19" s="1150"/>
      <c r="O19" s="1150"/>
      <c r="P19" s="1151"/>
      <c r="Q19" s="1150"/>
      <c r="R19" s="1150"/>
      <c r="S19" s="1150"/>
      <c r="T19" s="1896"/>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7"/>
      <c r="C20" s="1188" t="s">
        <v>1863</v>
      </c>
      <c r="D20" s="1188" t="s">
        <v>1868</v>
      </c>
      <c r="E20" s="1189" t="s">
        <v>1869</v>
      </c>
      <c r="F20" s="1150"/>
      <c r="G20" s="1150"/>
      <c r="H20" s="1150"/>
      <c r="I20" s="1150"/>
      <c r="J20" s="1150"/>
      <c r="K20" s="1150"/>
      <c r="L20" s="1150"/>
      <c r="M20" s="1150"/>
      <c r="N20" s="1150"/>
      <c r="O20" s="1150"/>
      <c r="P20" s="1151"/>
      <c r="Q20" s="1150"/>
      <c r="R20" s="1150"/>
      <c r="S20" s="1150"/>
      <c r="T20" s="1897"/>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95"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6"/>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6"/>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6"/>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6"/>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6"/>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6"/>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6"/>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6"/>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6"/>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6"/>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6"/>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6"/>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6"/>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6"/>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6"/>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6"/>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6"/>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6"/>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7"/>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7"/>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95"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8"/>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98"/>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6"/>
      <c r="C38" s="1213" t="s">
        <v>1886</v>
      </c>
      <c r="D38" s="1214" t="s">
        <v>126</v>
      </c>
      <c r="E38" s="1215" t="s">
        <v>128</v>
      </c>
      <c r="F38" s="1216" t="s">
        <v>1104</v>
      </c>
      <c r="G38" s="1179"/>
      <c r="H38" s="1179"/>
      <c r="I38" s="1179"/>
      <c r="J38" s="1179"/>
      <c r="K38" s="1179"/>
      <c r="L38" s="1179"/>
      <c r="M38" s="1179"/>
      <c r="N38" s="1179"/>
      <c r="O38" s="1179"/>
      <c r="P38" s="1179"/>
      <c r="Q38" s="1180"/>
      <c r="R38" s="1150"/>
      <c r="S38" s="1150"/>
      <c r="T38" s="1896"/>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1860</v>
      </c>
      <c r="C41" s="1234" t="s">
        <v>1861</v>
      </c>
      <c r="D41" s="1235" t="s">
        <v>131</v>
      </c>
      <c r="E41" s="1235" t="s">
        <v>1862</v>
      </c>
      <c r="F41" s="1150"/>
      <c r="G41" s="1150"/>
      <c r="H41" s="1150"/>
      <c r="I41" s="1150"/>
      <c r="J41" s="1150"/>
      <c r="K41" s="1150"/>
      <c r="L41" s="1150"/>
      <c r="M41" s="1150"/>
      <c r="N41" s="1150"/>
      <c r="O41" s="1150"/>
      <c r="P41" s="1150"/>
      <c r="Q41" s="1151"/>
      <c r="R41" s="1150"/>
      <c r="S41" s="1150"/>
      <c r="T41" s="1895"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8"/>
      <c r="C42" s="1184" t="s">
        <v>1863</v>
      </c>
      <c r="D42" s="1184" t="s">
        <v>1864</v>
      </c>
      <c r="E42" s="1185"/>
      <c r="F42" s="1150"/>
      <c r="G42" s="1150"/>
      <c r="H42" s="1150"/>
      <c r="I42" s="1150"/>
      <c r="J42" s="1150"/>
      <c r="K42" s="1150"/>
      <c r="L42" s="1150"/>
      <c r="M42" s="1150"/>
      <c r="N42" s="1150"/>
      <c r="O42" s="1150"/>
      <c r="P42" s="1150"/>
      <c r="Q42" s="1151"/>
      <c r="R42" s="1150"/>
      <c r="S42" s="1150"/>
      <c r="T42" s="1898"/>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8"/>
      <c r="C43" s="1186" t="s">
        <v>1863</v>
      </c>
      <c r="D43" s="1186" t="s">
        <v>1865</v>
      </c>
      <c r="E43" s="1187" t="s">
        <v>1866</v>
      </c>
      <c r="F43" s="1150"/>
      <c r="G43" s="1150"/>
      <c r="H43" s="1150"/>
      <c r="I43" s="1150"/>
      <c r="J43" s="1150"/>
      <c r="K43" s="1150"/>
      <c r="L43" s="1150"/>
      <c r="M43" s="1150"/>
      <c r="N43" s="1150"/>
      <c r="O43" s="1150"/>
      <c r="P43" s="1150"/>
      <c r="Q43" s="1151"/>
      <c r="R43" s="1150"/>
      <c r="S43" s="1150"/>
      <c r="T43" s="1898"/>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8"/>
      <c r="C44" s="1186" t="s">
        <v>1863</v>
      </c>
      <c r="D44" s="1186" t="s">
        <v>1867</v>
      </c>
      <c r="E44" s="1187" t="s">
        <v>1701</v>
      </c>
      <c r="F44" s="1150"/>
      <c r="G44" s="1150"/>
      <c r="H44" s="1150"/>
      <c r="I44" s="1150"/>
      <c r="J44" s="1150"/>
      <c r="K44" s="1150"/>
      <c r="L44" s="1150"/>
      <c r="M44" s="1150"/>
      <c r="N44" s="1150"/>
      <c r="O44" s="1150"/>
      <c r="P44" s="1150"/>
      <c r="Q44" s="1151"/>
      <c r="R44" s="1150"/>
      <c r="S44" s="1150"/>
      <c r="T44" s="1898"/>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1863</v>
      </c>
      <c r="D45" s="1188" t="s">
        <v>1868</v>
      </c>
      <c r="E45" s="1189" t="s">
        <v>1869</v>
      </c>
      <c r="F45" s="1150"/>
      <c r="G45" s="1150"/>
      <c r="H45" s="1150"/>
      <c r="I45" s="1150"/>
      <c r="J45" s="1150"/>
      <c r="K45" s="1150"/>
      <c r="L45" s="1150"/>
      <c r="M45" s="1150"/>
      <c r="N45" s="1150"/>
      <c r="O45" s="1150"/>
      <c r="P45" s="1150"/>
      <c r="Q45" s="1151"/>
      <c r="R45" s="1150"/>
      <c r="S45" s="1150"/>
      <c r="T45" s="1899"/>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95"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6"/>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6"/>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6"/>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6"/>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6"/>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6"/>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6"/>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6"/>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6"/>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6"/>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6"/>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6"/>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6"/>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6"/>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6"/>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6"/>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6"/>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6"/>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7"/>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7"/>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95"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8"/>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98"/>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6"/>
      <c r="C63" s="1213" t="s">
        <v>1886</v>
      </c>
      <c r="D63" s="1214" t="s">
        <v>126</v>
      </c>
      <c r="E63" s="1215" t="s">
        <v>128</v>
      </c>
      <c r="F63" s="1216" t="s">
        <v>1104</v>
      </c>
      <c r="G63" s="1179"/>
      <c r="H63" s="1179"/>
      <c r="I63" s="1179"/>
      <c r="J63" s="1179"/>
      <c r="K63" s="1179"/>
      <c r="L63" s="1179"/>
      <c r="M63" s="1179"/>
      <c r="N63" s="1179"/>
      <c r="O63" s="1179"/>
      <c r="P63" s="1179"/>
      <c r="Q63" s="1180"/>
      <c r="R63" s="1150"/>
      <c r="S63" s="1150"/>
      <c r="T63" s="1898"/>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6"/>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6"/>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6"/>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6"/>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6"/>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6"/>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6"/>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6"/>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7"/>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1860</v>
      </c>
      <c r="C70" s="1234" t="s">
        <v>1861</v>
      </c>
      <c r="D70" s="1235" t="s">
        <v>131</v>
      </c>
      <c r="E70" s="1235" t="s">
        <v>1862</v>
      </c>
      <c r="F70" s="1150"/>
      <c r="G70" s="1150"/>
      <c r="H70" s="1150"/>
      <c r="I70" s="1150"/>
      <c r="J70" s="1150"/>
      <c r="K70" s="1150"/>
      <c r="L70" s="1150"/>
      <c r="M70" s="1150"/>
      <c r="N70" s="1150"/>
      <c r="O70" s="1150"/>
      <c r="P70" s="1150"/>
      <c r="Q70" s="1151"/>
      <c r="R70" s="1150"/>
      <c r="S70" s="1150"/>
      <c r="T70" s="1895"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8"/>
      <c r="C71" s="1184" t="s">
        <v>1863</v>
      </c>
      <c r="D71" s="1184" t="s">
        <v>1864</v>
      </c>
      <c r="E71" s="1185"/>
      <c r="F71" s="1150"/>
      <c r="G71" s="1150"/>
      <c r="H71" s="1150"/>
      <c r="I71" s="1150"/>
      <c r="J71" s="1150"/>
      <c r="K71" s="1150"/>
      <c r="L71" s="1150"/>
      <c r="M71" s="1150"/>
      <c r="N71" s="1150"/>
      <c r="O71" s="1150"/>
      <c r="P71" s="1150"/>
      <c r="Q71" s="1151"/>
      <c r="R71" s="1150"/>
      <c r="S71" s="1150"/>
      <c r="T71" s="1898"/>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8"/>
      <c r="C72" s="1186" t="s">
        <v>1863</v>
      </c>
      <c r="D72" s="1186" t="s">
        <v>1865</v>
      </c>
      <c r="E72" s="1187" t="s">
        <v>1866</v>
      </c>
      <c r="F72" s="1150"/>
      <c r="G72" s="1150"/>
      <c r="H72" s="1150"/>
      <c r="I72" s="1150"/>
      <c r="J72" s="1150"/>
      <c r="K72" s="1150"/>
      <c r="L72" s="1150"/>
      <c r="M72" s="1150"/>
      <c r="N72" s="1150"/>
      <c r="O72" s="1150"/>
      <c r="P72" s="1150"/>
      <c r="Q72" s="1151"/>
      <c r="R72" s="1150"/>
      <c r="S72" s="1150"/>
      <c r="T72" s="1898"/>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8"/>
      <c r="C73" s="1186" t="s">
        <v>1863</v>
      </c>
      <c r="D73" s="1186" t="s">
        <v>1867</v>
      </c>
      <c r="E73" s="1187" t="s">
        <v>1701</v>
      </c>
      <c r="F73" s="1150"/>
      <c r="G73" s="1150"/>
      <c r="H73" s="1150"/>
      <c r="I73" s="1150"/>
      <c r="J73" s="1150"/>
      <c r="K73" s="1150"/>
      <c r="L73" s="1150"/>
      <c r="M73" s="1150"/>
      <c r="N73" s="1150"/>
      <c r="O73" s="1150"/>
      <c r="P73" s="1150"/>
      <c r="Q73" s="1151"/>
      <c r="R73" s="1150"/>
      <c r="S73" s="1150"/>
      <c r="T73" s="1898"/>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1863</v>
      </c>
      <c r="D74" s="1188" t="s">
        <v>1868</v>
      </c>
      <c r="E74" s="1189" t="s">
        <v>1869</v>
      </c>
      <c r="F74" s="1150"/>
      <c r="G74" s="1150"/>
      <c r="H74" s="1150"/>
      <c r="I74" s="1150"/>
      <c r="J74" s="1150"/>
      <c r="K74" s="1150"/>
      <c r="L74" s="1150"/>
      <c r="M74" s="1150"/>
      <c r="N74" s="1150"/>
      <c r="O74" s="1150"/>
      <c r="P74" s="1150"/>
      <c r="Q74" s="1151"/>
      <c r="R74" s="1150"/>
      <c r="S74" s="1150"/>
      <c r="T74" s="1899"/>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95"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6"/>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6"/>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6"/>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6"/>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6"/>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6"/>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6"/>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6"/>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6"/>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6"/>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6"/>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6"/>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6"/>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6"/>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6"/>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6"/>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6"/>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6"/>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7"/>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7"/>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95"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8"/>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98"/>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6"/>
      <c r="C92" s="1213" t="s">
        <v>1886</v>
      </c>
      <c r="D92" s="1214" t="s">
        <v>126</v>
      </c>
      <c r="E92" s="1215" t="s">
        <v>128</v>
      </c>
      <c r="F92" s="1216" t="s">
        <v>1104</v>
      </c>
      <c r="G92" s="1179"/>
      <c r="H92" s="1179"/>
      <c r="I92" s="1179"/>
      <c r="J92" s="1179"/>
      <c r="K92" s="1179"/>
      <c r="L92" s="1179"/>
      <c r="M92" s="1179"/>
      <c r="N92" s="1179"/>
      <c r="O92" s="1179"/>
      <c r="P92" s="1179"/>
      <c r="Q92" s="1180"/>
      <c r="R92" s="1150"/>
      <c r="S92" s="1150"/>
      <c r="T92" s="1898"/>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1860</v>
      </c>
      <c r="C95" s="1234" t="s">
        <v>1861</v>
      </c>
      <c r="D95" s="1235" t="s">
        <v>131</v>
      </c>
      <c r="E95" s="1235" t="s">
        <v>1862</v>
      </c>
      <c r="F95" s="1150"/>
      <c r="G95" s="1150"/>
      <c r="H95" s="1150"/>
      <c r="I95" s="1150"/>
      <c r="J95" s="1150"/>
      <c r="K95" s="1150"/>
      <c r="L95" s="1150"/>
      <c r="M95" s="1150"/>
      <c r="N95" s="1150"/>
      <c r="O95" s="1150"/>
      <c r="P95" s="1150"/>
      <c r="Q95" s="1151"/>
      <c r="R95" s="1150"/>
      <c r="S95" s="1150"/>
      <c r="T95" s="1895"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8"/>
      <c r="C96" s="1184" t="s">
        <v>1863</v>
      </c>
      <c r="D96" s="1184" t="s">
        <v>1864</v>
      </c>
      <c r="E96" s="1185"/>
      <c r="F96" s="1150"/>
      <c r="G96" s="1150"/>
      <c r="H96" s="1150"/>
      <c r="I96" s="1150"/>
      <c r="J96" s="1150"/>
      <c r="K96" s="1150"/>
      <c r="L96" s="1150"/>
      <c r="M96" s="1150"/>
      <c r="N96" s="1150"/>
      <c r="O96" s="1150"/>
      <c r="P96" s="1150"/>
      <c r="Q96" s="1151"/>
      <c r="R96" s="1150"/>
      <c r="S96" s="1150"/>
      <c r="T96" s="1898"/>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8"/>
      <c r="C97" s="1186" t="s">
        <v>1863</v>
      </c>
      <c r="D97" s="1186" t="s">
        <v>1865</v>
      </c>
      <c r="E97" s="1187" t="s">
        <v>1866</v>
      </c>
      <c r="F97" s="1150"/>
      <c r="G97" s="1150"/>
      <c r="H97" s="1150"/>
      <c r="I97" s="1150"/>
      <c r="J97" s="1150"/>
      <c r="K97" s="1150"/>
      <c r="L97" s="1150"/>
      <c r="M97" s="1150"/>
      <c r="N97" s="1150"/>
      <c r="O97" s="1150"/>
      <c r="P97" s="1150"/>
      <c r="Q97" s="1151"/>
      <c r="R97" s="1150"/>
      <c r="S97" s="1150"/>
      <c r="T97" s="1898"/>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8"/>
      <c r="C98" s="1186" t="s">
        <v>1863</v>
      </c>
      <c r="D98" s="1186" t="s">
        <v>1867</v>
      </c>
      <c r="E98" s="1187" t="s">
        <v>1701</v>
      </c>
      <c r="F98" s="1150"/>
      <c r="G98" s="1150"/>
      <c r="H98" s="1150"/>
      <c r="I98" s="1150"/>
      <c r="J98" s="1150"/>
      <c r="K98" s="1150"/>
      <c r="L98" s="1150"/>
      <c r="M98" s="1150"/>
      <c r="N98" s="1150"/>
      <c r="O98" s="1150"/>
      <c r="P98" s="1150"/>
      <c r="Q98" s="1151"/>
      <c r="R98" s="1150"/>
      <c r="S98" s="1150"/>
      <c r="T98" s="1898"/>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1863</v>
      </c>
      <c r="D99" s="1188" t="s">
        <v>1868</v>
      </c>
      <c r="E99" s="1189" t="s">
        <v>1869</v>
      </c>
      <c r="F99" s="1150"/>
      <c r="G99" s="1150"/>
      <c r="H99" s="1150"/>
      <c r="I99" s="1150"/>
      <c r="J99" s="1150"/>
      <c r="K99" s="1150"/>
      <c r="L99" s="1150"/>
      <c r="M99" s="1150"/>
      <c r="N99" s="1150"/>
      <c r="O99" s="1150"/>
      <c r="P99" s="1150"/>
      <c r="Q99" s="1151"/>
      <c r="R99" s="1150"/>
      <c r="S99" s="1150"/>
      <c r="T99" s="1899"/>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95"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6"/>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6"/>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6"/>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6"/>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6"/>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6"/>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6"/>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6"/>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6"/>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6"/>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6"/>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6"/>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6"/>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6"/>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6"/>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6"/>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6"/>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6"/>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7"/>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7"/>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95"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8"/>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8"/>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6"/>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98"/>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6"/>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6"/>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6"/>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6"/>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7"/>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95"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8"/>
      <c r="C125" s="1184" t="s">
        <v>1863</v>
      </c>
      <c r="D125" s="1184" t="s">
        <v>1864</v>
      </c>
      <c r="E125" s="1185"/>
      <c r="F125" s="1150"/>
      <c r="G125" s="1150"/>
      <c r="H125" s="1150"/>
      <c r="I125" s="1150"/>
      <c r="J125" s="1150"/>
      <c r="K125" s="1150"/>
      <c r="L125" s="1150"/>
      <c r="M125" s="1150"/>
      <c r="N125" s="1150"/>
      <c r="O125" s="1150"/>
      <c r="P125" s="1150"/>
      <c r="Q125" s="1151"/>
      <c r="R125" s="1150"/>
      <c r="S125" s="1150"/>
      <c r="T125" s="1898"/>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8"/>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98"/>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8"/>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98"/>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9"/>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95"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6"/>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6"/>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6"/>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6"/>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6"/>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6"/>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6"/>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6"/>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6"/>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6"/>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6"/>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6"/>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6"/>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6"/>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6"/>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6"/>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6"/>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6"/>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7"/>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7"/>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0"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900"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1"/>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1"/>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2"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2"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6"/>
      <c r="C147" s="1184" t="s">
        <v>1863</v>
      </c>
      <c r="D147" s="1184" t="s">
        <v>1864</v>
      </c>
      <c r="E147" s="1185"/>
      <c r="F147" s="1150"/>
      <c r="G147" s="1150"/>
      <c r="H147" s="1150"/>
      <c r="I147" s="1150"/>
      <c r="J147" s="1150"/>
      <c r="K147" s="1150"/>
      <c r="L147" s="1150"/>
      <c r="M147" s="1150"/>
      <c r="N147" s="1150"/>
      <c r="O147" s="1150"/>
      <c r="P147" s="1151"/>
      <c r="Q147" s="1150"/>
      <c r="R147" s="1150"/>
      <c r="S147" s="1150"/>
      <c r="T147" s="1896"/>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6"/>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96"/>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6"/>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96"/>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7"/>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7"/>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95"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6"/>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6"/>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6"/>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6"/>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6"/>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6"/>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6"/>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6"/>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6"/>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6"/>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6"/>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6"/>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6"/>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6"/>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6"/>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6"/>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6"/>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6"/>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7"/>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7"/>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95"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8"/>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8"/>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6"/>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98"/>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8"/>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95"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8"/>
      <c r="C172" s="1184" t="s">
        <v>1863</v>
      </c>
      <c r="D172" s="1184" t="s">
        <v>1864</v>
      </c>
      <c r="E172" s="1185"/>
      <c r="F172" s="1150"/>
      <c r="G172" s="1150"/>
      <c r="H172" s="1150"/>
      <c r="I172" s="1150"/>
      <c r="J172" s="1150"/>
      <c r="K172" s="1150"/>
      <c r="L172" s="1150"/>
      <c r="M172" s="1150"/>
      <c r="N172" s="1150"/>
      <c r="O172" s="1150"/>
      <c r="P172" s="1150"/>
      <c r="Q172" s="1151"/>
      <c r="R172" s="1150"/>
      <c r="S172" s="1150"/>
      <c r="T172" s="1898"/>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8"/>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98"/>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8"/>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98"/>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9"/>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95"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6"/>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6"/>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6"/>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6"/>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6"/>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6"/>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6"/>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6"/>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6"/>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6"/>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6"/>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6"/>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6"/>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6"/>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6"/>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6"/>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6"/>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6"/>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7"/>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7"/>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95"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8"/>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8"/>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6"/>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98"/>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7"/>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7"/>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95"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8"/>
      <c r="C201" s="1184" t="s">
        <v>1863</v>
      </c>
      <c r="D201" s="1184" t="s">
        <v>1864</v>
      </c>
      <c r="E201" s="1185"/>
      <c r="F201" s="1150"/>
      <c r="G201" s="1150"/>
      <c r="H201" s="1150"/>
      <c r="I201" s="1150"/>
      <c r="J201" s="1150"/>
      <c r="K201" s="1150"/>
      <c r="L201" s="1150"/>
      <c r="M201" s="1150"/>
      <c r="N201" s="1150"/>
      <c r="O201" s="1150"/>
      <c r="P201" s="1150"/>
      <c r="Q201" s="1151"/>
      <c r="R201" s="1150"/>
      <c r="S201" s="1150"/>
      <c r="T201" s="1898"/>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8"/>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98"/>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8"/>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98"/>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9"/>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95"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6"/>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6"/>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6"/>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6"/>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6"/>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6"/>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6"/>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6"/>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6"/>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6"/>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6"/>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6"/>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6"/>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6"/>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6"/>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6"/>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6"/>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6"/>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7"/>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7"/>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95"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95"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95"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95"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98"/>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98"/>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98"/>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98"/>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98"/>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6"/>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98"/>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8"/>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98"/>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98"/>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8"/>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8"/>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8"/>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8"/>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95"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95"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95"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95"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8"/>
      <c r="C226" s="1184" t="s">
        <v>1863</v>
      </c>
      <c r="D226" s="1184" t="s">
        <v>1864</v>
      </c>
      <c r="E226" s="1185"/>
      <c r="F226" s="1150"/>
      <c r="G226" s="1150"/>
      <c r="H226" s="1150"/>
      <c r="I226" s="1150"/>
      <c r="J226" s="1150"/>
      <c r="K226" s="1150"/>
      <c r="L226" s="1150"/>
      <c r="M226" s="1150"/>
      <c r="N226" s="1150"/>
      <c r="O226" s="1150"/>
      <c r="P226" s="1150"/>
      <c r="Q226" s="1151"/>
      <c r="R226" s="1150"/>
      <c r="S226" s="1150"/>
      <c r="T226" s="1898"/>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98"/>
      <c r="AM226" s="1184" t="s">
        <v>1863</v>
      </c>
      <c r="AN226" s="1184" t="s">
        <v>1864</v>
      </c>
      <c r="AO226" s="1185"/>
      <c r="AP226" s="1150"/>
      <c r="AQ226" s="1150"/>
      <c r="AR226" s="1150"/>
      <c r="AS226" s="1150"/>
      <c r="AT226" s="1150"/>
      <c r="AU226" s="1150"/>
      <c r="AV226" s="1150"/>
      <c r="AW226" s="1150"/>
      <c r="AX226" s="1150"/>
      <c r="AY226" s="1150"/>
      <c r="AZ226" s="1150"/>
      <c r="BA226" s="1151"/>
      <c r="BB226" s="1150"/>
      <c r="BC226" s="1898"/>
      <c r="BD226" s="1184" t="s">
        <v>1863</v>
      </c>
      <c r="BE226" s="1184" t="s">
        <v>1864</v>
      </c>
      <c r="BF226" s="1185"/>
      <c r="BG226" s="1150"/>
      <c r="BH226" s="1150"/>
      <c r="BI226" s="1150"/>
      <c r="BJ226" s="1150"/>
      <c r="BK226" s="1150"/>
      <c r="BL226" s="1150"/>
      <c r="BM226" s="1150"/>
      <c r="BN226" s="1150"/>
      <c r="BO226" s="1150"/>
      <c r="BP226" s="1150"/>
      <c r="BQ226" s="1150"/>
      <c r="BR226" s="1151"/>
      <c r="BS226" s="1150"/>
      <c r="BT226" s="1898"/>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8"/>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98"/>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98"/>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98"/>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98"/>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8"/>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98"/>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98"/>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98"/>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98"/>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9"/>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9"/>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9"/>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9"/>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95"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95"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95"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95"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6"/>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6"/>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6"/>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6"/>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6"/>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6"/>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6"/>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6"/>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6"/>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6"/>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6"/>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6"/>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6"/>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6"/>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6"/>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6"/>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6"/>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6"/>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6"/>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6"/>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6"/>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6"/>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6"/>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6"/>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6"/>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6"/>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6"/>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6"/>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6"/>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6"/>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6"/>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6"/>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6"/>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6"/>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6"/>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6"/>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6"/>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6"/>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6"/>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6"/>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6"/>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6"/>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6"/>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6"/>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6"/>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7"/>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7"/>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7"/>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7"/>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7"/>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8"/>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6"/>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8"/>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8"/>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98"/>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98"/>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8"/>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6"/>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6"/>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6"/>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6"/>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6"/>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6"/>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6"/>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6"/>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6"/>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7"/>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95"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8"/>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8"/>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95"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6"/>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6"/>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6"/>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6"/>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6"/>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6"/>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6"/>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6"/>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6"/>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6"/>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6"/>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6"/>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6"/>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6"/>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6"/>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6"/>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6"/>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6"/>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7"/>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7"/>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8"/>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6"/>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6"/>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6"/>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6"/>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6"/>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6"/>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6"/>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6"/>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6"/>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7"/>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0"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1"/>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6"/>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6"/>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6"/>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6"/>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6"/>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6"/>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6"/>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6"/>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6"/>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7"/>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6"/>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6"/>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6"/>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6"/>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6"/>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6"/>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6"/>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6"/>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6"/>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7"/>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6"/>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6"/>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6"/>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6"/>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6"/>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6"/>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6"/>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6"/>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6"/>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7"/>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95"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95"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6"/>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6"/>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6"/>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6"/>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6"/>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6"/>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6"/>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6"/>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6"/>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6"/>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6"/>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6"/>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6"/>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6"/>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6"/>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6"/>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6"/>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6"/>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7"/>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7"/>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95"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95"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6"/>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6"/>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6"/>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6"/>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6"/>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6"/>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6"/>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6"/>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6"/>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6"/>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6"/>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6"/>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6"/>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6"/>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6"/>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6"/>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6"/>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6"/>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7"/>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7"/>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95"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95"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6"/>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6"/>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6"/>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6"/>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6"/>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6"/>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6"/>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6"/>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6"/>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6"/>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6"/>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6"/>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6"/>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6"/>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6"/>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6"/>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6"/>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6"/>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7"/>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7"/>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644</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89"/>
      <c r="D10" s="1889"/>
      <c r="E10" s="1889"/>
      <c r="F10" s="1889"/>
      <c r="G10" s="1889"/>
      <c r="H10" s="1889"/>
      <c r="I10" s="1889"/>
      <c r="J10" s="1889"/>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89" t="s">
        <v>714</v>
      </c>
      <c r="AJ10" s="1889"/>
      <c r="AK10" s="1889"/>
      <c r="AL10" s="1889"/>
      <c r="AM10" s="1889"/>
      <c r="AN10" s="1889"/>
      <c r="AO10" s="1889"/>
      <c r="AP10" s="1889"/>
      <c r="AQ10" s="1889"/>
      <c r="AR10" s="1889"/>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841</v>
      </c>
      <c r="C12" s="1963"/>
      <c r="D12" s="1963"/>
      <c r="E12" s="1963"/>
      <c r="F12" s="1963"/>
      <c r="G12" s="1963"/>
      <c r="H12" s="1963"/>
      <c r="I12" s="1963"/>
      <c r="J12" s="1963"/>
      <c r="K12" s="1975">
        <f>'Required Info to Submit'!$F$4</f>
        <v>0</v>
      </c>
      <c r="L12" s="1975"/>
      <c r="M12" s="1975"/>
      <c r="N12" s="1975"/>
      <c r="O12" s="1975"/>
      <c r="P12" s="1975"/>
      <c r="Q12" s="1975"/>
      <c r="R12" s="1975"/>
      <c r="S12" s="1975"/>
      <c r="T12" s="1975"/>
      <c r="U12" s="1975"/>
      <c r="V12" s="1975"/>
      <c r="W12" s="1975"/>
      <c r="X12" s="1975"/>
      <c r="Y12" s="1975"/>
      <c r="Z12" s="1975"/>
      <c r="AA12" s="1975"/>
      <c r="AB12" s="1975"/>
      <c r="AC12" s="1975"/>
      <c r="AD12" s="1975"/>
      <c r="AE12" s="197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852</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6" t="s">
        <v>713</v>
      </c>
      <c r="C16" s="1963"/>
      <c r="D16" s="1963"/>
      <c r="E16" s="1963"/>
      <c r="F16" s="1963"/>
      <c r="G16" s="1963"/>
      <c r="H16" s="1963"/>
      <c r="I16" s="1963"/>
      <c r="J16" s="1963"/>
      <c r="K16" s="1963"/>
      <c r="L16" s="1963"/>
      <c r="M16" s="1963"/>
      <c r="N16" s="1963"/>
      <c r="O16" s="1963"/>
      <c r="P16" s="1963"/>
      <c r="Q16" s="1963"/>
      <c r="R16" s="1975" t="s">
        <v>239</v>
      </c>
      <c r="S16" s="1975"/>
      <c r="T16" s="1958" t="s">
        <v>645</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7" t="s">
        <v>834</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836</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835</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798</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837</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6" t="s">
        <v>838</v>
      </c>
      <c r="C24" s="1963"/>
      <c r="D24" s="1963"/>
      <c r="E24" s="1963"/>
      <c r="F24" s="1963"/>
      <c r="G24" s="1963"/>
      <c r="H24" s="1963"/>
      <c r="I24" s="1963"/>
      <c r="J24" s="1963"/>
      <c r="K24" s="1963"/>
      <c r="L24" s="1963"/>
      <c r="M24" s="1963"/>
      <c r="N24" s="1963"/>
      <c r="O24" s="1963"/>
      <c r="P24" s="1963"/>
      <c r="Q24" s="1963"/>
      <c r="R24" s="1976">
        <f>'Required Info to Submit'!$F$14</f>
        <v>0</v>
      </c>
      <c r="S24" s="1976"/>
      <c r="T24" s="1976"/>
      <c r="U24" s="1976"/>
      <c r="V24" s="1976"/>
      <c r="W24" s="1976"/>
      <c r="X24" s="1976"/>
      <c r="Y24" s="1976"/>
      <c r="Z24" s="1976"/>
      <c r="AA24" s="1976"/>
      <c r="AB24" s="1976"/>
      <c r="AC24" s="1976"/>
      <c r="AN24" s="1889" t="s">
        <v>842</v>
      </c>
      <c r="AO24" s="1889"/>
      <c r="AP24" s="1889"/>
      <c r="AQ24" s="1889"/>
      <c r="AR24" s="1889"/>
      <c r="AS24" s="1889"/>
      <c r="AT24" s="1889"/>
      <c r="AU24" s="1889"/>
      <c r="AV24" s="1971" t="str">
        <f>IF('Required Info to Submit'!$F$17&lt;&gt;"",'Required Info to Submit'!$F$17,"")</f>
        <v/>
      </c>
      <c r="AW24" s="1971"/>
      <c r="AX24" s="1971"/>
      <c r="AY24" s="1971"/>
      <c r="AZ24" s="1971"/>
      <c r="BA24" s="1971"/>
      <c r="BB24" s="1971"/>
      <c r="BC24" s="1971"/>
      <c r="BD24" s="1971"/>
      <c r="BF24" s="138"/>
    </row>
    <row r="25" spans="2:68" ht="17.25" x14ac:dyDescent="0.25">
      <c r="B25" s="137"/>
      <c r="C25" s="263"/>
      <c r="D25" s="263"/>
      <c r="E25" s="263"/>
      <c r="F25" s="263"/>
      <c r="G25" s="263"/>
      <c r="H25" s="1969" t="s">
        <v>712</v>
      </c>
      <c r="I25" s="1969"/>
      <c r="J25" s="1969"/>
      <c r="K25" s="1969"/>
      <c r="L25" s="1969"/>
      <c r="M25" s="1969"/>
      <c r="N25" s="1969"/>
      <c r="O25" s="1969"/>
      <c r="P25" s="1969"/>
      <c r="Q25" s="263"/>
      <c r="AN25" s="1969" t="s">
        <v>711</v>
      </c>
      <c r="AO25" s="1969"/>
      <c r="AP25" s="1969"/>
      <c r="AQ25" s="1969"/>
      <c r="AR25" s="1969"/>
      <c r="AS25" s="1969"/>
      <c r="AT25" s="1969"/>
      <c r="BF25" s="138"/>
    </row>
    <row r="26" spans="2:68" ht="18.75" x14ac:dyDescent="0.3">
      <c r="B26" s="1916" t="s">
        <v>649</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0" t="s">
        <v>650</v>
      </c>
      <c r="C28" s="1981"/>
      <c r="D28" s="1981"/>
      <c r="E28" s="1981"/>
      <c r="F28" s="1981"/>
      <c r="G28" s="1981"/>
      <c r="H28" s="1981"/>
      <c r="I28" s="1981"/>
      <c r="J28" s="1981"/>
      <c r="K28" s="1981"/>
      <c r="L28" s="1981"/>
      <c r="M28" s="1981"/>
      <c r="N28" s="1981"/>
      <c r="O28" s="1981"/>
      <c r="P28" s="1981"/>
      <c r="Q28" s="1981"/>
      <c r="T28" s="1977">
        <f>'Tracking &amp; Profitability'!$E$6</f>
        <v>0</v>
      </c>
      <c r="U28" s="1977"/>
      <c r="V28" s="1977"/>
      <c r="W28" s="1977"/>
      <c r="X28" s="1977"/>
      <c r="Y28" s="1977"/>
      <c r="Z28" s="1977"/>
      <c r="AA28" s="1977"/>
      <c r="AB28" s="1977"/>
      <c r="AF28" t="s">
        <v>710</v>
      </c>
      <c r="AO28" s="1975">
        <f>Welcome!$D$30</f>
        <v>0</v>
      </c>
      <c r="AP28" s="1975"/>
      <c r="AQ28" s="1975"/>
      <c r="AR28" s="1958" t="s">
        <v>651</v>
      </c>
      <c r="AS28" s="1958"/>
      <c r="AU28" s="1975">
        <f>Welcome!$E$30</f>
        <v>0</v>
      </c>
      <c r="AV28" s="1975"/>
      <c r="AW28" s="1975"/>
      <c r="AX28" s="1958" t="s">
        <v>709</v>
      </c>
      <c r="AY28" s="1958"/>
      <c r="BA28" s="1975">
        <f>Welcome!$F$30</f>
        <v>0</v>
      </c>
      <c r="BB28" s="1975"/>
      <c r="BC28" s="1975"/>
      <c r="BD28" s="1958" t="s">
        <v>652</v>
      </c>
      <c r="BE28" s="1958"/>
      <c r="BF28" s="138"/>
    </row>
    <row r="29" spans="2:68" ht="17.25" x14ac:dyDescent="0.25">
      <c r="B29" s="137"/>
      <c r="T29" s="134"/>
      <c r="U29" s="134"/>
      <c r="V29" s="134"/>
      <c r="W29" s="134"/>
      <c r="X29" s="134"/>
      <c r="Y29" s="134"/>
      <c r="Z29" s="134"/>
      <c r="AA29" s="134"/>
      <c r="AB29" s="134"/>
      <c r="AF29" s="1969" t="s">
        <v>708</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705</v>
      </c>
      <c r="C30" s="1889"/>
      <c r="D30" s="1889"/>
      <c r="E30" s="1889"/>
      <c r="F30" s="1889"/>
      <c r="G30" s="1889"/>
      <c r="H30" s="1889"/>
      <c r="I30" s="1889"/>
      <c r="J30" s="1889"/>
      <c r="K30" s="1889"/>
      <c r="L30" s="1889"/>
      <c r="M30" s="1889"/>
      <c r="N30" s="1889"/>
      <c r="O30" s="1889"/>
      <c r="P30" s="1889"/>
      <c r="Q30" s="1889"/>
      <c r="T30" s="1984">
        <v>1</v>
      </c>
      <c r="U30" s="1984"/>
      <c r="V30" s="1984"/>
      <c r="W30" s="1984"/>
      <c r="AF30" s="1974" t="s">
        <v>707</v>
      </c>
      <c r="AG30" s="1974"/>
      <c r="AH30" s="1974"/>
      <c r="AI30" s="1974"/>
      <c r="AJ30" s="1974"/>
      <c r="AK30" s="1974"/>
      <c r="AL30" s="1974"/>
      <c r="AM30" s="1974"/>
      <c r="AN30" s="1974"/>
      <c r="AO30" s="1974"/>
      <c r="AP30" s="1975">
        <f>Welcome!$D$24</f>
        <v>0</v>
      </c>
      <c r="AQ30" s="1975"/>
      <c r="AR30" s="1975"/>
      <c r="AT30" s="1974" t="s">
        <v>706</v>
      </c>
      <c r="AU30" s="1974"/>
      <c r="AV30" s="1974"/>
      <c r="AW30" s="1974"/>
      <c r="AX30" s="1974"/>
      <c r="AY30" s="1974"/>
      <c r="AZ30" s="1974"/>
      <c r="BA30" s="1974"/>
      <c r="BB30" s="1974"/>
      <c r="BC30" s="1974"/>
      <c r="BF30" s="138"/>
    </row>
    <row r="31" spans="2:68" x14ac:dyDescent="0.25">
      <c r="B31" s="137"/>
      <c r="BF31" s="138"/>
      <c r="BP31" s="262"/>
    </row>
    <row r="32" spans="2:68" x14ac:dyDescent="0.25">
      <c r="B32" s="1973" t="s">
        <v>702</v>
      </c>
      <c r="C32" s="1889"/>
      <c r="D32" s="1889"/>
      <c r="E32" s="1889"/>
      <c r="F32" s="1889"/>
      <c r="G32" s="1889"/>
      <c r="H32" s="1889"/>
      <c r="I32" s="1889"/>
      <c r="J32" s="1889"/>
      <c r="K32" s="1889"/>
      <c r="L32" s="1889"/>
      <c r="M32" s="1889"/>
      <c r="N32" s="1889"/>
      <c r="O32" s="1889"/>
      <c r="P32" s="1889"/>
      <c r="Q32" s="1889"/>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75"/>
      <c r="J34" s="1975"/>
      <c r="K34" s="1958" t="s">
        <v>482</v>
      </c>
      <c r="L34" s="1958"/>
      <c r="M34" s="1958"/>
      <c r="N34" s="1958"/>
      <c r="O34" s="1958"/>
      <c r="P34" s="1958"/>
      <c r="Q34" s="1958"/>
      <c r="R34" s="1975" t="s">
        <v>239</v>
      </c>
      <c r="S34" s="1975"/>
      <c r="T34" s="1958" t="s">
        <v>481</v>
      </c>
      <c r="U34" s="1958"/>
      <c r="V34" s="1958"/>
      <c r="W34" s="1958"/>
      <c r="X34" s="1975"/>
      <c r="Y34" s="1975"/>
      <c r="Z34" s="1958" t="s">
        <v>480</v>
      </c>
      <c r="AA34" s="1958"/>
      <c r="AB34" s="1958"/>
      <c r="AF34" t="s">
        <v>704</v>
      </c>
      <c r="AL34" s="1975">
        <f>Welcome!$H$30</f>
        <v>5</v>
      </c>
      <c r="AM34" s="1975"/>
      <c r="AN34" s="1975"/>
      <c r="AO34" t="s">
        <v>703</v>
      </c>
      <c r="BF34" s="138"/>
    </row>
    <row r="35" spans="2:92" x14ac:dyDescent="0.25">
      <c r="B35" s="137"/>
      <c r="BF35" s="138"/>
      <c r="BP35" s="264"/>
      <c r="CN35" s="262"/>
    </row>
    <row r="36" spans="2:92" x14ac:dyDescent="0.25">
      <c r="B36" s="1980" t="s">
        <v>701</v>
      </c>
      <c r="C36" s="1981"/>
      <c r="D36" s="1981"/>
      <c r="E36" s="1981"/>
      <c r="F36" s="1981"/>
      <c r="G36" s="1981"/>
      <c r="H36" s="1981"/>
      <c r="I36" s="1981"/>
      <c r="J36" s="1981"/>
      <c r="K36" s="1981"/>
      <c r="L36" s="1981"/>
      <c r="M36" s="1981"/>
      <c r="N36" s="1981"/>
      <c r="O36" s="1981"/>
      <c r="P36" s="1981"/>
      <c r="Q36" s="1981"/>
      <c r="R36" s="1981"/>
      <c r="T36" s="1991" t="str">
        <f>IFERROR($T$28/('Tracking &amp; Profitability'!$E$7*52*Welcome!$D$18),"Error on A La Carte")</f>
        <v>Error on A La Carte</v>
      </c>
      <c r="U36" s="1991"/>
      <c r="V36" s="1991"/>
      <c r="W36" s="1991"/>
      <c r="X36" s="1991"/>
      <c r="Y36" s="1991"/>
      <c r="Z36" s="1991"/>
      <c r="AA36" s="1991"/>
      <c r="AB36" s="1991"/>
      <c r="AF36" s="1981" t="s">
        <v>477</v>
      </c>
      <c r="AG36" s="1981"/>
      <c r="AH36" s="1981"/>
      <c r="AI36" s="1981"/>
      <c r="AJ36" s="1981"/>
      <c r="AK36" s="1981"/>
      <c r="AL36" s="1981"/>
      <c r="AM36" s="1981"/>
      <c r="AN36" s="1981"/>
      <c r="AO36" s="1981"/>
      <c r="AP36" s="1981"/>
      <c r="AQ36" s="1981"/>
      <c r="AR36" s="1981"/>
      <c r="AS36" s="1981"/>
      <c r="AU36" s="1975" t="e">
        <f>ROUND(((1-(('PIM Model'!$G$15+'PIM Model'!$G$17+'PIM Model'!$G$18)/'PIM Model'!$G$31))*100),0)&amp;"%/"&amp;ROUND((('PIM Model'!$G$15+'PIM Model'!$G$17+'PIM Model'!$G$18)/'PIM Model'!$G$31*100),0)&amp;"%"</f>
        <v>#DIV/0!</v>
      </c>
      <c r="AV36" s="1975"/>
      <c r="AW36" s="1975"/>
      <c r="AX36" s="1975"/>
      <c r="AY36" s="1975"/>
      <c r="AZ36" s="197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0" t="s">
        <v>699</v>
      </c>
      <c r="C38" s="1981"/>
      <c r="D38" s="1981"/>
      <c r="E38" s="1981"/>
      <c r="F38" s="1981"/>
      <c r="G38" s="1981"/>
      <c r="H38" s="1981"/>
      <c r="I38" s="1981"/>
      <c r="J38" s="1981"/>
      <c r="K38" s="1981"/>
      <c r="L38" s="1981"/>
      <c r="M38" s="1981"/>
      <c r="N38" s="1981"/>
      <c r="O38" s="1981"/>
      <c r="P38" s="1981"/>
      <c r="Q38" s="1981"/>
      <c r="R38" s="1981"/>
      <c r="T38" s="1992" t="str">
        <f>IFERROR('PIM Model'!$H$31/('PIM Model'!$E$6*52*Welcome!$D$18),"Error on A La Carte")</f>
        <v>Error on A La Carte</v>
      </c>
      <c r="U38" s="1992"/>
      <c r="V38" s="1992"/>
      <c r="W38" s="1992"/>
      <c r="X38" s="1992"/>
      <c r="Y38" s="1992"/>
      <c r="Z38" s="1992"/>
      <c r="AA38" s="1992"/>
      <c r="AB38" s="1992"/>
      <c r="AC38" s="265"/>
      <c r="AD38" s="265"/>
      <c r="AF38" s="1889" t="s">
        <v>653</v>
      </c>
      <c r="AG38" s="1889"/>
      <c r="AH38" s="1889"/>
      <c r="AI38" s="1889"/>
      <c r="AJ38" s="1889"/>
      <c r="AK38" s="1889"/>
      <c r="AL38" s="1889"/>
      <c r="AM38" s="1889"/>
      <c r="AN38" s="1889"/>
      <c r="AO38" s="1889"/>
      <c r="AP38" s="1889"/>
      <c r="AQ38" s="1889"/>
      <c r="AR38" s="1889"/>
      <c r="AS38" s="1889"/>
      <c r="AU38" s="1975">
        <f>COUNTIF('PIM Model'!$E$10:$E$30,"Include")</f>
        <v>21</v>
      </c>
      <c r="AV38" s="1975"/>
      <c r="AW38" s="1975"/>
      <c r="AX38" s="1975"/>
      <c r="AY38" s="1975"/>
      <c r="AZ38" s="1975"/>
      <c r="BF38" s="138"/>
    </row>
    <row r="39" spans="2:92" x14ac:dyDescent="0.25">
      <c r="B39" s="137"/>
      <c r="BF39" s="138"/>
    </row>
    <row r="40" spans="2:92" x14ac:dyDescent="0.25">
      <c r="B40" s="1980" t="s">
        <v>697</v>
      </c>
      <c r="C40" s="1981"/>
      <c r="D40" s="1981"/>
      <c r="E40" s="1981"/>
      <c r="F40" s="1981"/>
      <c r="G40" s="1981"/>
      <c r="H40" s="1981"/>
      <c r="I40" s="1981"/>
      <c r="J40" s="1981"/>
      <c r="K40" s="1981"/>
      <c r="L40" s="1981"/>
      <c r="M40" s="1981"/>
      <c r="N40" s="1981"/>
      <c r="O40" s="1981"/>
      <c r="P40" s="1981"/>
      <c r="Q40" s="1981"/>
      <c r="R40" s="1981"/>
      <c r="T40" s="1977">
        <f>IFERROR('PIM Model'!$G$31/'PIM Model'!$H$31,0)</f>
        <v>0</v>
      </c>
      <c r="U40" s="1977"/>
      <c r="V40" s="1977"/>
      <c r="W40" s="1977"/>
      <c r="X40" s="1977"/>
      <c r="Y40" s="1977"/>
      <c r="Z40" s="1977"/>
      <c r="AA40" s="1977"/>
      <c r="AB40" s="1977"/>
      <c r="AF40" s="1889" t="s">
        <v>700</v>
      </c>
      <c r="AG40" s="1889"/>
      <c r="AH40" s="1889"/>
      <c r="AI40" s="1889"/>
      <c r="AJ40" s="1889"/>
      <c r="AK40" s="1889"/>
      <c r="AL40" s="1889"/>
      <c r="AM40" s="1889"/>
      <c r="AN40" s="1889"/>
      <c r="AO40" s="1889"/>
      <c r="AP40" s="1889"/>
      <c r="AQ40" s="1889"/>
      <c r="AR40" s="1889"/>
      <c r="AS40" s="1889"/>
      <c r="AU40" s="1975">
        <f>Welcome!$G$30</f>
        <v>0</v>
      </c>
      <c r="AV40" s="1975"/>
      <c r="AW40" s="1975"/>
      <c r="BC40" s="1958"/>
      <c r="BD40" s="1958"/>
      <c r="BE40" s="1958"/>
      <c r="BF40" s="138"/>
    </row>
    <row r="41" spans="2:92" x14ac:dyDescent="0.25">
      <c r="B41" s="137"/>
      <c r="BF41" s="138"/>
      <c r="BP41" s="262"/>
      <c r="CN41" s="264"/>
    </row>
    <row r="42" spans="2:92" x14ac:dyDescent="0.25">
      <c r="B42" s="1973" t="s">
        <v>695</v>
      </c>
      <c r="C42" s="1889"/>
      <c r="D42" s="1889"/>
      <c r="E42" s="1889"/>
      <c r="F42" s="1889"/>
      <c r="G42" s="1889"/>
      <c r="H42" s="1889"/>
      <c r="I42" s="1889"/>
      <c r="J42" s="1889"/>
      <c r="K42" s="1889"/>
      <c r="L42" s="1889"/>
      <c r="M42" s="1889"/>
      <c r="N42" s="1889"/>
      <c r="O42" s="1889"/>
      <c r="P42" s="1889"/>
      <c r="Q42" s="1889"/>
      <c r="R42" s="1889"/>
      <c r="T42" s="1977" t="s">
        <v>730</v>
      </c>
      <c r="U42" s="1977"/>
      <c r="V42" s="1977"/>
      <c r="W42" s="1977"/>
      <c r="X42" s="1977"/>
      <c r="Y42" s="1977"/>
      <c r="Z42" s="1977"/>
      <c r="AA42" s="1977"/>
      <c r="AB42" s="1977"/>
      <c r="AF42" s="1889" t="s">
        <v>698</v>
      </c>
      <c r="AG42" s="1889"/>
      <c r="AH42" s="1889"/>
      <c r="AI42" s="1889"/>
      <c r="AJ42" s="1889"/>
      <c r="AK42" s="1889"/>
      <c r="AL42" s="1889"/>
      <c r="AM42" s="1889"/>
      <c r="AN42" s="1889"/>
      <c r="AO42" s="1889"/>
      <c r="AP42" s="1889"/>
      <c r="AQ42" s="1889"/>
      <c r="AR42" s="1889"/>
      <c r="AS42" s="1889"/>
      <c r="AU42" s="1975" t="s">
        <v>646</v>
      </c>
      <c r="AV42" s="1975"/>
      <c r="AW42" s="1975"/>
      <c r="BC42" s="1958"/>
      <c r="BD42" s="1958"/>
      <c r="BE42" s="1958"/>
      <c r="BF42" s="138"/>
    </row>
    <row r="43" spans="2:92" x14ac:dyDescent="0.25">
      <c r="B43" s="137"/>
      <c r="BF43" s="138"/>
      <c r="BP43" s="262"/>
      <c r="CN43" s="264"/>
    </row>
    <row r="44" spans="2:92" x14ac:dyDescent="0.25">
      <c r="B44" s="1980" t="s">
        <v>693</v>
      </c>
      <c r="C44" s="1981"/>
      <c r="D44" s="1981"/>
      <c r="E44" s="1981"/>
      <c r="F44" s="1981"/>
      <c r="G44" s="1981"/>
      <c r="H44" s="1981"/>
      <c r="I44" s="1981"/>
      <c r="J44" s="1981"/>
      <c r="K44" s="1981"/>
      <c r="L44" s="1981"/>
      <c r="M44" s="1981"/>
      <c r="N44" s="1981"/>
      <c r="O44" s="1981"/>
      <c r="P44" s="1981"/>
      <c r="Q44" s="1981"/>
      <c r="R44" s="1981"/>
      <c r="T44" s="1983">
        <f>'Tracking &amp; Profitability'!$E$7</f>
        <v>0</v>
      </c>
      <c r="U44" s="1983"/>
      <c r="V44" s="1983"/>
      <c r="W44" s="1983"/>
      <c r="X44" s="1983"/>
      <c r="Y44" s="1983"/>
      <c r="Z44" s="1983"/>
      <c r="AA44" s="1983"/>
      <c r="AB44" s="1983"/>
      <c r="AF44" s="1889" t="s">
        <v>696</v>
      </c>
      <c r="AG44" s="1889"/>
      <c r="AH44" s="1889"/>
      <c r="AI44" s="1889"/>
      <c r="AJ44" s="1889"/>
      <c r="AK44" s="1889"/>
      <c r="AL44" s="1889"/>
      <c r="AM44" s="1889"/>
      <c r="AN44" s="1889"/>
      <c r="AO44" s="1889"/>
      <c r="AP44" s="1889"/>
      <c r="AQ44" s="1889"/>
      <c r="AR44" s="1889"/>
      <c r="AS44" s="1889"/>
      <c r="AU44" s="1975" t="s">
        <v>646</v>
      </c>
      <c r="AV44" s="1975"/>
      <c r="AW44" s="1975"/>
      <c r="BC44" s="1958"/>
      <c r="BD44" s="1958"/>
      <c r="BE44" s="1958"/>
      <c r="BF44" s="138"/>
    </row>
    <row r="45" spans="2:92" x14ac:dyDescent="0.25">
      <c r="B45" s="137"/>
      <c r="BF45" s="138"/>
      <c r="CN45" s="264"/>
    </row>
    <row r="46" spans="2:92" x14ac:dyDescent="0.25">
      <c r="B46" s="1985" t="s">
        <v>654</v>
      </c>
      <c r="C46" s="1986"/>
      <c r="D46" s="1986"/>
      <c r="E46" s="1986"/>
      <c r="F46" s="1986"/>
      <c r="G46" s="1986"/>
      <c r="H46" s="1986"/>
      <c r="I46" s="1986"/>
      <c r="J46" s="1986"/>
      <c r="K46" s="1986"/>
      <c r="L46" s="1986"/>
      <c r="M46" s="1986"/>
      <c r="N46" s="1986"/>
      <c r="O46" s="1986"/>
      <c r="P46" s="1986"/>
      <c r="Q46" s="1986"/>
      <c r="R46" s="1986"/>
      <c r="T46" s="1988">
        <f>'Agreement Worksheet'!$C$10</f>
        <v>500</v>
      </c>
      <c r="U46" s="1964"/>
      <c r="V46" s="1964"/>
      <c r="W46" s="1964"/>
      <c r="X46" s="1964"/>
      <c r="Y46" s="1964"/>
      <c r="Z46" s="1964"/>
      <c r="AA46" s="1964"/>
      <c r="AB46" s="1964"/>
      <c r="AF46" s="1979" t="s">
        <v>694</v>
      </c>
      <c r="AG46" s="1979"/>
      <c r="AH46" s="1979"/>
      <c r="AI46" s="1979"/>
      <c r="AJ46" s="1979"/>
      <c r="AK46" s="1979"/>
      <c r="AL46" s="1979"/>
      <c r="AM46" s="1979"/>
      <c r="AN46" s="1979"/>
      <c r="AO46" s="1979"/>
      <c r="AP46" s="1979"/>
      <c r="AQ46" s="1979"/>
      <c r="AR46" s="1979"/>
      <c r="AS46" s="1979"/>
      <c r="AU46" s="1996">
        <f>'Agreement Worksheet'!$C$13/100</f>
        <v>0.3</v>
      </c>
      <c r="AV46" s="1996"/>
      <c r="AW46" s="1996"/>
      <c r="AX46" s="1996"/>
      <c r="AY46" s="1996"/>
      <c r="AZ46" s="1996"/>
      <c r="BF46" s="138"/>
    </row>
    <row r="47" spans="2:92" x14ac:dyDescent="0.25">
      <c r="B47" s="137"/>
      <c r="BF47" s="138"/>
      <c r="CN47" s="264"/>
    </row>
    <row r="48" spans="2:92" x14ac:dyDescent="0.25">
      <c r="B48" s="1980" t="s">
        <v>478</v>
      </c>
      <c r="C48" s="1981"/>
      <c r="D48" s="1981"/>
      <c r="E48" s="1981"/>
      <c r="F48" s="1981"/>
      <c r="G48" s="1981"/>
      <c r="H48" s="1981"/>
      <c r="I48" s="1981"/>
      <c r="J48" s="1981"/>
      <c r="K48" s="1981"/>
      <c r="L48" s="1981"/>
      <c r="M48" s="1981"/>
      <c r="N48" s="1981"/>
      <c r="O48" s="1981"/>
      <c r="P48" s="1981"/>
      <c r="Q48" s="1981"/>
      <c r="R48" s="1981"/>
      <c r="T48" s="1964">
        <f>$K$10</f>
        <v>0</v>
      </c>
      <c r="U48" s="1964"/>
      <c r="V48" s="1964"/>
      <c r="W48" s="1964"/>
      <c r="X48" s="1964"/>
      <c r="Y48" s="1964"/>
      <c r="Z48" s="1964"/>
      <c r="AA48" s="1964"/>
      <c r="AB48" s="1964"/>
      <c r="AF48" s="1979" t="s">
        <v>692</v>
      </c>
      <c r="AG48" s="1979"/>
      <c r="AH48" s="1979"/>
      <c r="AI48" s="1979"/>
      <c r="AJ48" s="1979"/>
      <c r="AK48" s="1979"/>
      <c r="AL48" s="1979"/>
      <c r="AM48" s="1979"/>
      <c r="AN48" s="1979"/>
      <c r="AO48" s="1979"/>
      <c r="AP48" s="1979"/>
      <c r="AQ48" s="1979"/>
      <c r="AR48" s="1979"/>
      <c r="AS48" s="1979"/>
      <c r="AU48" s="2000">
        <f>'Agreement Worksheet'!$F$13</f>
        <v>2.25</v>
      </c>
      <c r="AV48" s="2001"/>
      <c r="AW48" s="2001"/>
      <c r="AX48" s="2001"/>
      <c r="AY48" s="2001"/>
      <c r="AZ48" s="2001"/>
      <c r="BF48" s="138"/>
    </row>
    <row r="49" spans="2:92" x14ac:dyDescent="0.25">
      <c r="B49" s="137"/>
      <c r="BF49" s="138"/>
      <c r="CN49" s="264"/>
    </row>
    <row r="50" spans="2:92" x14ac:dyDescent="0.25">
      <c r="B50" s="1990" t="s">
        <v>691</v>
      </c>
      <c r="C50" s="1979"/>
      <c r="D50" s="1979"/>
      <c r="E50" s="1979"/>
      <c r="F50" s="1979"/>
      <c r="G50" s="1979"/>
      <c r="H50" s="1979"/>
      <c r="I50" s="1979"/>
      <c r="J50" s="1979"/>
      <c r="K50" s="1979"/>
      <c r="L50" s="1979"/>
      <c r="M50" s="1979"/>
      <c r="N50" s="1979"/>
      <c r="O50" s="1979"/>
      <c r="P50" s="1979"/>
      <c r="Q50" s="1979"/>
      <c r="R50" s="1979"/>
      <c r="T50" s="1987">
        <f>'Agreement Worksheet'!$E$10</f>
        <v>500</v>
      </c>
      <c r="U50" s="1987"/>
      <c r="V50" s="1987"/>
      <c r="W50" s="1987"/>
      <c r="X50" s="1987"/>
      <c r="Y50" s="1987"/>
      <c r="Z50" s="1889" t="s">
        <v>690</v>
      </c>
      <c r="AA50" s="1889"/>
      <c r="AB50" s="1889"/>
      <c r="AC50" s="1987">
        <f>'Agreement Worksheet'!$F$10</f>
        <v>35</v>
      </c>
      <c r="AD50" s="1987"/>
      <c r="AE50" s="1987"/>
      <c r="AF50" s="1987"/>
      <c r="AG50" s="19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93" t="s">
        <v>674</v>
      </c>
      <c r="C53" s="1994"/>
      <c r="D53" s="1994"/>
      <c r="E53" s="1994"/>
      <c r="F53" s="1994"/>
      <c r="G53" s="1994"/>
      <c r="H53" s="1994"/>
      <c r="I53" s="1994"/>
      <c r="J53" s="1994"/>
      <c r="K53" s="1994"/>
      <c r="L53" s="1994"/>
      <c r="M53" s="1994"/>
      <c r="N53" s="1994"/>
      <c r="O53" s="1994"/>
      <c r="P53" s="1994"/>
      <c r="Q53" s="1994"/>
      <c r="R53" s="1994"/>
      <c r="S53" s="1994"/>
      <c r="T53" s="1994"/>
      <c r="U53" s="1994"/>
      <c r="V53" s="1994"/>
      <c r="W53" s="1994"/>
      <c r="X53" s="1994"/>
      <c r="Y53" s="1994"/>
      <c r="Z53" s="1994"/>
      <c r="AA53" s="1994"/>
      <c r="AB53" s="1994"/>
      <c r="AC53" s="1994"/>
      <c r="AD53" s="1994"/>
      <c r="AE53" s="1994"/>
      <c r="AF53" s="1994"/>
      <c r="AG53" s="1994"/>
      <c r="AH53" s="1994"/>
      <c r="AI53" s="1994"/>
      <c r="AJ53" s="1994"/>
      <c r="AK53" s="1994"/>
      <c r="AL53" s="1994"/>
      <c r="AM53" s="1994"/>
      <c r="AN53" s="1994"/>
      <c r="AO53" s="1994"/>
      <c r="AP53" s="1994"/>
      <c r="AQ53" s="1994"/>
      <c r="AR53" s="1994"/>
      <c r="AS53" s="1994"/>
      <c r="AT53" s="1994"/>
      <c r="AU53" s="1994"/>
      <c r="AV53" s="1994"/>
      <c r="AW53" s="1994"/>
      <c r="AX53" s="1994"/>
      <c r="AY53" s="1994"/>
      <c r="AZ53" s="1994"/>
      <c r="BA53" s="1994"/>
      <c r="BB53" s="1994"/>
      <c r="BC53" s="1994"/>
      <c r="BD53" s="1994"/>
      <c r="BE53" s="1994"/>
      <c r="BF53" s="1995"/>
    </row>
    <row r="54" spans="2:92" x14ac:dyDescent="0.25">
      <c r="B54" s="1997" t="s">
        <v>689</v>
      </c>
      <c r="C54" s="1998"/>
      <c r="D54" s="1998"/>
      <c r="E54" s="1998"/>
      <c r="F54" s="1998"/>
      <c r="G54" s="1998"/>
      <c r="H54" s="1998"/>
      <c r="I54" s="1998"/>
      <c r="J54" s="1998"/>
      <c r="K54" s="1998"/>
      <c r="L54" s="1998"/>
      <c r="M54" s="1998"/>
      <c r="N54" s="1998"/>
      <c r="O54" s="1998"/>
      <c r="P54" s="1998"/>
      <c r="Q54" s="1998"/>
      <c r="R54" s="1998"/>
      <c r="S54" s="1998"/>
      <c r="T54" s="1998"/>
      <c r="U54" s="1998"/>
      <c r="V54" s="1998"/>
      <c r="W54" s="1998"/>
      <c r="X54" s="1998"/>
      <c r="Y54" s="1998"/>
      <c r="Z54" s="1998"/>
      <c r="AA54" s="1998"/>
      <c r="AB54" s="1998"/>
      <c r="AC54" s="1998"/>
      <c r="AD54" s="1998"/>
      <c r="AE54" s="1998"/>
      <c r="AF54" s="1998"/>
      <c r="AG54" s="1998"/>
      <c r="AH54" s="1998"/>
      <c r="AI54" s="1998"/>
      <c r="AJ54" s="1998"/>
      <c r="AK54" s="1998"/>
      <c r="AL54" s="1998"/>
      <c r="AM54" s="1998"/>
      <c r="AN54" s="1998"/>
      <c r="AO54" s="1998"/>
      <c r="AP54" s="1998"/>
      <c r="AQ54" s="1998"/>
      <c r="AR54" s="1998"/>
      <c r="AS54" s="1998"/>
      <c r="AT54" s="1998"/>
      <c r="AU54" s="1998"/>
      <c r="AV54" s="1998"/>
      <c r="AW54" s="1998"/>
      <c r="AX54" s="1998"/>
      <c r="AY54" s="1998"/>
      <c r="AZ54" s="1998"/>
      <c r="BA54" s="1998"/>
      <c r="BB54" s="1998"/>
      <c r="BC54" s="1998"/>
      <c r="BD54" s="1998"/>
      <c r="BE54" s="1998"/>
      <c r="BF54" s="1999"/>
      <c r="BP54" s="262"/>
    </row>
    <row r="55" spans="2:92" x14ac:dyDescent="0.25">
      <c r="B55" s="137"/>
      <c r="AC55" s="267"/>
      <c r="AD55" s="267"/>
      <c r="AE55" s="267"/>
      <c r="AF55" s="267"/>
      <c r="AG55" s="267"/>
      <c r="AH55" s="267"/>
      <c r="AK55" s="1963"/>
      <c r="AL55" s="1963"/>
      <c r="AM55" s="1963"/>
      <c r="AN55" s="1963"/>
      <c r="AO55" s="1837"/>
      <c r="AP55" s="1837"/>
      <c r="AQ55" s="1837"/>
      <c r="AR55" s="134"/>
      <c r="AS55" s="134"/>
      <c r="AT55" s="1837"/>
      <c r="AU55" s="1837"/>
      <c r="AV55" s="1837"/>
      <c r="AW55" s="134"/>
      <c r="AX55" s="134"/>
      <c r="AY55" s="1837"/>
      <c r="AZ55" s="1837"/>
      <c r="BA55" s="1837"/>
      <c r="BB55" s="134"/>
      <c r="BC55" s="134"/>
      <c r="BD55" s="1837"/>
      <c r="BE55" s="1837"/>
      <c r="BF55" s="1982"/>
      <c r="BP55" s="268"/>
    </row>
    <row r="56" spans="2:92" x14ac:dyDescent="0.25">
      <c r="B56" s="137"/>
      <c r="C56" s="1974" t="s">
        <v>103</v>
      </c>
      <c r="D56" s="1974"/>
      <c r="E56" s="1974"/>
      <c r="F56" s="1974"/>
      <c r="G56" s="1974"/>
      <c r="H56" s="1974"/>
      <c r="I56" s="1974"/>
      <c r="J56" s="1974"/>
      <c r="K56" s="1974"/>
      <c r="L56" s="1974"/>
      <c r="M56" s="1974"/>
      <c r="N56" s="1974"/>
      <c r="O56" s="1974"/>
      <c r="P56" s="1974"/>
      <c r="Q56" s="1974"/>
      <c r="R56" s="1974"/>
      <c r="S56" s="1974"/>
      <c r="T56" s="1974"/>
      <c r="U56" s="1974"/>
      <c r="V56" s="1974"/>
      <c r="W56" s="1974"/>
      <c r="X56" s="1974"/>
      <c r="Y56" s="1974"/>
      <c r="Z56" s="1974"/>
      <c r="AC56" s="1975" t="str">
        <f>'PIM Model'!$AD$11</f>
        <v/>
      </c>
      <c r="AD56" s="1975"/>
      <c r="AE56" s="1975" t="str">
        <f>'PIM Model'!$D$11</f>
        <v>%</v>
      </c>
      <c r="AF56" s="1975"/>
      <c r="AG56" s="1975" t="str">
        <f>'PIM Model'!$D$11</f>
        <v>%</v>
      </c>
      <c r="AH56" s="1975"/>
      <c r="AI56" s="1958" t="str">
        <f>'PIM Model'!$D$11</f>
        <v>%</v>
      </c>
      <c r="AJ56" s="1958"/>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82"/>
      <c r="BP56" s="262"/>
    </row>
    <row r="57" spans="2:92" x14ac:dyDescent="0.25">
      <c r="B57" s="137"/>
      <c r="C57" s="1974" t="s">
        <v>102</v>
      </c>
      <c r="D57" s="1974"/>
      <c r="E57" s="1974"/>
      <c r="F57" s="1974"/>
      <c r="G57" s="1974"/>
      <c r="H57" s="1974"/>
      <c r="I57" s="1974"/>
      <c r="J57" s="1974"/>
      <c r="K57" s="1974"/>
      <c r="L57" s="1974"/>
      <c r="M57" s="1974"/>
      <c r="N57" s="1974"/>
      <c r="O57" s="1974"/>
      <c r="P57" s="1974"/>
      <c r="Q57" s="1974"/>
      <c r="R57" s="1974"/>
      <c r="S57" s="1974"/>
      <c r="T57" s="1974"/>
      <c r="U57" s="1974"/>
      <c r="V57" s="1974"/>
      <c r="W57" s="1974"/>
      <c r="X57" s="1974"/>
      <c r="Y57" s="1974"/>
      <c r="Z57" s="1974"/>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4" t="s">
        <v>101</v>
      </c>
      <c r="D58" s="1974"/>
      <c r="E58" s="1974"/>
      <c r="F58" s="1974"/>
      <c r="G58" s="1974"/>
      <c r="H58" s="1974"/>
      <c r="I58" s="1974"/>
      <c r="J58" s="1974"/>
      <c r="K58" s="1974"/>
      <c r="L58" s="1974"/>
      <c r="M58" s="1974"/>
      <c r="N58" s="1974"/>
      <c r="O58" s="1974"/>
      <c r="P58" s="1974"/>
      <c r="Q58" s="1974"/>
      <c r="R58" s="1974"/>
      <c r="S58" s="1974"/>
      <c r="T58" s="1974"/>
      <c r="U58" s="1974"/>
      <c r="V58" s="1974"/>
      <c r="W58" s="1974"/>
      <c r="X58" s="1974"/>
      <c r="Y58" s="1974"/>
      <c r="Z58" s="1974"/>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4" t="s">
        <v>100</v>
      </c>
      <c r="D59" s="1974"/>
      <c r="E59" s="1974"/>
      <c r="F59" s="1974"/>
      <c r="G59" s="1974"/>
      <c r="H59" s="1974"/>
      <c r="I59" s="1974"/>
      <c r="J59" s="1974"/>
      <c r="K59" s="1974"/>
      <c r="L59" s="1974"/>
      <c r="M59" s="1974"/>
      <c r="N59" s="1974"/>
      <c r="O59" s="1974"/>
      <c r="P59" s="1974"/>
      <c r="Q59" s="1974"/>
      <c r="R59" s="1974"/>
      <c r="S59" s="1974"/>
      <c r="T59" s="1974"/>
      <c r="U59" s="1974"/>
      <c r="V59" s="1974"/>
      <c r="W59" s="1974"/>
      <c r="X59" s="1974"/>
      <c r="Y59" s="1974"/>
      <c r="Z59" s="1974"/>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4" t="s">
        <v>104</v>
      </c>
      <c r="D60" s="1974"/>
      <c r="E60" s="1974"/>
      <c r="F60" s="1974"/>
      <c r="G60" s="1974"/>
      <c r="H60" s="1974"/>
      <c r="I60" s="1974"/>
      <c r="J60" s="1974"/>
      <c r="K60" s="1974"/>
      <c r="L60" s="1974"/>
      <c r="M60" s="1974"/>
      <c r="N60" s="1974"/>
      <c r="O60" s="1974"/>
      <c r="P60" s="1974"/>
      <c r="Q60" s="1974"/>
      <c r="R60" s="1974"/>
      <c r="S60" s="1974"/>
      <c r="T60" s="1974"/>
      <c r="U60" s="1974"/>
      <c r="V60" s="1974"/>
      <c r="W60" s="1974"/>
      <c r="X60" s="1974"/>
      <c r="Y60" s="1974"/>
      <c r="Z60" s="1974"/>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4" t="s">
        <v>99</v>
      </c>
      <c r="D61" s="1974"/>
      <c r="E61" s="1974"/>
      <c r="F61" s="1974"/>
      <c r="G61" s="1974"/>
      <c r="H61" s="1974"/>
      <c r="I61" s="1974"/>
      <c r="J61" s="1974"/>
      <c r="K61" s="1974"/>
      <c r="L61" s="1974"/>
      <c r="M61" s="1974"/>
      <c r="N61" s="1974"/>
      <c r="O61" s="1974"/>
      <c r="P61" s="1974"/>
      <c r="Q61" s="1974"/>
      <c r="R61" s="1974"/>
      <c r="S61" s="1974"/>
      <c r="T61" s="1974"/>
      <c r="U61" s="1974"/>
      <c r="V61" s="1974"/>
      <c r="W61" s="1974"/>
      <c r="X61" s="1974"/>
      <c r="Y61" s="1974"/>
      <c r="Z61" s="1974"/>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7" t="s">
        <v>98</v>
      </c>
      <c r="D62" s="1787"/>
      <c r="E62" s="1787"/>
      <c r="F62" s="1787"/>
      <c r="G62" s="1787"/>
      <c r="H62" s="1787"/>
      <c r="I62" s="1787"/>
      <c r="J62" s="1787"/>
      <c r="K62" s="1787"/>
      <c r="L62" s="1787"/>
      <c r="M62" s="1787"/>
      <c r="N62" s="1787"/>
      <c r="O62" s="1787"/>
      <c r="P62" s="1787"/>
      <c r="Q62" s="1787"/>
      <c r="R62" s="1787"/>
      <c r="S62" s="1787"/>
      <c r="T62" s="1787"/>
      <c r="U62" s="1787"/>
      <c r="V62" s="1787"/>
      <c r="W62" s="1787"/>
      <c r="X62" s="1787"/>
      <c r="Y62" s="1787"/>
      <c r="Z62" s="1787"/>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7" t="s">
        <v>97</v>
      </c>
      <c r="D63" s="1787"/>
      <c r="E63" s="1787"/>
      <c r="F63" s="1787"/>
      <c r="G63" s="1787"/>
      <c r="H63" s="1787"/>
      <c r="I63" s="1787"/>
      <c r="J63" s="1787"/>
      <c r="K63" s="1787"/>
      <c r="L63" s="1787"/>
      <c r="M63" s="1787"/>
      <c r="N63" s="1787"/>
      <c r="O63" s="1787"/>
      <c r="P63" s="1787"/>
      <c r="Q63" s="1787"/>
      <c r="R63" s="1787"/>
      <c r="S63" s="1787"/>
      <c r="T63" s="1787"/>
      <c r="U63" s="1787"/>
      <c r="V63" s="1787"/>
      <c r="W63" s="1787"/>
      <c r="X63" s="1787"/>
      <c r="Y63" s="1787"/>
      <c r="Z63" s="1787"/>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7" t="s">
        <v>96</v>
      </c>
      <c r="D64" s="1787"/>
      <c r="E64" s="1787"/>
      <c r="F64" s="1787"/>
      <c r="G64" s="1787"/>
      <c r="H64" s="1787"/>
      <c r="I64" s="1787"/>
      <c r="J64" s="1787"/>
      <c r="K64" s="1787"/>
      <c r="L64" s="1787"/>
      <c r="M64" s="1787"/>
      <c r="N64" s="1787"/>
      <c r="O64" s="1787"/>
      <c r="P64" s="1787"/>
      <c r="Q64" s="1787"/>
      <c r="R64" s="1787"/>
      <c r="S64" s="1787"/>
      <c r="T64" s="1787"/>
      <c r="U64" s="1787"/>
      <c r="V64" s="1787"/>
      <c r="W64" s="1787"/>
      <c r="X64" s="1787"/>
      <c r="Y64" s="1787"/>
      <c r="Z64" s="1787"/>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7" t="s">
        <v>95</v>
      </c>
      <c r="D65" s="1787"/>
      <c r="E65" s="1787"/>
      <c r="F65" s="1787"/>
      <c r="G65" s="1787"/>
      <c r="H65" s="1787"/>
      <c r="I65" s="1787"/>
      <c r="J65" s="1787"/>
      <c r="K65" s="1787"/>
      <c r="L65" s="1787"/>
      <c r="M65" s="1787"/>
      <c r="N65" s="1787"/>
      <c r="O65" s="1787"/>
      <c r="P65" s="1787"/>
      <c r="Q65" s="1787"/>
      <c r="R65" s="1787"/>
      <c r="S65" s="1787"/>
      <c r="T65" s="1787"/>
      <c r="U65" s="1787"/>
      <c r="V65" s="1787"/>
      <c r="W65" s="1787"/>
      <c r="X65" s="1787"/>
      <c r="Y65" s="1787"/>
      <c r="Z65" s="1787"/>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7" t="s">
        <v>94</v>
      </c>
      <c r="D66" s="1787"/>
      <c r="E66" s="1787"/>
      <c r="F66" s="1787"/>
      <c r="G66" s="1787"/>
      <c r="H66" s="1787"/>
      <c r="I66" s="1787"/>
      <c r="J66" s="1787"/>
      <c r="K66" s="1787"/>
      <c r="L66" s="1787"/>
      <c r="M66" s="1787"/>
      <c r="N66" s="1787"/>
      <c r="O66" s="1787"/>
      <c r="P66" s="1787"/>
      <c r="Q66" s="1787"/>
      <c r="R66" s="1787"/>
      <c r="S66" s="1787"/>
      <c r="T66" s="1787"/>
      <c r="U66" s="1787"/>
      <c r="V66" s="1787"/>
      <c r="W66" s="1787"/>
      <c r="X66" s="1787"/>
      <c r="Y66" s="1787"/>
      <c r="Z66" s="1787"/>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8" t="s">
        <v>688</v>
      </c>
      <c r="F67" s="1958"/>
      <c r="G67" s="1958"/>
      <c r="H67" s="1958"/>
      <c r="I67" s="1958"/>
      <c r="J67" s="1958"/>
      <c r="K67" s="1958"/>
      <c r="M67" s="1962" t="str">
        <f>'Pricing Schedule'!$E$21</f>
        <v>T</v>
      </c>
      <c r="N67" s="1962"/>
      <c r="O67" s="1962"/>
      <c r="P67" t="s">
        <v>646</v>
      </c>
      <c r="S67" s="1960"/>
      <c r="T67" s="1960"/>
      <c r="U67" s="1960"/>
      <c r="V67" s="1958" t="s">
        <v>648</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7" t="s">
        <v>93</v>
      </c>
      <c r="D68" s="1787"/>
      <c r="E68" s="1787"/>
      <c r="F68" s="1787"/>
      <c r="G68" s="1787"/>
      <c r="H68" s="1787"/>
      <c r="I68" s="1787"/>
      <c r="J68" s="1787"/>
      <c r="K68" s="1787"/>
      <c r="L68" s="1787"/>
      <c r="M68" s="1787"/>
      <c r="N68" s="1787"/>
      <c r="O68" s="1787"/>
      <c r="P68" s="1787"/>
      <c r="Q68" s="1787"/>
      <c r="R68" s="1787"/>
      <c r="S68" s="1787"/>
      <c r="T68" s="1787"/>
      <c r="U68" s="1787"/>
      <c r="V68" s="1787"/>
      <c r="W68" s="1787"/>
      <c r="X68" s="1787"/>
      <c r="Y68" s="1787"/>
      <c r="Z68" s="1787"/>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7" t="s">
        <v>92</v>
      </c>
      <c r="D69" s="1787"/>
      <c r="E69" s="1787"/>
      <c r="F69" s="1787"/>
      <c r="G69" s="1787"/>
      <c r="H69" s="1787"/>
      <c r="I69" s="1787"/>
      <c r="J69" s="1787"/>
      <c r="K69" s="1787"/>
      <c r="L69" s="1787"/>
      <c r="M69" s="1787"/>
      <c r="N69" s="1787"/>
      <c r="O69" s="1787"/>
      <c r="P69" s="1787"/>
      <c r="Q69" s="1787"/>
      <c r="R69" s="1787"/>
      <c r="S69" s="1787"/>
      <c r="T69" s="1787"/>
      <c r="U69" s="1787"/>
      <c r="V69" s="1787"/>
      <c r="W69" s="1787"/>
      <c r="X69" s="1787"/>
      <c r="Y69" s="1787"/>
      <c r="Z69" s="1787"/>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7" t="s">
        <v>91</v>
      </c>
      <c r="D70" s="1787"/>
      <c r="E70" s="1787"/>
      <c r="F70" s="1787"/>
      <c r="G70" s="1787"/>
      <c r="H70" s="1787"/>
      <c r="I70" s="1787"/>
      <c r="J70" s="1787"/>
      <c r="K70" s="1787"/>
      <c r="L70" s="1787"/>
      <c r="M70" s="1787"/>
      <c r="N70" s="1787"/>
      <c r="O70" s="1787"/>
      <c r="P70" s="1787"/>
      <c r="Q70" s="1787"/>
      <c r="R70" s="1787"/>
      <c r="S70" s="1787"/>
      <c r="T70" s="1787"/>
      <c r="U70" s="1787"/>
      <c r="V70" s="1787"/>
      <c r="W70" s="1787"/>
      <c r="X70" s="1787"/>
      <c r="Y70" s="1787"/>
      <c r="Z70" s="1787"/>
      <c r="AC70" s="1961" t="str">
        <f>'PIM Model'!$AD$24</f>
        <v/>
      </c>
      <c r="AD70" s="1961"/>
      <c r="AE70" s="1961" t="str">
        <f>'PIM Model'!$D$24</f>
        <v>%</v>
      </c>
      <c r="AF70" s="1961"/>
      <c r="AG70" s="1961" t="str">
        <f>'PIM Model'!$D$24</f>
        <v>%</v>
      </c>
      <c r="AH70" s="1961"/>
      <c r="AI70" s="1958" t="str">
        <f>'PIM Model'!$D$24</f>
        <v>%</v>
      </c>
      <c r="AJ70" s="1958"/>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82"/>
    </row>
    <row r="71" spans="2:70" x14ac:dyDescent="0.25">
      <c r="B71" s="137"/>
      <c r="C71" s="1787" t="s">
        <v>90</v>
      </c>
      <c r="D71" s="1787"/>
      <c r="E71" s="1787"/>
      <c r="F71" s="1787"/>
      <c r="G71" s="1787"/>
      <c r="H71" s="1787"/>
      <c r="I71" s="1787"/>
      <c r="J71" s="1787"/>
      <c r="K71" s="1787"/>
      <c r="L71" s="1787"/>
      <c r="M71" s="1787"/>
      <c r="N71" s="1787"/>
      <c r="O71" s="1787"/>
      <c r="P71" s="1787"/>
      <c r="Q71" s="1787"/>
      <c r="R71" s="1787"/>
      <c r="S71" s="1787"/>
      <c r="T71" s="1787"/>
      <c r="U71" s="1787"/>
      <c r="V71" s="1787"/>
      <c r="W71" s="1787"/>
      <c r="X71" s="1787"/>
      <c r="Y71" s="1787"/>
      <c r="Z71" s="1787"/>
      <c r="AC71" s="1961" t="str">
        <f>'PIM Model'!$AD$25</f>
        <v/>
      </c>
      <c r="AD71" s="1961"/>
      <c r="AE71" s="1961" t="str">
        <f>'PIM Model'!$D$25</f>
        <v>%</v>
      </c>
      <c r="AF71" s="1961"/>
      <c r="AG71" s="1961" t="str">
        <f>'PIM Model'!$D$25</f>
        <v>%</v>
      </c>
      <c r="AH71" s="1961"/>
      <c r="AI71" s="1958" t="str">
        <f>'PIM Model'!$D$25</f>
        <v>%</v>
      </c>
      <c r="AJ71" s="1958"/>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82"/>
    </row>
    <row r="72" spans="2:70" x14ac:dyDescent="0.25">
      <c r="B72" s="137"/>
      <c r="C72" s="1787" t="s">
        <v>89</v>
      </c>
      <c r="D72" s="1787"/>
      <c r="E72" s="1787"/>
      <c r="F72" s="1787"/>
      <c r="G72" s="1787"/>
      <c r="H72" s="1787"/>
      <c r="I72" s="1787"/>
      <c r="J72" s="1787"/>
      <c r="K72" s="1787"/>
      <c r="L72" s="1787"/>
      <c r="M72" s="1787"/>
      <c r="N72" s="1787"/>
      <c r="O72" s="1787"/>
      <c r="P72" s="1787"/>
      <c r="Q72" s="1787"/>
      <c r="R72" s="1787"/>
      <c r="S72" s="1787"/>
      <c r="T72" s="1787"/>
      <c r="U72" s="1787"/>
      <c r="V72" s="1787"/>
      <c r="W72" s="1787"/>
      <c r="X72" s="1787"/>
      <c r="Y72" s="1787"/>
      <c r="Z72" s="1787"/>
      <c r="AC72" s="1961" t="str">
        <f>'PIM Model'!$AD$26</f>
        <v/>
      </c>
      <c r="AD72" s="1961"/>
      <c r="AE72" s="1961" t="str">
        <f>'PIM Model'!$D$26</f>
        <v>%</v>
      </c>
      <c r="AF72" s="1961"/>
      <c r="AG72" s="1961" t="str">
        <f>'PIM Model'!$D$26</f>
        <v>%</v>
      </c>
      <c r="AH72" s="1961"/>
      <c r="AI72" s="1958" t="str">
        <f>'PIM Model'!$D$26</f>
        <v>%</v>
      </c>
      <c r="AJ72" s="1958"/>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82"/>
    </row>
    <row r="73" spans="2:70" x14ac:dyDescent="0.25">
      <c r="B73" s="137"/>
      <c r="C73" s="1787" t="s">
        <v>88</v>
      </c>
      <c r="D73" s="1787"/>
      <c r="E73" s="1787"/>
      <c r="F73" s="1787"/>
      <c r="G73" s="1787"/>
      <c r="H73" s="1787"/>
      <c r="I73" s="1787"/>
      <c r="J73" s="1787"/>
      <c r="K73" s="1787"/>
      <c r="L73" s="1787"/>
      <c r="M73" s="1787"/>
      <c r="N73" s="1787"/>
      <c r="O73" s="1787"/>
      <c r="P73" s="1787"/>
      <c r="Q73" s="1787"/>
      <c r="R73" s="1787"/>
      <c r="S73" s="1787"/>
      <c r="T73" s="1787"/>
      <c r="U73" s="1787"/>
      <c r="V73" s="1787"/>
      <c r="W73" s="1787"/>
      <c r="X73" s="1787"/>
      <c r="Y73" s="1787"/>
      <c r="Z73" s="1787"/>
      <c r="AC73" s="1961" t="str">
        <f>'PIM Model'!$AD$29</f>
        <v/>
      </c>
      <c r="AD73" s="1961"/>
      <c r="AE73" s="1961" t="str">
        <f>'PIM Model'!$D$29</f>
        <v>%</v>
      </c>
      <c r="AF73" s="1961"/>
      <c r="AG73" s="1961" t="str">
        <f>'PIM Model'!$D$29</f>
        <v>%</v>
      </c>
      <c r="AH73" s="1961"/>
      <c r="AI73" s="1958" t="str">
        <f>'PIM Model'!$D$29</f>
        <v>%</v>
      </c>
      <c r="AJ73" s="1958"/>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82"/>
    </row>
    <row r="74" spans="2:70" x14ac:dyDescent="0.25">
      <c r="B74" s="137"/>
      <c r="C74" s="1787" t="s">
        <v>87</v>
      </c>
      <c r="D74" s="1787"/>
      <c r="E74" s="1787"/>
      <c r="F74" s="1787"/>
      <c r="G74" s="1787"/>
      <c r="H74" s="1787"/>
      <c r="I74" s="1787"/>
      <c r="J74" s="1787"/>
      <c r="K74" s="1787"/>
      <c r="L74" s="1787"/>
      <c r="M74" s="1787"/>
      <c r="N74" s="1787"/>
      <c r="O74" s="1787"/>
      <c r="P74" s="1787"/>
      <c r="Q74" s="1787"/>
      <c r="R74" s="1787"/>
      <c r="S74" s="1787"/>
      <c r="T74" s="1787"/>
      <c r="U74" s="1787"/>
      <c r="V74" s="1787"/>
      <c r="W74" s="1787"/>
      <c r="X74" s="1787"/>
      <c r="Y74" s="1787"/>
      <c r="Z74" s="1787"/>
      <c r="AC74" s="1961" t="str">
        <f>'PIM Model'!$AD$30</f>
        <v/>
      </c>
      <c r="AD74" s="1961"/>
      <c r="AE74" s="1961" t="str">
        <f>'PIM Model'!$D$30</f>
        <v>%</v>
      </c>
      <c r="AF74" s="1961"/>
      <c r="AG74" s="1961" t="str">
        <f>'PIM Model'!$D$30</f>
        <v>%</v>
      </c>
      <c r="AH74" s="1961"/>
      <c r="AI74" s="1958" t="str">
        <f>'PIM Model'!$D$30</f>
        <v>%</v>
      </c>
      <c r="AJ74" s="1958"/>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82"/>
    </row>
    <row r="75" spans="2:70" x14ac:dyDescent="0.25">
      <c r="B75" s="137"/>
      <c r="C75" s="1787" t="s">
        <v>86</v>
      </c>
      <c r="D75" s="1787"/>
      <c r="E75" s="1787"/>
      <c r="F75" s="1787"/>
      <c r="G75" s="1787"/>
      <c r="H75" s="1787"/>
      <c r="I75" s="1787"/>
      <c r="J75" s="1787"/>
      <c r="K75" s="1787"/>
      <c r="L75" s="1787"/>
      <c r="M75" s="1787"/>
      <c r="N75" s="1787"/>
      <c r="O75" s="1787"/>
      <c r="P75" s="1787"/>
      <c r="Q75" s="1787"/>
      <c r="R75" s="1787"/>
      <c r="S75" s="1787"/>
      <c r="T75" s="1787"/>
      <c r="U75" s="1787"/>
      <c r="V75" s="1787"/>
      <c r="W75" s="1787"/>
      <c r="X75" s="1787"/>
      <c r="Y75" s="1787"/>
      <c r="Z75" s="1787"/>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87" t="s">
        <v>105</v>
      </c>
      <c r="D76" s="1787"/>
      <c r="E76" s="1787"/>
      <c r="F76" s="1787"/>
      <c r="G76" s="1787"/>
      <c r="H76" s="1787"/>
      <c r="I76" s="1787"/>
      <c r="J76" s="1787"/>
      <c r="K76" s="1787"/>
      <c r="L76" s="1787"/>
      <c r="M76" s="1787"/>
      <c r="N76" s="1787"/>
      <c r="O76" s="1787"/>
      <c r="P76" s="1787"/>
      <c r="Q76" s="1787"/>
      <c r="R76" s="1787"/>
      <c r="S76" s="1787"/>
      <c r="T76" s="1787"/>
      <c r="U76" s="1787"/>
      <c r="V76" s="1787"/>
      <c r="W76" s="1787"/>
      <c r="X76" s="1787"/>
      <c r="Y76" s="1787"/>
      <c r="Z76" s="1787"/>
      <c r="AC76" s="1961" t="str">
        <f>'PIM Model'!$AD$22</f>
        <v/>
      </c>
      <c r="AD76" s="1961"/>
      <c r="AE76" s="1961" t="str">
        <f>'PIM Model'!$D$22</f>
        <v>%</v>
      </c>
      <c r="AF76" s="1961"/>
      <c r="AG76" s="1961" t="str">
        <f>'PIM Model'!$D$22</f>
        <v>%</v>
      </c>
      <c r="AH76" s="1961"/>
      <c r="AI76" s="1958" t="str">
        <f>'PIM Model'!$D$22</f>
        <v>%</v>
      </c>
      <c r="AJ76" s="1958"/>
      <c r="BF76" s="138"/>
    </row>
    <row r="77" spans="2:70" x14ac:dyDescent="0.25">
      <c r="B77" s="577"/>
      <c r="C77" s="1989" t="s">
        <v>719</v>
      </c>
      <c r="D77" s="1989"/>
      <c r="E77" s="1989"/>
      <c r="F77" s="1989"/>
      <c r="G77" s="1989"/>
      <c r="H77" s="1989"/>
      <c r="I77" s="1989"/>
      <c r="J77" s="1989"/>
      <c r="K77" s="1989"/>
      <c r="L77" s="1989"/>
      <c r="M77" s="1989"/>
      <c r="N77" s="1989"/>
      <c r="O77" s="1989"/>
      <c r="P77" s="1989"/>
      <c r="Q77" s="1989"/>
      <c r="R77" s="1989"/>
      <c r="S77" s="1989"/>
      <c r="T77" s="1989"/>
      <c r="U77" s="1989"/>
      <c r="V77" s="1989"/>
      <c r="W77" s="1989"/>
      <c r="X77" s="1989"/>
      <c r="Y77" s="1989"/>
      <c r="Z77" s="1989"/>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9" t="s">
        <v>720</v>
      </c>
      <c r="D78" s="1989"/>
      <c r="E78" s="1989"/>
      <c r="F78" s="1989"/>
      <c r="G78" s="1989"/>
      <c r="H78" s="1989"/>
      <c r="I78" s="1989"/>
      <c r="J78" s="1989"/>
      <c r="K78" s="1989"/>
      <c r="L78" s="1989"/>
      <c r="M78" s="1989"/>
      <c r="N78" s="1989"/>
      <c r="O78" s="1989"/>
      <c r="P78" s="1989"/>
      <c r="Q78" s="1989"/>
      <c r="R78" s="1989"/>
      <c r="S78" s="1989"/>
      <c r="T78" s="1989"/>
      <c r="U78" s="1989"/>
      <c r="V78" s="1989"/>
      <c r="W78" s="1989"/>
      <c r="X78" s="1989"/>
      <c r="Y78" s="1989"/>
      <c r="Z78" s="198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8" t="s">
        <v>687</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239</v>
      </c>
      <c r="E82" s="1962"/>
      <c r="F82" s="1958" t="s">
        <v>686</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685</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69"/>
      <c r="B84" s="137"/>
      <c r="D84" s="1960"/>
      <c r="E84" s="1960"/>
      <c r="F84" s="1958" t="s">
        <v>684</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683</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239</v>
      </c>
      <c r="E87" s="1962"/>
      <c r="F87" s="1958" t="s">
        <v>682</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681</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16" t="s">
        <v>957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2"/>
    </row>
    <row r="94" spans="1:70" ht="15.75" thickBot="1" x14ac:dyDescent="0.3">
      <c r="B94" s="137"/>
      <c r="D94" s="1953" t="s">
        <v>723</v>
      </c>
      <c r="E94" s="1923"/>
      <c r="F94" s="1923"/>
      <c r="G94" s="1923"/>
      <c r="H94" s="1923"/>
      <c r="I94" s="1923"/>
      <c r="J94" s="1923"/>
      <c r="K94" s="1922" t="s">
        <v>724</v>
      </c>
      <c r="L94" s="1923"/>
      <c r="M94" s="1923"/>
      <c r="N94" s="1923"/>
      <c r="O94" s="1923"/>
      <c r="P94" s="1923"/>
      <c r="Q94" s="1923"/>
      <c r="R94" s="1923"/>
      <c r="S94" s="1923"/>
      <c r="T94" s="1923"/>
      <c r="U94" s="1922" t="s">
        <v>767</v>
      </c>
      <c r="V94" s="1923"/>
      <c r="W94" s="1923"/>
      <c r="X94" s="1923"/>
      <c r="Y94" s="1923"/>
      <c r="Z94" s="1923"/>
      <c r="AA94" s="1923"/>
      <c r="AB94" s="1923"/>
      <c r="AC94" s="1923"/>
      <c r="AD94" s="1923"/>
      <c r="AE94" s="1923"/>
      <c r="AF94" s="1923"/>
      <c r="AG94" s="1923"/>
      <c r="AH94" s="1923"/>
      <c r="AI94" s="1923"/>
      <c r="AJ94" s="1922" t="s">
        <v>768</v>
      </c>
      <c r="AK94" s="1923"/>
      <c r="AL94" s="1923"/>
      <c r="AM94" s="1923"/>
      <c r="AN94" s="1923"/>
      <c r="AO94" s="1923"/>
      <c r="AP94" s="1923"/>
      <c r="AQ94" s="1923"/>
      <c r="AR94" s="1923"/>
      <c r="AS94" s="1923"/>
      <c r="AT94" s="1924"/>
      <c r="AU94" s="1922" t="s">
        <v>769</v>
      </c>
      <c r="AV94" s="1923"/>
      <c r="AW94" s="1923"/>
      <c r="AX94" s="1924"/>
      <c r="AY94" s="1922" t="s">
        <v>810</v>
      </c>
      <c r="AZ94" s="1923"/>
      <c r="BA94" s="1923"/>
      <c r="BB94" s="1923"/>
      <c r="BC94" s="1934"/>
      <c r="BF94" s="138"/>
    </row>
    <row r="95" spans="1:70" x14ac:dyDescent="0.25">
      <c r="B95" s="137"/>
      <c r="C95" s="536">
        <v>1</v>
      </c>
      <c r="D95" s="1952">
        <f>'Customer Inputs'!$B$6</f>
        <v>0</v>
      </c>
      <c r="E95" s="1952"/>
      <c r="F95" s="1952"/>
      <c r="G95" s="1952"/>
      <c r="H95" s="1952"/>
      <c r="I95" s="1952"/>
      <c r="J95" s="1952"/>
      <c r="K95" s="1939" t="str">
        <f>IFERROR(IFERROR('Multi-Customer'!$BK$39,VLOOKUP($D95,'Required Info to Submit'!$E$23:$J$32,2,FALSE)),"")</f>
        <v/>
      </c>
      <c r="L95" s="1939"/>
      <c r="M95" s="1939"/>
      <c r="N95" s="1939"/>
      <c r="O95" s="1939"/>
      <c r="P95" s="1939"/>
      <c r="Q95" s="1939"/>
      <c r="R95" s="1939"/>
      <c r="S95" s="1939"/>
      <c r="T95" s="1939"/>
      <c r="U95" s="1939" t="str">
        <f>IFERROR(IFERROR('Multi-Customer'!$BK$41&amp;" "&amp;'Multi-Customer'!$BK$42,VLOOKUP($D95,'Required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IFERROR(IFERROR('Multi-Customer'!$BK$43,VLOOKUP($D95,'Required Info to Submit'!$E$23:$J$32,4,FALSE)),"")</f>
        <v/>
      </c>
      <c r="AK95" s="1947"/>
      <c r="AL95" s="1947"/>
      <c r="AM95" s="1947"/>
      <c r="AN95" s="1947"/>
      <c r="AO95" s="1947"/>
      <c r="AP95" s="1947"/>
      <c r="AQ95" s="1947"/>
      <c r="AR95" s="1947"/>
      <c r="AS95" s="1947"/>
      <c r="AT95" s="1948"/>
      <c r="AU95" s="1919" t="str">
        <f>IFERROR(IFERROR('Multi-Customer'!$BK$44,VLOOKUP($D95,'Required Info to Submit'!$E$23:$J$32,5,FALSE)),"")</f>
        <v/>
      </c>
      <c r="AV95" s="1920"/>
      <c r="AW95" s="1920"/>
      <c r="AX95" s="1921"/>
      <c r="AY95" s="1931" t="str">
        <f>IFERROR(IFERROR('Multi-Customer'!$BK$45,VLOOKUP($D95,'Required Info to Submit'!$E$23:$J$32,6,FALSE)),"")</f>
        <v/>
      </c>
      <c r="AZ95" s="1932"/>
      <c r="BA95" s="1932"/>
      <c r="BB95" s="1932"/>
      <c r="BC95" s="1933"/>
      <c r="BF95" s="138"/>
    </row>
    <row r="96" spans="1:70" x14ac:dyDescent="0.25">
      <c r="B96" s="137"/>
      <c r="C96" s="537">
        <v>2</v>
      </c>
      <c r="D96" s="1951">
        <f>'Customer Inputs'!$B$7</f>
        <v>0</v>
      </c>
      <c r="E96" s="1951"/>
      <c r="F96" s="1951"/>
      <c r="G96" s="1951"/>
      <c r="H96" s="1951"/>
      <c r="I96" s="1951"/>
      <c r="J96" s="1951"/>
      <c r="K96" s="1938" t="str">
        <f>IFERROR(IFERROR('Multi-Customer'!$CH$39,VLOOKUP($D96,'Required Info to Submit'!$E$23:$J$32,2,FALSE)),"")</f>
        <v/>
      </c>
      <c r="L96" s="1938"/>
      <c r="M96" s="1938"/>
      <c r="N96" s="1938"/>
      <c r="O96" s="1938"/>
      <c r="P96" s="1938"/>
      <c r="Q96" s="1938"/>
      <c r="R96" s="1938"/>
      <c r="S96" s="1938"/>
      <c r="T96" s="1938"/>
      <c r="U96" s="1938" t="str">
        <f>IFERROR(IFERROR('Multi-Customer'!$CH$41&amp;" "&amp;'Multi-Customer'!$CH$42,VLOOKUP($D96,'Required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IFERROR(IFERROR('Multi-Customer'!$CH$43,VLOOKUP($D96,'Required Info to Submit'!$E$23:$J$32,4,FALSE)),"")</f>
        <v/>
      </c>
      <c r="AK96" s="1944"/>
      <c r="AL96" s="1944"/>
      <c r="AM96" s="1944"/>
      <c r="AN96" s="1944"/>
      <c r="AO96" s="1944"/>
      <c r="AP96" s="1944"/>
      <c r="AQ96" s="1944"/>
      <c r="AR96" s="1944"/>
      <c r="AS96" s="1944"/>
      <c r="AT96" s="1945"/>
      <c r="AU96" s="1886" t="str">
        <f>IFERROR(IFERROR('Multi-Customer'!$CH$44,VLOOKUP($D96,'Required Info to Submit'!$E$23:$J$32,5,FALSE)),"")</f>
        <v/>
      </c>
      <c r="AV96" s="1887"/>
      <c r="AW96" s="1887"/>
      <c r="AX96" s="1888"/>
      <c r="AY96" s="1928" t="str">
        <f>IFERROR(IFERROR('Multi-Customer'!$CH$45,VLOOKUP($D96,'Required Info to Submit'!$E$23:$J$32,6,FALSE)),"")</f>
        <v/>
      </c>
      <c r="AZ96" s="1929"/>
      <c r="BA96" s="1929"/>
      <c r="BB96" s="1929"/>
      <c r="BC96" s="1930"/>
      <c r="BF96" s="138"/>
    </row>
    <row r="97" spans="2:58" x14ac:dyDescent="0.25">
      <c r="B97" s="137"/>
      <c r="C97" s="537">
        <v>3</v>
      </c>
      <c r="D97" s="1951">
        <f>'Customer Inputs'!$B$8</f>
        <v>0</v>
      </c>
      <c r="E97" s="1951"/>
      <c r="F97" s="1951"/>
      <c r="G97" s="1951"/>
      <c r="H97" s="1951"/>
      <c r="I97" s="1951"/>
      <c r="J97" s="1951"/>
      <c r="K97" s="1938" t="str">
        <f>IFERROR(IFERROR('Multi-Customer'!$DE$39,VLOOKUP($D97,'Required Info to Submit'!$E$23:$J$32,2,FALSE)),"")</f>
        <v/>
      </c>
      <c r="L97" s="1938"/>
      <c r="M97" s="1938"/>
      <c r="N97" s="1938"/>
      <c r="O97" s="1938"/>
      <c r="P97" s="1938"/>
      <c r="Q97" s="1938"/>
      <c r="R97" s="1938"/>
      <c r="S97" s="1938"/>
      <c r="T97" s="1938"/>
      <c r="U97" s="1938" t="str">
        <f>IFERROR(IFERROR('Multi-Customer'!$DE$41&amp;" "&amp;'Multi-Customer'!$DE$42,VLOOKUP($D97,'Required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IFERROR(IFERROR('Multi-Customer'!$DE$43,VLOOKUP($D97,'Required Info to Submit'!$E$23:$J$32,4,FALSE)),"")</f>
        <v/>
      </c>
      <c r="AK97" s="1944"/>
      <c r="AL97" s="1944"/>
      <c r="AM97" s="1944"/>
      <c r="AN97" s="1944"/>
      <c r="AO97" s="1944"/>
      <c r="AP97" s="1944"/>
      <c r="AQ97" s="1944"/>
      <c r="AR97" s="1944"/>
      <c r="AS97" s="1944"/>
      <c r="AT97" s="1945"/>
      <c r="AU97" s="1886" t="str">
        <f>IFERROR(IFERROR('Multi-Customer'!$DE$44,VLOOKUP($D97,'Required Info to Submit'!$E$23:$J$32,5,FALSE)),"")</f>
        <v/>
      </c>
      <c r="AV97" s="1887"/>
      <c r="AW97" s="1887"/>
      <c r="AX97" s="1888"/>
      <c r="AY97" s="1928" t="str">
        <f>IFERROR(IFERROR('Multi-Customer'!$DE$45,VLOOKUP($D97,'Required Info to Submit'!$E$23:$J$32,6,FALSE)),"")</f>
        <v/>
      </c>
      <c r="AZ97" s="1929"/>
      <c r="BA97" s="1929"/>
      <c r="BB97" s="1929"/>
      <c r="BC97" s="1930"/>
      <c r="BF97" s="138"/>
    </row>
    <row r="98" spans="2:58" x14ac:dyDescent="0.25">
      <c r="B98" s="137"/>
      <c r="C98" s="537">
        <v>4</v>
      </c>
      <c r="D98" s="1951">
        <f>'Customer Inputs'!$B$9</f>
        <v>0</v>
      </c>
      <c r="E98" s="1951"/>
      <c r="F98" s="1951"/>
      <c r="G98" s="1951"/>
      <c r="H98" s="1951"/>
      <c r="I98" s="1951"/>
      <c r="J98" s="1951"/>
      <c r="K98" s="1938" t="str">
        <f>IFERROR(IFERROR('Multi-Customer'!$EB$39,VLOOKUP($D98,'Required Info to Submit'!$E$23:$J$32,2,FALSE)),"")</f>
        <v/>
      </c>
      <c r="L98" s="1938"/>
      <c r="M98" s="1938"/>
      <c r="N98" s="1938"/>
      <c r="O98" s="1938"/>
      <c r="P98" s="1938"/>
      <c r="Q98" s="1938"/>
      <c r="R98" s="1938"/>
      <c r="S98" s="1938"/>
      <c r="T98" s="1938"/>
      <c r="U98" s="1938" t="str">
        <f>IFERROR(IFERROR('Multi-Customer'!$EB$41&amp;" "&amp;'Multi-Customer'!$EB$42,VLOOKUP($D98,'Required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IFERROR(IFERROR('Multi-Customer'!$EB$43,VLOOKUP($D98,'Required Info to Submit'!$E$23:$J$32,4,FALSE)),"")</f>
        <v/>
      </c>
      <c r="AK98" s="1944"/>
      <c r="AL98" s="1944"/>
      <c r="AM98" s="1944"/>
      <c r="AN98" s="1944"/>
      <c r="AO98" s="1944"/>
      <c r="AP98" s="1944"/>
      <c r="AQ98" s="1944"/>
      <c r="AR98" s="1944"/>
      <c r="AS98" s="1944"/>
      <c r="AT98" s="1945"/>
      <c r="AU98" s="1886" t="str">
        <f>IFERROR(IFERROR('Multi-Customer'!$EB$44,VLOOKUP($D98,'Required Info to Submit'!$E$23:$J$32,5,FALSE)),"")</f>
        <v/>
      </c>
      <c r="AV98" s="1887"/>
      <c r="AW98" s="1887"/>
      <c r="AX98" s="1888"/>
      <c r="AY98" s="1928" t="str">
        <f>IFERROR(IFERROR('Multi-Customer'!$EB$45,VLOOKUP($D98,'Required Info to Submit'!$E$23:$J$32,6,FALSE)),"")</f>
        <v/>
      </c>
      <c r="AZ98" s="1929"/>
      <c r="BA98" s="1929"/>
      <c r="BB98" s="1929"/>
      <c r="BC98" s="1930"/>
      <c r="BF98" s="138"/>
    </row>
    <row r="99" spans="2:58" x14ac:dyDescent="0.25">
      <c r="B99" s="137"/>
      <c r="C99" s="537">
        <v>5</v>
      </c>
      <c r="D99" s="1951">
        <f>'Customer Inputs'!$B$10</f>
        <v>0</v>
      </c>
      <c r="E99" s="1951"/>
      <c r="F99" s="1951"/>
      <c r="G99" s="1951"/>
      <c r="H99" s="1951"/>
      <c r="I99" s="1951"/>
      <c r="J99" s="1951"/>
      <c r="K99" s="1938" t="str">
        <f>IFERROR(IFERROR('Multi-Customer'!$EY$39,VLOOKUP($D99,'Required Info to Submit'!$E$23:$J$32,2,FALSE)),"")</f>
        <v/>
      </c>
      <c r="L99" s="1938"/>
      <c r="M99" s="1938"/>
      <c r="N99" s="1938"/>
      <c r="O99" s="1938"/>
      <c r="P99" s="1938"/>
      <c r="Q99" s="1938"/>
      <c r="R99" s="1938"/>
      <c r="S99" s="1938"/>
      <c r="T99" s="1938"/>
      <c r="U99" s="1938" t="str">
        <f>IFERROR(IFERROR('Multi-Customer'!$EY$41&amp;" "&amp;'Multi-Customer'!$EY$42,VLOOKUP($D99,'Required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IFERROR(IFERROR('Multi-Customer'!$EY$43,VLOOKUP($D99,'Required Info to Submit'!$E$23:$J$32,4,FALSE)),"")</f>
        <v/>
      </c>
      <c r="AK99" s="1944"/>
      <c r="AL99" s="1944"/>
      <c r="AM99" s="1944"/>
      <c r="AN99" s="1944"/>
      <c r="AO99" s="1944"/>
      <c r="AP99" s="1944"/>
      <c r="AQ99" s="1944"/>
      <c r="AR99" s="1944"/>
      <c r="AS99" s="1944"/>
      <c r="AT99" s="1945"/>
      <c r="AU99" s="1886" t="str">
        <f>IFERROR(IFERROR('Multi-Customer'!$EY$44,VLOOKUP($D99,'Required Info to Submit'!$E$23:$J$32,5,FALSE)),"")</f>
        <v/>
      </c>
      <c r="AV99" s="1887"/>
      <c r="AW99" s="1887"/>
      <c r="AX99" s="1888"/>
      <c r="AY99" s="1928" t="str">
        <f>IFERROR(IFERROR('Multi-Customer'!$EY$45,VLOOKUP($D99,'Required Info to Submit'!$E$23:$J$32,6,FALSE)),"")</f>
        <v/>
      </c>
      <c r="AZ99" s="1929"/>
      <c r="BA99" s="1929"/>
      <c r="BB99" s="1929"/>
      <c r="BC99" s="1930"/>
      <c r="BF99" s="138"/>
    </row>
    <row r="100" spans="2:58" x14ac:dyDescent="0.25">
      <c r="B100" s="137"/>
      <c r="C100" s="537">
        <v>6</v>
      </c>
      <c r="D100" s="1951">
        <f>'Customer Inputs'!$B$11</f>
        <v>0</v>
      </c>
      <c r="E100" s="1951"/>
      <c r="F100" s="1951"/>
      <c r="G100" s="1951"/>
      <c r="H100" s="1951"/>
      <c r="I100" s="1951"/>
      <c r="J100" s="1951"/>
      <c r="K100" s="1938" t="str">
        <f>IFERROR(IFERROR('Multi-Customer'!$FV$39,VLOOKUP($D100,'Required Info to Submit'!$E$23:$J$32,2,FALSE)),"")</f>
        <v/>
      </c>
      <c r="L100" s="1938"/>
      <c r="M100" s="1938"/>
      <c r="N100" s="1938"/>
      <c r="O100" s="1938"/>
      <c r="P100" s="1938"/>
      <c r="Q100" s="1938"/>
      <c r="R100" s="1938"/>
      <c r="S100" s="1938"/>
      <c r="T100" s="1938"/>
      <c r="U100" s="1938" t="str">
        <f>IFERROR(IFERROR('Multi-Customer'!$FV$41&amp;" "&amp;'Multi-Customer'!$FV$42,VLOOKUP($D100,'Required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IFERROR(IFERROR('Multi-Customer'!$FV$43,VLOOKUP($D100,'Required Info to Submit'!$E$23:$J$32,4,FALSE)),"")</f>
        <v/>
      </c>
      <c r="AK100" s="1944"/>
      <c r="AL100" s="1944"/>
      <c r="AM100" s="1944"/>
      <c r="AN100" s="1944"/>
      <c r="AO100" s="1944"/>
      <c r="AP100" s="1944"/>
      <c r="AQ100" s="1944"/>
      <c r="AR100" s="1944"/>
      <c r="AS100" s="1944"/>
      <c r="AT100" s="1945"/>
      <c r="AU100" s="1886" t="str">
        <f>IFERROR(IFERROR('Multi-Customer'!$FV$44,VLOOKUP($D100,'Required Info to Submit'!$E$23:$J$32,5,FALSE)),"")</f>
        <v/>
      </c>
      <c r="AV100" s="1887"/>
      <c r="AW100" s="1887"/>
      <c r="AX100" s="1888"/>
      <c r="AY100" s="1928" t="str">
        <f>IFERROR(IFERROR('Multi-Customer'!$FV$45,VLOOKUP($D100,'Required Info to Submit'!$E$23:$J$32,6,FALSE)),"")</f>
        <v/>
      </c>
      <c r="AZ100" s="1929"/>
      <c r="BA100" s="1929"/>
      <c r="BB100" s="1929"/>
      <c r="BC100" s="1930"/>
      <c r="BF100" s="138"/>
    </row>
    <row r="101" spans="2:58" x14ac:dyDescent="0.25">
      <c r="B101" s="137"/>
      <c r="C101" s="537">
        <v>7</v>
      </c>
      <c r="D101" s="1951">
        <f>'Customer Inputs'!$B$12</f>
        <v>0</v>
      </c>
      <c r="E101" s="1951"/>
      <c r="F101" s="1951"/>
      <c r="G101" s="1951"/>
      <c r="H101" s="1951"/>
      <c r="I101" s="1951"/>
      <c r="J101" s="1951"/>
      <c r="K101" s="1938" t="str">
        <f>IFERROR(IFERROR('Multi-Customer'!$GS$39,VLOOKUP($D101,'Required Info to Submit'!$E$23:$J$32,2,FALSE)),"")</f>
        <v/>
      </c>
      <c r="L101" s="1938"/>
      <c r="M101" s="1938"/>
      <c r="N101" s="1938"/>
      <c r="O101" s="1938"/>
      <c r="P101" s="1938"/>
      <c r="Q101" s="1938"/>
      <c r="R101" s="1938"/>
      <c r="S101" s="1938"/>
      <c r="T101" s="1938"/>
      <c r="U101" s="1938" t="str">
        <f>IFERROR(IFERROR('Multi-Customer'!$GS$41&amp;" "&amp;'Multi-Customer'!$GS$42,VLOOKUP($D101,'Required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IFERROR(IFERROR('Multi-Customer'!$GS$43,VLOOKUP($D101,'Required Info to Submit'!$E$23:$J$32,4,FALSE)),"")</f>
        <v/>
      </c>
      <c r="AK101" s="1944"/>
      <c r="AL101" s="1944"/>
      <c r="AM101" s="1944"/>
      <c r="AN101" s="1944"/>
      <c r="AO101" s="1944"/>
      <c r="AP101" s="1944"/>
      <c r="AQ101" s="1944"/>
      <c r="AR101" s="1944"/>
      <c r="AS101" s="1944"/>
      <c r="AT101" s="1945"/>
      <c r="AU101" s="1886" t="str">
        <f>IFERROR(IFERROR('Multi-Customer'!$GS$44,VLOOKUP($D101,'Required Info to Submit'!$E$23:$J$32,5,FALSE)),"")</f>
        <v/>
      </c>
      <c r="AV101" s="1887"/>
      <c r="AW101" s="1887"/>
      <c r="AX101" s="1888"/>
      <c r="AY101" s="1928" t="str">
        <f>IFERROR(IFERROR('Multi-Customer'!$GS$45,VLOOKUP($D101,'Required Info to Submit'!$E$23:$J$32,6,FALSE)),"")</f>
        <v/>
      </c>
      <c r="AZ101" s="1929"/>
      <c r="BA101" s="1929"/>
      <c r="BB101" s="1929"/>
      <c r="BC101" s="1930"/>
      <c r="BF101" s="138"/>
    </row>
    <row r="102" spans="2:58" x14ac:dyDescent="0.25">
      <c r="B102" s="137"/>
      <c r="C102" s="537">
        <v>8</v>
      </c>
      <c r="D102" s="1951">
        <f>'Customer Inputs'!$B$13</f>
        <v>0</v>
      </c>
      <c r="E102" s="1951"/>
      <c r="F102" s="1951"/>
      <c r="G102" s="1951"/>
      <c r="H102" s="1951"/>
      <c r="I102" s="1951"/>
      <c r="J102" s="1951"/>
      <c r="K102" s="1938" t="str">
        <f>IFERROR(IFERROR('Multi-Customer'!$HP$39,VLOOKUP($D102,'Required Info to Submit'!$E$23:$J$32,2,FALSE)),"")</f>
        <v/>
      </c>
      <c r="L102" s="1938"/>
      <c r="M102" s="1938"/>
      <c r="N102" s="1938"/>
      <c r="O102" s="1938"/>
      <c r="P102" s="1938"/>
      <c r="Q102" s="1938"/>
      <c r="R102" s="1938"/>
      <c r="S102" s="1938"/>
      <c r="T102" s="1938"/>
      <c r="U102" s="1938" t="str">
        <f>IFERROR(IFERROR('Multi-Customer'!$HP$41&amp;" "&amp;'Multi-Customer'!$HP$42,VLOOKUP($D102,'Required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IFERROR(IFERROR('Multi-Customer'!$HP$43,VLOOKUP($D102,'Required Info to Submit'!$E$23:$J$32,4,FALSE)),"")</f>
        <v/>
      </c>
      <c r="AK102" s="1944"/>
      <c r="AL102" s="1944"/>
      <c r="AM102" s="1944"/>
      <c r="AN102" s="1944"/>
      <c r="AO102" s="1944"/>
      <c r="AP102" s="1944"/>
      <c r="AQ102" s="1944"/>
      <c r="AR102" s="1944"/>
      <c r="AS102" s="1944"/>
      <c r="AT102" s="1945"/>
      <c r="AU102" s="1886" t="str">
        <f>IFERROR(IFERROR('Multi-Customer'!$HP$44,VLOOKUP($D102,'Required Info to Submit'!$E$23:$J$32,5,FALSE)),"")</f>
        <v/>
      </c>
      <c r="AV102" s="1887"/>
      <c r="AW102" s="1887"/>
      <c r="AX102" s="1888"/>
      <c r="AY102" s="1928" t="str">
        <f>IFERROR(IFERROR('Multi-Customer'!$HP$45,VLOOKUP($D102,'Required Info to Submit'!$E$23:$J$32,6,FALSE)),"")</f>
        <v/>
      </c>
      <c r="AZ102" s="1929"/>
      <c r="BA102" s="1929"/>
      <c r="BB102" s="1929"/>
      <c r="BC102" s="1930"/>
      <c r="BF102" s="138"/>
    </row>
    <row r="103" spans="2:58" x14ac:dyDescent="0.25">
      <c r="B103" s="137"/>
      <c r="C103" s="537">
        <v>9</v>
      </c>
      <c r="D103" s="1951">
        <f>'Customer Inputs'!$B$14</f>
        <v>0</v>
      </c>
      <c r="E103" s="1951"/>
      <c r="F103" s="1951"/>
      <c r="G103" s="1951"/>
      <c r="H103" s="1951"/>
      <c r="I103" s="1951"/>
      <c r="J103" s="1951"/>
      <c r="K103" s="1938" t="str">
        <f>IFERROR(IFERROR('Multi-Customer'!$IM$39,VLOOKUP($D103,'Required Info to Submit'!$E$23:$J$32,2,FALSE)),"")</f>
        <v/>
      </c>
      <c r="L103" s="1938"/>
      <c r="M103" s="1938"/>
      <c r="N103" s="1938"/>
      <c r="O103" s="1938"/>
      <c r="P103" s="1938"/>
      <c r="Q103" s="1938"/>
      <c r="R103" s="1938"/>
      <c r="S103" s="1938"/>
      <c r="T103" s="1938"/>
      <c r="U103" s="1938" t="str">
        <f>IFERROR(IFERROR('Multi-Customer'!$IM$41&amp;" "&amp;'Multi-Customer'!$IM$42,VLOOKUP($D103,'Required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IFERROR(IFERROR('Multi-Customer'!$IM$43,VLOOKUP($D103,'Required Info to Submit'!$E$23:$J$32,4,FALSE)),"")</f>
        <v/>
      </c>
      <c r="AK103" s="1944"/>
      <c r="AL103" s="1944"/>
      <c r="AM103" s="1944"/>
      <c r="AN103" s="1944"/>
      <c r="AO103" s="1944"/>
      <c r="AP103" s="1944"/>
      <c r="AQ103" s="1944"/>
      <c r="AR103" s="1944"/>
      <c r="AS103" s="1944"/>
      <c r="AT103" s="1945"/>
      <c r="AU103" s="1886" t="str">
        <f>IFERROR(IFERROR('Multi-Customer'!$IM$44,VLOOKUP($D103,'Required Info to Submit'!$E$23:$J$32,5,FALSE)),"")</f>
        <v/>
      </c>
      <c r="AV103" s="1887"/>
      <c r="AW103" s="1887"/>
      <c r="AX103" s="1888"/>
      <c r="AY103" s="1928" t="str">
        <f>IFERROR(IFERROR('Multi-Customer'!$IM$45,VLOOKUP($D103,'Required Info to Submit'!$E$23:$J$32,6,FALSE)),"")</f>
        <v/>
      </c>
      <c r="AZ103" s="1929"/>
      <c r="BA103" s="1929"/>
      <c r="BB103" s="1929"/>
      <c r="BC103" s="1930"/>
      <c r="BF103" s="138"/>
    </row>
    <row r="104" spans="2:58" ht="15.75" thickBot="1" x14ac:dyDescent="0.3">
      <c r="B104" s="137"/>
      <c r="C104" s="538">
        <v>10</v>
      </c>
      <c r="D104" s="1950">
        <f>'Customer Inputs'!$B$15</f>
        <v>0</v>
      </c>
      <c r="E104" s="1950"/>
      <c r="F104" s="1950"/>
      <c r="G104" s="1950"/>
      <c r="H104" s="1950"/>
      <c r="I104" s="1950"/>
      <c r="J104" s="1950"/>
      <c r="K104" s="1949" t="str">
        <f>IFERROR(IFERROR('Multi-Customer'!$JJ$39,VLOOKUP($D104,'Required Info to Submit'!$E$23:$J$32,2,FALSE)),"")</f>
        <v/>
      </c>
      <c r="L104" s="1949"/>
      <c r="M104" s="1949"/>
      <c r="N104" s="1949"/>
      <c r="O104" s="1949"/>
      <c r="P104" s="1949"/>
      <c r="Q104" s="1949"/>
      <c r="R104" s="1949"/>
      <c r="S104" s="1949"/>
      <c r="T104" s="1949"/>
      <c r="U104" s="1949" t="str">
        <f>IFERROR(IFERROR('Multi-Customer'!$JJ$41&amp;" "&amp;'Multi-Customer'!$JJ$42,VLOOKUP($D104,'Required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IFERROR(IFERROR('Multi-Customer'!$JJ$43,VLOOKUP($D104,'Required Info to Submit'!$E$23:$J$32,4,FALSE)),"")</f>
        <v/>
      </c>
      <c r="AK104" s="1941"/>
      <c r="AL104" s="1941"/>
      <c r="AM104" s="1941"/>
      <c r="AN104" s="1941"/>
      <c r="AO104" s="1941"/>
      <c r="AP104" s="1941"/>
      <c r="AQ104" s="1941"/>
      <c r="AR104" s="1941"/>
      <c r="AS104" s="1941"/>
      <c r="AT104" s="1942"/>
      <c r="AU104" s="1935" t="str">
        <f>IFERROR(IFERROR('Multi-Customer'!$JJ$44,VLOOKUP($D104,'Required Info to Submit'!$E$23:$J$32,5,FALSE)),"")</f>
        <v/>
      </c>
      <c r="AV104" s="1936"/>
      <c r="AW104" s="1936"/>
      <c r="AX104" s="1937"/>
      <c r="AY104" s="1925" t="str">
        <f>IFERROR(IFERROR('Multi-Customer'!$JJ$45,VLOOKUP($D104,'Required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965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06"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33"/>
      <c r="AT109" s="241"/>
      <c r="AU109" s="241"/>
      <c r="AV109" s="241"/>
      <c r="AW109" s="241"/>
      <c r="AX109" s="241"/>
      <c r="AY109" s="241"/>
      <c r="AZ109" s="241"/>
      <c r="BA109" s="241"/>
      <c r="BB109" s="241"/>
      <c r="BC109" s="241"/>
      <c r="BD109" s="241"/>
      <c r="BE109" s="241"/>
      <c r="BF109" s="540"/>
    </row>
    <row r="110" spans="2:58" x14ac:dyDescent="0.25">
      <c r="B110" s="137"/>
      <c r="D110" s="2002" t="s">
        <v>99</v>
      </c>
      <c r="E110" s="1939"/>
      <c r="F110" s="1939"/>
      <c r="G110" s="1939"/>
      <c r="H110" s="1939"/>
      <c r="I110" s="1939"/>
      <c r="J110" s="1939"/>
      <c r="K110" s="1939"/>
      <c r="L110" s="1939"/>
      <c r="M110" s="1939"/>
      <c r="N110" s="1939"/>
      <c r="O110" s="1939"/>
      <c r="P110" s="1939"/>
      <c r="Q110" s="1939"/>
      <c r="R110" s="1939"/>
      <c r="S110" s="1939"/>
      <c r="T110" s="2003"/>
      <c r="U110" s="2011" t="str">
        <f>IF('PIM Model'!$B$10=0,"",'PIM Model'!$B$10)</f>
        <v/>
      </c>
      <c r="V110" s="2008"/>
      <c r="W110" s="2008"/>
      <c r="X110" s="2008"/>
      <c r="Y110" s="2008"/>
      <c r="Z110" s="2008" t="str">
        <f>'PIM Model'!$AF$10</f>
        <v/>
      </c>
      <c r="AA110" s="2008"/>
      <c r="AB110" s="2008"/>
      <c r="AC110" s="2008"/>
      <c r="AD110" s="2008"/>
      <c r="AE110" s="2008"/>
      <c r="AF110" s="2020" t="str">
        <f>'PIM Model'!$AG$10</f>
        <v/>
      </c>
      <c r="AG110" s="2021"/>
      <c r="AH110" s="2021"/>
      <c r="AI110" s="2021"/>
      <c r="AJ110" s="2021"/>
      <c r="AK110" s="2021"/>
      <c r="AL110" s="2022"/>
      <c r="AM110" s="2020" t="str">
        <f>'PIM Model'!$AH$10</f>
        <v/>
      </c>
      <c r="AN110" s="2021"/>
      <c r="AO110" s="2021"/>
      <c r="AP110" s="2021"/>
      <c r="AQ110" s="2021"/>
      <c r="AR110" s="2021"/>
      <c r="AS110" s="2034"/>
      <c r="BF110" s="138"/>
    </row>
    <row r="111" spans="2:58" x14ac:dyDescent="0.25">
      <c r="B111" s="137"/>
      <c r="D111" s="2004" t="s">
        <v>103</v>
      </c>
      <c r="E111" s="1938"/>
      <c r="F111" s="1938"/>
      <c r="G111" s="1938"/>
      <c r="H111" s="1938"/>
      <c r="I111" s="1938"/>
      <c r="J111" s="1938"/>
      <c r="K111" s="1938"/>
      <c r="L111" s="1938"/>
      <c r="M111" s="1938"/>
      <c r="N111" s="1938"/>
      <c r="O111" s="1938"/>
      <c r="P111" s="1938"/>
      <c r="Q111" s="1938"/>
      <c r="R111" s="1938"/>
      <c r="S111" s="1938"/>
      <c r="T111" s="2005"/>
      <c r="U111" s="2012" t="str">
        <f>IF('PIM Model'!$B$11=0,"",'PIM Model'!$B$11)</f>
        <v/>
      </c>
      <c r="V111" s="1885"/>
      <c r="W111" s="1885"/>
      <c r="X111" s="1885"/>
      <c r="Y111" s="1885"/>
      <c r="Z111" s="1885" t="str">
        <f>'PIM Model'!$AF$11</f>
        <v/>
      </c>
      <c r="AA111" s="1885"/>
      <c r="AB111" s="1885"/>
      <c r="AC111" s="1885"/>
      <c r="AD111" s="1885"/>
      <c r="AE111" s="1885"/>
      <c r="AF111" s="1928" t="str">
        <f>'PIM Model'!$AG$11</f>
        <v/>
      </c>
      <c r="AG111" s="1929"/>
      <c r="AH111" s="1929"/>
      <c r="AI111" s="1929"/>
      <c r="AJ111" s="1929"/>
      <c r="AK111" s="1929"/>
      <c r="AL111" s="2016"/>
      <c r="AM111" s="1928" t="str">
        <f>'PIM Model'!$AH$11</f>
        <v/>
      </c>
      <c r="AN111" s="1929"/>
      <c r="AO111" s="1929"/>
      <c r="AP111" s="1929"/>
      <c r="AQ111" s="1929"/>
      <c r="AR111" s="1929"/>
      <c r="AS111" s="1930"/>
      <c r="BF111" s="138"/>
    </row>
    <row r="112" spans="2:58" x14ac:dyDescent="0.25">
      <c r="B112" s="137"/>
      <c r="D112" s="2004" t="s">
        <v>1296</v>
      </c>
      <c r="E112" s="1938"/>
      <c r="F112" s="1938"/>
      <c r="G112" s="1938"/>
      <c r="H112" s="1938"/>
      <c r="I112" s="1938"/>
      <c r="J112" s="1938"/>
      <c r="K112" s="1938"/>
      <c r="L112" s="1938"/>
      <c r="M112" s="1938"/>
      <c r="N112" s="1938"/>
      <c r="O112" s="1938"/>
      <c r="P112" s="1938"/>
      <c r="Q112" s="1938"/>
      <c r="R112" s="1938"/>
      <c r="S112" s="1938"/>
      <c r="T112" s="2005"/>
      <c r="U112" s="2012" t="str">
        <f>IF('PIM Model'!$B$12=0,"",'PIM Model'!$B$12)</f>
        <v/>
      </c>
      <c r="V112" s="1885"/>
      <c r="W112" s="1885"/>
      <c r="X112" s="1885"/>
      <c r="Y112" s="1885"/>
      <c r="Z112" s="1885" t="str">
        <f>'PIM Model'!$AF$12</f>
        <v/>
      </c>
      <c r="AA112" s="1885"/>
      <c r="AB112" s="1885"/>
      <c r="AC112" s="1885"/>
      <c r="AD112" s="1885"/>
      <c r="AE112" s="1885"/>
      <c r="AF112" s="1928" t="str">
        <f>'PIM Model'!$AG$12</f>
        <v/>
      </c>
      <c r="AG112" s="1929"/>
      <c r="AH112" s="1929"/>
      <c r="AI112" s="1929"/>
      <c r="AJ112" s="1929"/>
      <c r="AK112" s="1929"/>
      <c r="AL112" s="2016"/>
      <c r="AM112" s="1928" t="str">
        <f>'PIM Model'!$AH$12</f>
        <v/>
      </c>
      <c r="AN112" s="1929"/>
      <c r="AO112" s="1929"/>
      <c r="AP112" s="1929"/>
      <c r="AQ112" s="1929"/>
      <c r="AR112" s="1929"/>
      <c r="AS112" s="1930"/>
      <c r="BF112" s="138"/>
    </row>
    <row r="113" spans="2:58" x14ac:dyDescent="0.25">
      <c r="B113" s="137"/>
      <c r="D113" s="2004" t="s">
        <v>102</v>
      </c>
      <c r="E113" s="1938"/>
      <c r="F113" s="1938"/>
      <c r="G113" s="1938"/>
      <c r="H113" s="1938"/>
      <c r="I113" s="1938"/>
      <c r="J113" s="1938"/>
      <c r="K113" s="1938"/>
      <c r="L113" s="1938"/>
      <c r="M113" s="1938"/>
      <c r="N113" s="1938"/>
      <c r="O113" s="1938"/>
      <c r="P113" s="1938"/>
      <c r="Q113" s="1938"/>
      <c r="R113" s="1938"/>
      <c r="S113" s="1938"/>
      <c r="T113" s="2005"/>
      <c r="U113" s="2012" t="str">
        <f>IF('PIM Model'!$B$13=0,"",'PIM Model'!$B$13)</f>
        <v/>
      </c>
      <c r="V113" s="1885"/>
      <c r="W113" s="1885"/>
      <c r="X113" s="1885"/>
      <c r="Y113" s="1885"/>
      <c r="Z113" s="1885" t="str">
        <f>'PIM Model'!$AF$13</f>
        <v/>
      </c>
      <c r="AA113" s="1885"/>
      <c r="AB113" s="1885"/>
      <c r="AC113" s="1885"/>
      <c r="AD113" s="1885"/>
      <c r="AE113" s="1885"/>
      <c r="AF113" s="1928" t="str">
        <f>'PIM Model'!$AG$13</f>
        <v/>
      </c>
      <c r="AG113" s="1929"/>
      <c r="AH113" s="1929"/>
      <c r="AI113" s="1929"/>
      <c r="AJ113" s="1929"/>
      <c r="AK113" s="1929"/>
      <c r="AL113" s="2016"/>
      <c r="AM113" s="1928" t="str">
        <f>'PIM Model'!$AH$13</f>
        <v/>
      </c>
      <c r="AN113" s="1929"/>
      <c r="AO113" s="1929"/>
      <c r="AP113" s="1929"/>
      <c r="AQ113" s="1929"/>
      <c r="AR113" s="1929"/>
      <c r="AS113" s="1930"/>
      <c r="BF113" s="138"/>
    </row>
    <row r="114" spans="2:58" x14ac:dyDescent="0.25">
      <c r="B114" s="137"/>
      <c r="D114" s="2004" t="s">
        <v>100</v>
      </c>
      <c r="E114" s="1938"/>
      <c r="F114" s="1938"/>
      <c r="G114" s="1938"/>
      <c r="H114" s="1938"/>
      <c r="I114" s="1938"/>
      <c r="J114" s="1938"/>
      <c r="K114" s="1938"/>
      <c r="L114" s="1938"/>
      <c r="M114" s="1938"/>
      <c r="N114" s="1938"/>
      <c r="O114" s="1938"/>
      <c r="P114" s="1938"/>
      <c r="Q114" s="1938"/>
      <c r="R114" s="1938"/>
      <c r="S114" s="1938"/>
      <c r="T114" s="2005"/>
      <c r="U114" s="2012" t="str">
        <f>IF('PIM Model'!$B$14=0,"",'PIM Model'!$B$14)</f>
        <v/>
      </c>
      <c r="V114" s="1885"/>
      <c r="W114" s="1885"/>
      <c r="X114" s="1885"/>
      <c r="Y114" s="1885"/>
      <c r="Z114" s="1885" t="str">
        <f>'PIM Model'!$AF$14</f>
        <v/>
      </c>
      <c r="AA114" s="1885"/>
      <c r="AB114" s="1885"/>
      <c r="AC114" s="1885"/>
      <c r="AD114" s="1885"/>
      <c r="AE114" s="1885"/>
      <c r="AF114" s="1928" t="str">
        <f>'PIM Model'!$AG$14</f>
        <v/>
      </c>
      <c r="AG114" s="1929"/>
      <c r="AH114" s="1929"/>
      <c r="AI114" s="1929"/>
      <c r="AJ114" s="1929"/>
      <c r="AK114" s="1929"/>
      <c r="AL114" s="2016"/>
      <c r="AM114" s="1928" t="str">
        <f>'PIM Model'!$AH$14</f>
        <v/>
      </c>
      <c r="AN114" s="1929"/>
      <c r="AO114" s="1929"/>
      <c r="AP114" s="1929"/>
      <c r="AQ114" s="1929"/>
      <c r="AR114" s="1929"/>
      <c r="AS114" s="1930"/>
      <c r="BF114" s="138"/>
    </row>
    <row r="115" spans="2:58" x14ac:dyDescent="0.25">
      <c r="B115" s="137"/>
      <c r="D115" s="2004" t="s">
        <v>104</v>
      </c>
      <c r="E115" s="1938"/>
      <c r="F115" s="1938"/>
      <c r="G115" s="1938"/>
      <c r="H115" s="1938"/>
      <c r="I115" s="1938"/>
      <c r="J115" s="1938"/>
      <c r="K115" s="1938"/>
      <c r="L115" s="1938"/>
      <c r="M115" s="1938"/>
      <c r="N115" s="1938"/>
      <c r="O115" s="1938"/>
      <c r="P115" s="1938"/>
      <c r="Q115" s="1938"/>
      <c r="R115" s="1938"/>
      <c r="S115" s="1938"/>
      <c r="T115" s="2005"/>
      <c r="U115" s="2012" t="str">
        <f>IF('PIM Model'!$B$15=0,"",'PIM Model'!$B$15)</f>
        <v/>
      </c>
      <c r="V115" s="1885"/>
      <c r="W115" s="1885"/>
      <c r="X115" s="1885"/>
      <c r="Y115" s="1885"/>
      <c r="Z115" s="1885" t="str">
        <f>'PIM Model'!$AF$15</f>
        <v/>
      </c>
      <c r="AA115" s="1885"/>
      <c r="AB115" s="1885"/>
      <c r="AC115" s="1885"/>
      <c r="AD115" s="1885"/>
      <c r="AE115" s="1885"/>
      <c r="AF115" s="1928" t="str">
        <f>'PIM Model'!$AG$15</f>
        <v/>
      </c>
      <c r="AG115" s="1929"/>
      <c r="AH115" s="1929"/>
      <c r="AI115" s="1929"/>
      <c r="AJ115" s="1929"/>
      <c r="AK115" s="1929"/>
      <c r="AL115" s="2016"/>
      <c r="AM115" s="1928" t="str">
        <f>'PIM Model'!$AH$15</f>
        <v/>
      </c>
      <c r="AN115" s="1929"/>
      <c r="AO115" s="1929"/>
      <c r="AP115" s="1929"/>
      <c r="AQ115" s="1929"/>
      <c r="AR115" s="1929"/>
      <c r="AS115" s="1930"/>
      <c r="BF115" s="138"/>
    </row>
    <row r="116" spans="2:58" x14ac:dyDescent="0.25">
      <c r="B116" s="137"/>
      <c r="D116" s="2004" t="s">
        <v>98</v>
      </c>
      <c r="E116" s="1938"/>
      <c r="F116" s="1938"/>
      <c r="G116" s="1938"/>
      <c r="H116" s="1938"/>
      <c r="I116" s="1938"/>
      <c r="J116" s="1938"/>
      <c r="K116" s="1938"/>
      <c r="L116" s="1938"/>
      <c r="M116" s="1938"/>
      <c r="N116" s="1938"/>
      <c r="O116" s="1938"/>
      <c r="P116" s="1938"/>
      <c r="Q116" s="1938"/>
      <c r="R116" s="1938"/>
      <c r="S116" s="1938"/>
      <c r="T116" s="2005"/>
      <c r="U116" s="2012" t="str">
        <f>IF('PIM Model'!$B$16=0,"",'PIM Model'!$B$16)</f>
        <v/>
      </c>
      <c r="V116" s="1885"/>
      <c r="W116" s="1885"/>
      <c r="X116" s="1885"/>
      <c r="Y116" s="1885"/>
      <c r="Z116" s="1885" t="str">
        <f>'PIM Model'!$AF$16</f>
        <v/>
      </c>
      <c r="AA116" s="1885"/>
      <c r="AB116" s="1885"/>
      <c r="AC116" s="1885"/>
      <c r="AD116" s="1885"/>
      <c r="AE116" s="1885"/>
      <c r="AF116" s="1928" t="str">
        <f>'PIM Model'!$AG$16</f>
        <v/>
      </c>
      <c r="AG116" s="1929"/>
      <c r="AH116" s="1929"/>
      <c r="AI116" s="1929"/>
      <c r="AJ116" s="1929"/>
      <c r="AK116" s="1929"/>
      <c r="AL116" s="2016"/>
      <c r="AM116" s="1928" t="str">
        <f>'PIM Model'!$AH$16</f>
        <v/>
      </c>
      <c r="AN116" s="1929"/>
      <c r="AO116" s="1929"/>
      <c r="AP116" s="1929"/>
      <c r="AQ116" s="1929"/>
      <c r="AR116" s="1929"/>
      <c r="AS116" s="1930"/>
      <c r="BF116" s="138"/>
    </row>
    <row r="117" spans="2:58" x14ac:dyDescent="0.25">
      <c r="B117" s="137"/>
      <c r="D117" s="2004" t="s">
        <v>95</v>
      </c>
      <c r="E117" s="1938"/>
      <c r="F117" s="1938"/>
      <c r="G117" s="1938"/>
      <c r="H117" s="1938"/>
      <c r="I117" s="1938"/>
      <c r="J117" s="1938"/>
      <c r="K117" s="1938"/>
      <c r="L117" s="1938"/>
      <c r="M117" s="1938"/>
      <c r="N117" s="1938"/>
      <c r="O117" s="1938"/>
      <c r="P117" s="1938"/>
      <c r="Q117" s="1938"/>
      <c r="R117" s="1938"/>
      <c r="S117" s="1938"/>
      <c r="T117" s="2005"/>
      <c r="U117" s="2012" t="str">
        <f>IF('PIM Model'!$B$17=0,"",'PIM Model'!$B$17)</f>
        <v/>
      </c>
      <c r="V117" s="1885"/>
      <c r="W117" s="1885"/>
      <c r="X117" s="1885"/>
      <c r="Y117" s="1885"/>
      <c r="Z117" s="1885" t="str">
        <f>'PIM Model'!$AF$17</f>
        <v/>
      </c>
      <c r="AA117" s="1885"/>
      <c r="AB117" s="1885"/>
      <c r="AC117" s="1885"/>
      <c r="AD117" s="1885"/>
      <c r="AE117" s="1885"/>
      <c r="AF117" s="1928" t="str">
        <f>'PIM Model'!$AG$17</f>
        <v/>
      </c>
      <c r="AG117" s="1929"/>
      <c r="AH117" s="1929"/>
      <c r="AI117" s="1929"/>
      <c r="AJ117" s="1929"/>
      <c r="AK117" s="1929"/>
      <c r="AL117" s="2016"/>
      <c r="AM117" s="1928" t="str">
        <f>'PIM Model'!$AH$17</f>
        <v/>
      </c>
      <c r="AN117" s="1929"/>
      <c r="AO117" s="1929"/>
      <c r="AP117" s="1929"/>
      <c r="AQ117" s="1929"/>
      <c r="AR117" s="1929"/>
      <c r="AS117" s="1930"/>
      <c r="BF117" s="138"/>
    </row>
    <row r="118" spans="2:58" x14ac:dyDescent="0.25">
      <c r="B118" s="137"/>
      <c r="D118" s="2004" t="s">
        <v>96</v>
      </c>
      <c r="E118" s="1938"/>
      <c r="F118" s="1938"/>
      <c r="G118" s="1938"/>
      <c r="H118" s="1938"/>
      <c r="I118" s="1938"/>
      <c r="J118" s="1938"/>
      <c r="K118" s="1938"/>
      <c r="L118" s="1938"/>
      <c r="M118" s="1938"/>
      <c r="N118" s="1938"/>
      <c r="O118" s="1938"/>
      <c r="P118" s="1938"/>
      <c r="Q118" s="1938"/>
      <c r="R118" s="1938"/>
      <c r="S118" s="1938"/>
      <c r="T118" s="2005"/>
      <c r="U118" s="2012" t="str">
        <f>IF('PIM Model'!$B$18=0,"",'PIM Model'!$B$18)</f>
        <v/>
      </c>
      <c r="V118" s="1885"/>
      <c r="W118" s="1885"/>
      <c r="X118" s="1885"/>
      <c r="Y118" s="1885"/>
      <c r="Z118" s="1885" t="str">
        <f>'PIM Model'!$AF$18</f>
        <v/>
      </c>
      <c r="AA118" s="1885"/>
      <c r="AB118" s="1885"/>
      <c r="AC118" s="1885"/>
      <c r="AD118" s="1885"/>
      <c r="AE118" s="1885"/>
      <c r="AF118" s="1928" t="str">
        <f>'PIM Model'!$AG$18</f>
        <v/>
      </c>
      <c r="AG118" s="1929"/>
      <c r="AH118" s="1929"/>
      <c r="AI118" s="1929"/>
      <c r="AJ118" s="1929"/>
      <c r="AK118" s="1929"/>
      <c r="AL118" s="2016"/>
      <c r="AM118" s="1928" t="str">
        <f>'PIM Model'!$AH$18</f>
        <v/>
      </c>
      <c r="AN118" s="1929"/>
      <c r="AO118" s="1929"/>
      <c r="AP118" s="1929"/>
      <c r="AQ118" s="1929"/>
      <c r="AR118" s="1929"/>
      <c r="AS118" s="1930"/>
      <c r="BF118" s="138"/>
    </row>
    <row r="119" spans="2:58" x14ac:dyDescent="0.25">
      <c r="B119" s="137"/>
      <c r="D119" s="2004" t="s">
        <v>101</v>
      </c>
      <c r="E119" s="1938"/>
      <c r="F119" s="1938"/>
      <c r="G119" s="1938"/>
      <c r="H119" s="1938"/>
      <c r="I119" s="1938"/>
      <c r="J119" s="1938"/>
      <c r="K119" s="1938"/>
      <c r="L119" s="1938"/>
      <c r="M119" s="1938"/>
      <c r="N119" s="1938"/>
      <c r="O119" s="1938"/>
      <c r="P119" s="1938"/>
      <c r="Q119" s="1938"/>
      <c r="R119" s="1938"/>
      <c r="S119" s="1938"/>
      <c r="T119" s="2005"/>
      <c r="U119" s="2012" t="str">
        <f>IF('PIM Model'!$B$19=0,"",'PIM Model'!$B$19)</f>
        <v/>
      </c>
      <c r="V119" s="1885"/>
      <c r="W119" s="1885"/>
      <c r="X119" s="1885"/>
      <c r="Y119" s="1885"/>
      <c r="Z119" s="1885" t="str">
        <f>'PIM Model'!$AF$19</f>
        <v/>
      </c>
      <c r="AA119" s="1885"/>
      <c r="AB119" s="1885"/>
      <c r="AC119" s="1885"/>
      <c r="AD119" s="1885"/>
      <c r="AE119" s="1885"/>
      <c r="AF119" s="1928" t="str">
        <f>'PIM Model'!$AG$19</f>
        <v/>
      </c>
      <c r="AG119" s="1929"/>
      <c r="AH119" s="1929"/>
      <c r="AI119" s="1929"/>
      <c r="AJ119" s="1929"/>
      <c r="AK119" s="1929"/>
      <c r="AL119" s="2016"/>
      <c r="AM119" s="1928" t="str">
        <f>'PIM Model'!$AH$19</f>
        <v/>
      </c>
      <c r="AN119" s="1929"/>
      <c r="AO119" s="1929"/>
      <c r="AP119" s="1929"/>
      <c r="AQ119" s="1929"/>
      <c r="AR119" s="1929"/>
      <c r="AS119" s="1930"/>
      <c r="BF119" s="138"/>
    </row>
    <row r="120" spans="2:58" x14ac:dyDescent="0.25">
      <c r="B120" s="137"/>
      <c r="D120" s="2004" t="s">
        <v>97</v>
      </c>
      <c r="E120" s="1938"/>
      <c r="F120" s="1938"/>
      <c r="G120" s="1938"/>
      <c r="H120" s="1938"/>
      <c r="I120" s="1938"/>
      <c r="J120" s="1938"/>
      <c r="K120" s="1938"/>
      <c r="L120" s="1938"/>
      <c r="M120" s="1938"/>
      <c r="N120" s="1938"/>
      <c r="O120" s="1938"/>
      <c r="P120" s="1938"/>
      <c r="Q120" s="1938"/>
      <c r="R120" s="1938"/>
      <c r="S120" s="1938"/>
      <c r="T120" s="2005"/>
      <c r="U120" s="2012" t="str">
        <f>IF('PIM Model'!$B$20=0,"",'PIM Model'!$B$20)</f>
        <v/>
      </c>
      <c r="V120" s="1885"/>
      <c r="W120" s="1885"/>
      <c r="X120" s="1885"/>
      <c r="Y120" s="1885"/>
      <c r="Z120" s="1885" t="str">
        <f>'PIM Model'!$AF$20</f>
        <v/>
      </c>
      <c r="AA120" s="1885"/>
      <c r="AB120" s="1885"/>
      <c r="AC120" s="1885"/>
      <c r="AD120" s="1885"/>
      <c r="AE120" s="1885"/>
      <c r="AF120" s="1928" t="str">
        <f>'PIM Model'!$AG$20</f>
        <v/>
      </c>
      <c r="AG120" s="1929"/>
      <c r="AH120" s="1929"/>
      <c r="AI120" s="1929"/>
      <c r="AJ120" s="1929"/>
      <c r="AK120" s="1929"/>
      <c r="AL120" s="2016"/>
      <c r="AM120" s="1928" t="str">
        <f>'PIM Model'!$AH$20</f>
        <v/>
      </c>
      <c r="AN120" s="1929"/>
      <c r="AO120" s="1929"/>
      <c r="AP120" s="1929"/>
      <c r="AQ120" s="1929"/>
      <c r="AR120" s="1929"/>
      <c r="AS120" s="1930"/>
      <c r="BF120" s="138"/>
    </row>
    <row r="121" spans="2:58" x14ac:dyDescent="0.25">
      <c r="B121" s="137"/>
      <c r="D121" s="2004" t="s">
        <v>93</v>
      </c>
      <c r="E121" s="1938"/>
      <c r="F121" s="1938"/>
      <c r="G121" s="1938"/>
      <c r="H121" s="1938"/>
      <c r="I121" s="1938"/>
      <c r="J121" s="1938"/>
      <c r="K121" s="1938"/>
      <c r="L121" s="1938"/>
      <c r="M121" s="1938"/>
      <c r="N121" s="1938"/>
      <c r="O121" s="1938"/>
      <c r="P121" s="1938"/>
      <c r="Q121" s="1938"/>
      <c r="R121" s="1938"/>
      <c r="S121" s="1938"/>
      <c r="T121" s="2005"/>
      <c r="U121" s="2012" t="str">
        <f>IF('PIM Model'!$B$21=0,"",'PIM Model'!$B$21)</f>
        <v/>
      </c>
      <c r="V121" s="1885"/>
      <c r="W121" s="1885"/>
      <c r="X121" s="1885"/>
      <c r="Y121" s="1885"/>
      <c r="Z121" s="1885" t="str">
        <f>'PIM Model'!$AF$21</f>
        <v/>
      </c>
      <c r="AA121" s="1885"/>
      <c r="AB121" s="1885"/>
      <c r="AC121" s="1885"/>
      <c r="AD121" s="1885"/>
      <c r="AE121" s="1885"/>
      <c r="AF121" s="1928" t="str">
        <f>'PIM Model'!$AG$21</f>
        <v/>
      </c>
      <c r="AG121" s="1929"/>
      <c r="AH121" s="1929"/>
      <c r="AI121" s="1929"/>
      <c r="AJ121" s="1929"/>
      <c r="AK121" s="1929"/>
      <c r="AL121" s="2016"/>
      <c r="AM121" s="1928" t="str">
        <f>'PIM Model'!$AH$21</f>
        <v/>
      </c>
      <c r="AN121" s="1929"/>
      <c r="AO121" s="1929"/>
      <c r="AP121" s="1929"/>
      <c r="AQ121" s="1929"/>
      <c r="AR121" s="1929"/>
      <c r="AS121" s="1930"/>
      <c r="BF121" s="138"/>
    </row>
    <row r="122" spans="2:58" x14ac:dyDescent="0.25">
      <c r="B122" s="137"/>
      <c r="D122" s="2004" t="s">
        <v>105</v>
      </c>
      <c r="E122" s="1938"/>
      <c r="F122" s="1938"/>
      <c r="G122" s="1938"/>
      <c r="H122" s="1938"/>
      <c r="I122" s="1938"/>
      <c r="J122" s="1938"/>
      <c r="K122" s="1938"/>
      <c r="L122" s="1938"/>
      <c r="M122" s="1938"/>
      <c r="N122" s="1938"/>
      <c r="O122" s="1938"/>
      <c r="P122" s="1938"/>
      <c r="Q122" s="1938"/>
      <c r="R122" s="1938"/>
      <c r="S122" s="1938"/>
      <c r="T122" s="2005"/>
      <c r="U122" s="2012" t="str">
        <f>IF('PIM Model'!$B$22=0,"",'PIM Model'!$B$22)</f>
        <v/>
      </c>
      <c r="V122" s="1885"/>
      <c r="W122" s="1885"/>
      <c r="X122" s="1885"/>
      <c r="Y122" s="1885"/>
      <c r="Z122" s="1885" t="str">
        <f>'PIM Model'!$AF$22</f>
        <v/>
      </c>
      <c r="AA122" s="1885"/>
      <c r="AB122" s="1885"/>
      <c r="AC122" s="1885"/>
      <c r="AD122" s="1885"/>
      <c r="AE122" s="1885"/>
      <c r="AF122" s="1928" t="str">
        <f>'PIM Model'!$AG$22</f>
        <v/>
      </c>
      <c r="AG122" s="1929"/>
      <c r="AH122" s="1929"/>
      <c r="AI122" s="1929"/>
      <c r="AJ122" s="1929"/>
      <c r="AK122" s="1929"/>
      <c r="AL122" s="2016"/>
      <c r="AM122" s="1928" t="str">
        <f>'PIM Model'!$AH$22</f>
        <v/>
      </c>
      <c r="AN122" s="1929"/>
      <c r="AO122" s="1929"/>
      <c r="AP122" s="1929"/>
      <c r="AQ122" s="1929"/>
      <c r="AR122" s="1929"/>
      <c r="AS122" s="1930"/>
      <c r="BF122" s="138"/>
    </row>
    <row r="123" spans="2:58" x14ac:dyDescent="0.25">
      <c r="B123" s="137"/>
      <c r="D123" s="2004" t="s">
        <v>92</v>
      </c>
      <c r="E123" s="1938"/>
      <c r="F123" s="1938"/>
      <c r="G123" s="1938"/>
      <c r="H123" s="1938"/>
      <c r="I123" s="1938"/>
      <c r="J123" s="1938"/>
      <c r="K123" s="1938"/>
      <c r="L123" s="1938"/>
      <c r="M123" s="1938"/>
      <c r="N123" s="1938"/>
      <c r="O123" s="1938"/>
      <c r="P123" s="1938"/>
      <c r="Q123" s="1938"/>
      <c r="R123" s="1938"/>
      <c r="S123" s="1938"/>
      <c r="T123" s="2005"/>
      <c r="U123" s="2012" t="str">
        <f>IF('PIM Model'!$B$23=0,"",'PIM Model'!$B$23)</f>
        <v/>
      </c>
      <c r="V123" s="1885"/>
      <c r="W123" s="1885"/>
      <c r="X123" s="1885"/>
      <c r="Y123" s="1885"/>
      <c r="Z123" s="1885" t="str">
        <f>'PIM Model'!$AF$23</f>
        <v/>
      </c>
      <c r="AA123" s="1885"/>
      <c r="AB123" s="1885"/>
      <c r="AC123" s="1885"/>
      <c r="AD123" s="1885"/>
      <c r="AE123" s="1885"/>
      <c r="AF123" s="1928" t="str">
        <f>'PIM Model'!$AG$23</f>
        <v/>
      </c>
      <c r="AG123" s="1929"/>
      <c r="AH123" s="1929"/>
      <c r="AI123" s="1929"/>
      <c r="AJ123" s="1929"/>
      <c r="AK123" s="1929"/>
      <c r="AL123" s="2016"/>
      <c r="AM123" s="1928" t="str">
        <f>'PIM Model'!$AH$23</f>
        <v/>
      </c>
      <c r="AN123" s="1929"/>
      <c r="AO123" s="1929"/>
      <c r="AP123" s="1929"/>
      <c r="AQ123" s="1929"/>
      <c r="AR123" s="1929"/>
      <c r="AS123" s="1930"/>
      <c r="BF123" s="138"/>
    </row>
    <row r="124" spans="2:58" x14ac:dyDescent="0.25">
      <c r="B124" s="137"/>
      <c r="D124" s="2004" t="s">
        <v>91</v>
      </c>
      <c r="E124" s="1938"/>
      <c r="F124" s="1938"/>
      <c r="G124" s="1938"/>
      <c r="H124" s="1938"/>
      <c r="I124" s="1938"/>
      <c r="J124" s="1938"/>
      <c r="K124" s="1938"/>
      <c r="L124" s="1938"/>
      <c r="M124" s="1938"/>
      <c r="N124" s="1938"/>
      <c r="O124" s="1938"/>
      <c r="P124" s="1938"/>
      <c r="Q124" s="1938"/>
      <c r="R124" s="1938"/>
      <c r="S124" s="1938"/>
      <c r="T124" s="2005"/>
      <c r="U124" s="2012" t="str">
        <f>IF('PIM Model'!$B$24=0,"",'PIM Model'!$B$24)</f>
        <v/>
      </c>
      <c r="V124" s="1885"/>
      <c r="W124" s="1885"/>
      <c r="X124" s="1885"/>
      <c r="Y124" s="1885"/>
      <c r="Z124" s="1885" t="str">
        <f>'PIM Model'!$AF$24</f>
        <v/>
      </c>
      <c r="AA124" s="1885"/>
      <c r="AB124" s="1885"/>
      <c r="AC124" s="1885"/>
      <c r="AD124" s="1885"/>
      <c r="AE124" s="1885"/>
      <c r="AF124" s="1928" t="str">
        <f>'PIM Model'!$AG$24</f>
        <v/>
      </c>
      <c r="AG124" s="1929"/>
      <c r="AH124" s="1929"/>
      <c r="AI124" s="1929"/>
      <c r="AJ124" s="1929"/>
      <c r="AK124" s="1929"/>
      <c r="AL124" s="2016"/>
      <c r="AM124" s="1928" t="str">
        <f>'PIM Model'!$AH$24</f>
        <v/>
      </c>
      <c r="AN124" s="1929"/>
      <c r="AO124" s="1929"/>
      <c r="AP124" s="1929"/>
      <c r="AQ124" s="1929"/>
      <c r="AR124" s="1929"/>
      <c r="AS124" s="1930"/>
      <c r="BF124" s="138"/>
    </row>
    <row r="125" spans="2:58" x14ac:dyDescent="0.25">
      <c r="B125" s="137"/>
      <c r="D125" s="2004" t="s">
        <v>90</v>
      </c>
      <c r="E125" s="1938"/>
      <c r="F125" s="1938"/>
      <c r="G125" s="1938"/>
      <c r="H125" s="1938"/>
      <c r="I125" s="1938"/>
      <c r="J125" s="1938"/>
      <c r="K125" s="1938"/>
      <c r="L125" s="1938"/>
      <c r="M125" s="1938"/>
      <c r="N125" s="1938"/>
      <c r="O125" s="1938"/>
      <c r="P125" s="1938"/>
      <c r="Q125" s="1938"/>
      <c r="R125" s="1938"/>
      <c r="S125" s="1938"/>
      <c r="T125" s="2005"/>
      <c r="U125" s="2012" t="str">
        <f>IF('PIM Model'!$B$25=0,"",'PIM Model'!$B$25)</f>
        <v/>
      </c>
      <c r="V125" s="1885"/>
      <c r="W125" s="1885"/>
      <c r="X125" s="1885"/>
      <c r="Y125" s="1885"/>
      <c r="Z125" s="1885" t="str">
        <f>'PIM Model'!$AF$25</f>
        <v/>
      </c>
      <c r="AA125" s="1885"/>
      <c r="AB125" s="1885"/>
      <c r="AC125" s="1885"/>
      <c r="AD125" s="1885"/>
      <c r="AE125" s="1885"/>
      <c r="AF125" s="1928" t="str">
        <f>'PIM Model'!$AG$25</f>
        <v/>
      </c>
      <c r="AG125" s="1929"/>
      <c r="AH125" s="1929"/>
      <c r="AI125" s="1929"/>
      <c r="AJ125" s="1929"/>
      <c r="AK125" s="1929"/>
      <c r="AL125" s="2016"/>
      <c r="AM125" s="1928" t="str">
        <f>'PIM Model'!$AH$25</f>
        <v/>
      </c>
      <c r="AN125" s="1929"/>
      <c r="AO125" s="1929"/>
      <c r="AP125" s="1929"/>
      <c r="AQ125" s="1929"/>
      <c r="AR125" s="1929"/>
      <c r="AS125" s="1930"/>
      <c r="BF125" s="138"/>
    </row>
    <row r="126" spans="2:58" x14ac:dyDescent="0.25">
      <c r="B126" s="137"/>
      <c r="D126" s="2004" t="s">
        <v>89</v>
      </c>
      <c r="E126" s="1938"/>
      <c r="F126" s="1938"/>
      <c r="G126" s="1938"/>
      <c r="H126" s="1938"/>
      <c r="I126" s="1938"/>
      <c r="J126" s="1938"/>
      <c r="K126" s="1938"/>
      <c r="L126" s="1938"/>
      <c r="M126" s="1938"/>
      <c r="N126" s="1938"/>
      <c r="O126" s="1938"/>
      <c r="P126" s="1938"/>
      <c r="Q126" s="1938"/>
      <c r="R126" s="1938"/>
      <c r="S126" s="1938"/>
      <c r="T126" s="2005"/>
      <c r="U126" s="2012" t="str">
        <f>IF('PIM Model'!$B$26=0,"",'PIM Model'!$B$26)</f>
        <v/>
      </c>
      <c r="V126" s="1885"/>
      <c r="W126" s="1885"/>
      <c r="X126" s="1885"/>
      <c r="Y126" s="1885"/>
      <c r="Z126" s="1885" t="str">
        <f>'PIM Model'!$AF$26</f>
        <v/>
      </c>
      <c r="AA126" s="1885"/>
      <c r="AB126" s="1885"/>
      <c r="AC126" s="1885"/>
      <c r="AD126" s="1885"/>
      <c r="AE126" s="1885"/>
      <c r="AF126" s="1928" t="str">
        <f>'PIM Model'!$AG$26</f>
        <v/>
      </c>
      <c r="AG126" s="1929"/>
      <c r="AH126" s="1929"/>
      <c r="AI126" s="1929"/>
      <c r="AJ126" s="1929"/>
      <c r="AK126" s="1929"/>
      <c r="AL126" s="2016"/>
      <c r="AM126" s="1928" t="str">
        <f>'PIM Model'!$AH$26</f>
        <v/>
      </c>
      <c r="AN126" s="1929"/>
      <c r="AO126" s="1929"/>
      <c r="AP126" s="1929"/>
      <c r="AQ126" s="1929"/>
      <c r="AR126" s="1929"/>
      <c r="AS126" s="1930"/>
      <c r="BF126" s="138"/>
    </row>
    <row r="127" spans="2:58" x14ac:dyDescent="0.25">
      <c r="B127" s="137"/>
      <c r="D127" s="2004" t="s">
        <v>94</v>
      </c>
      <c r="E127" s="1938"/>
      <c r="F127" s="1938"/>
      <c r="G127" s="1938"/>
      <c r="H127" s="1938"/>
      <c r="I127" s="1938"/>
      <c r="J127" s="1938"/>
      <c r="K127" s="1938"/>
      <c r="L127" s="1938"/>
      <c r="M127" s="1938"/>
      <c r="N127" s="1938"/>
      <c r="O127" s="1938"/>
      <c r="P127" s="1938"/>
      <c r="Q127" s="1938"/>
      <c r="R127" s="1938"/>
      <c r="S127" s="1938"/>
      <c r="T127" s="2005"/>
      <c r="U127" s="2012" t="str">
        <f>IF('PIM Model'!$B$27=0,"",'PIM Model'!$B$27)</f>
        <v/>
      </c>
      <c r="V127" s="1885"/>
      <c r="W127" s="1885"/>
      <c r="X127" s="1885"/>
      <c r="Y127" s="1885"/>
      <c r="Z127" s="1885" t="str">
        <f>'PIM Model'!$AF$27</f>
        <v/>
      </c>
      <c r="AA127" s="1885"/>
      <c r="AB127" s="1885"/>
      <c r="AC127" s="1885"/>
      <c r="AD127" s="1885"/>
      <c r="AE127" s="1885"/>
      <c r="AF127" s="1928" t="str">
        <f>'PIM Model'!$AG$27</f>
        <v/>
      </c>
      <c r="AG127" s="1929"/>
      <c r="AH127" s="1929"/>
      <c r="AI127" s="1929"/>
      <c r="AJ127" s="1929"/>
      <c r="AK127" s="1929"/>
      <c r="AL127" s="2016"/>
      <c r="AM127" s="1928" t="str">
        <f>'PIM Model'!$AH$27</f>
        <v/>
      </c>
      <c r="AN127" s="1929"/>
      <c r="AO127" s="1929"/>
      <c r="AP127" s="1929"/>
      <c r="AQ127" s="1929"/>
      <c r="AR127" s="1929"/>
      <c r="AS127" s="1930"/>
      <c r="BF127" s="138"/>
    </row>
    <row r="128" spans="2:58" x14ac:dyDescent="0.25">
      <c r="B128" s="137"/>
      <c r="D128" s="2004" t="s">
        <v>86</v>
      </c>
      <c r="E128" s="1938"/>
      <c r="F128" s="1938"/>
      <c r="G128" s="1938"/>
      <c r="H128" s="1938"/>
      <c r="I128" s="1938"/>
      <c r="J128" s="1938"/>
      <c r="K128" s="1938"/>
      <c r="L128" s="1938"/>
      <c r="M128" s="1938"/>
      <c r="N128" s="1938"/>
      <c r="O128" s="1938"/>
      <c r="P128" s="1938"/>
      <c r="Q128" s="1938"/>
      <c r="R128" s="1938"/>
      <c r="S128" s="1938"/>
      <c r="T128" s="2005"/>
      <c r="U128" s="2012" t="str">
        <f>IF('PIM Model'!$B$28=0,"",'PIM Model'!$B$28)</f>
        <v/>
      </c>
      <c r="V128" s="1885"/>
      <c r="W128" s="1885"/>
      <c r="X128" s="1885"/>
      <c r="Y128" s="1885"/>
      <c r="Z128" s="1885" t="str">
        <f>'PIM Model'!$AF$28</f>
        <v/>
      </c>
      <c r="AA128" s="1885"/>
      <c r="AB128" s="1885"/>
      <c r="AC128" s="1885"/>
      <c r="AD128" s="1885"/>
      <c r="AE128" s="1885"/>
      <c r="AF128" s="1928" t="str">
        <f>'PIM Model'!$AG$28</f>
        <v/>
      </c>
      <c r="AG128" s="1929"/>
      <c r="AH128" s="1929"/>
      <c r="AI128" s="1929"/>
      <c r="AJ128" s="1929"/>
      <c r="AK128" s="1929"/>
      <c r="AL128" s="2016"/>
      <c r="AM128" s="1928" t="str">
        <f>'PIM Model'!$AH$28</f>
        <v/>
      </c>
      <c r="AN128" s="1929"/>
      <c r="AO128" s="1929"/>
      <c r="AP128" s="1929"/>
      <c r="AQ128" s="1929"/>
      <c r="AR128" s="1929"/>
      <c r="AS128" s="1930"/>
      <c r="BF128" s="138"/>
    </row>
    <row r="129" spans="2:58" x14ac:dyDescent="0.25">
      <c r="B129" s="137"/>
      <c r="D129" s="2004" t="s">
        <v>88</v>
      </c>
      <c r="E129" s="1938"/>
      <c r="F129" s="1938"/>
      <c r="G129" s="1938"/>
      <c r="H129" s="1938"/>
      <c r="I129" s="1938"/>
      <c r="J129" s="1938"/>
      <c r="K129" s="1938"/>
      <c r="L129" s="1938"/>
      <c r="M129" s="1938"/>
      <c r="N129" s="1938"/>
      <c r="O129" s="1938"/>
      <c r="P129" s="1938"/>
      <c r="Q129" s="1938"/>
      <c r="R129" s="1938"/>
      <c r="S129" s="1938"/>
      <c r="T129" s="2005"/>
      <c r="U129" s="2012" t="str">
        <f>IF('PIM Model'!$B$29=0,"",'PIM Model'!$B$29)</f>
        <v/>
      </c>
      <c r="V129" s="1885"/>
      <c r="W129" s="1885"/>
      <c r="X129" s="1885"/>
      <c r="Y129" s="1885"/>
      <c r="Z129" s="1885" t="str">
        <f>'PIM Model'!$AF$29</f>
        <v/>
      </c>
      <c r="AA129" s="1885"/>
      <c r="AB129" s="1885"/>
      <c r="AC129" s="1885"/>
      <c r="AD129" s="1885"/>
      <c r="AE129" s="1885"/>
      <c r="AF129" s="1928" t="str">
        <f>'PIM Model'!$AG$29</f>
        <v/>
      </c>
      <c r="AG129" s="1929"/>
      <c r="AH129" s="1929"/>
      <c r="AI129" s="1929"/>
      <c r="AJ129" s="1929"/>
      <c r="AK129" s="1929"/>
      <c r="AL129" s="2016"/>
      <c r="AM129" s="1928" t="str">
        <f>'PIM Model'!$AH$29</f>
        <v/>
      </c>
      <c r="AN129" s="1929"/>
      <c r="AO129" s="1929"/>
      <c r="AP129" s="1929"/>
      <c r="AQ129" s="1929"/>
      <c r="AR129" s="1929"/>
      <c r="AS129" s="1930"/>
      <c r="BF129" s="138"/>
    </row>
    <row r="130" spans="2:58" ht="15.75" thickBot="1" x14ac:dyDescent="0.3">
      <c r="B130" s="137"/>
      <c r="D130" s="2013" t="s">
        <v>87</v>
      </c>
      <c r="E130" s="2014"/>
      <c r="F130" s="2014"/>
      <c r="G130" s="2014"/>
      <c r="H130" s="2014"/>
      <c r="I130" s="2014"/>
      <c r="J130" s="2014"/>
      <c r="K130" s="2014"/>
      <c r="L130" s="2014"/>
      <c r="M130" s="2014"/>
      <c r="N130" s="2014"/>
      <c r="O130" s="2014"/>
      <c r="P130" s="2014"/>
      <c r="Q130" s="2014"/>
      <c r="R130" s="2014"/>
      <c r="S130" s="2014"/>
      <c r="T130" s="2015"/>
      <c r="U130" s="2009" t="str">
        <f>IF('PIM Model'!$B$30=0,"",'PIM Model'!$B$30)</f>
        <v/>
      </c>
      <c r="V130" s="2010"/>
      <c r="W130" s="2010"/>
      <c r="X130" s="2010"/>
      <c r="Y130" s="2010"/>
      <c r="Z130" s="2010" t="str">
        <f>'PIM Model'!$AF$30</f>
        <v/>
      </c>
      <c r="AA130" s="2010"/>
      <c r="AB130" s="2010"/>
      <c r="AC130" s="2010"/>
      <c r="AD130" s="2010"/>
      <c r="AE130" s="2010"/>
      <c r="AF130" s="2017" t="str">
        <f>'PIM Model'!$AG$30</f>
        <v/>
      </c>
      <c r="AG130" s="2018"/>
      <c r="AH130" s="2018"/>
      <c r="AI130" s="2018"/>
      <c r="AJ130" s="2018"/>
      <c r="AK130" s="2018"/>
      <c r="AL130" s="2032"/>
      <c r="AM130" s="2017" t="str">
        <f>'PIM Model'!$AH$30</f>
        <v/>
      </c>
      <c r="AN130" s="2018"/>
      <c r="AO130" s="2018"/>
      <c r="AP130" s="2018"/>
      <c r="AQ130" s="2018"/>
      <c r="AR130" s="2018"/>
      <c r="AS130" s="2019"/>
      <c r="BF130" s="138"/>
    </row>
    <row r="131" spans="2:58" ht="16.5" thickTop="1" thickBot="1" x14ac:dyDescent="0.3">
      <c r="B131" s="137"/>
      <c r="D131" s="2023" t="s">
        <v>964</v>
      </c>
      <c r="E131" s="2024"/>
      <c r="F131" s="2024"/>
      <c r="G131" s="2024"/>
      <c r="H131" s="2024"/>
      <c r="I131" s="2024"/>
      <c r="J131" s="2024"/>
      <c r="K131" s="2024"/>
      <c r="L131" s="2024"/>
      <c r="M131" s="2024"/>
      <c r="N131" s="2024"/>
      <c r="O131" s="2024"/>
      <c r="P131" s="2024"/>
      <c r="Q131" s="2024"/>
      <c r="R131" s="2024"/>
      <c r="S131" s="2024"/>
      <c r="T131" s="2025"/>
      <c r="U131" s="2026">
        <f>COUNT($U$110:$Y$130)</f>
        <v>0</v>
      </c>
      <c r="V131" s="2027"/>
      <c r="W131" s="2027"/>
      <c r="X131" s="2027"/>
      <c r="Y131" s="2027"/>
      <c r="Z131" s="2024">
        <f>COUNTIF($Z$110:$AE$130,"ABOVE")+COUNTIF($Z$110:$AE$130,"BELOW")</f>
        <v>0</v>
      </c>
      <c r="AA131" s="2024"/>
      <c r="AB131" s="2024"/>
      <c r="AC131" s="2024"/>
      <c r="AD131" s="2024"/>
      <c r="AE131" s="2024"/>
      <c r="AF131" s="2028"/>
      <c r="AG131" s="2029"/>
      <c r="AH131" s="2029"/>
      <c r="AI131" s="2029"/>
      <c r="AJ131" s="2029"/>
      <c r="AK131" s="2029"/>
      <c r="AL131" s="2030"/>
      <c r="AM131" s="2028"/>
      <c r="AN131" s="2029"/>
      <c r="AO131" s="2029"/>
      <c r="AP131" s="2029"/>
      <c r="AQ131" s="2029"/>
      <c r="AR131" s="2029"/>
      <c r="AS131" s="20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row r="1333" spans="1:5" x14ac:dyDescent="0.25">
      <c r="A1333" s="1334">
        <v>1332</v>
      </c>
      <c r="B1333" s="974" t="s">
        <v>1518</v>
      </c>
      <c r="C1333" s="1047" t="s">
        <v>2019</v>
      </c>
      <c r="D1333" s="1335" t="s">
        <v>1411</v>
      </c>
      <c r="E1333" s="1335" t="s">
        <v>2138</v>
      </c>
    </row>
    <row r="1334" spans="1:5" x14ac:dyDescent="0.25">
      <c r="A1334" s="1334">
        <v>1333</v>
      </c>
      <c r="B1334" s="974" t="s">
        <v>1518</v>
      </c>
      <c r="C1334" s="1047" t="s">
        <v>2020</v>
      </c>
      <c r="D1334" s="1335" t="s">
        <v>1411</v>
      </c>
      <c r="E1334" s="1335" t="s">
        <v>2138</v>
      </c>
    </row>
    <row r="1335" spans="1:5" x14ac:dyDescent="0.25">
      <c r="A1335" s="1334">
        <v>1334</v>
      </c>
      <c r="B1335" s="974" t="s">
        <v>1518</v>
      </c>
      <c r="C1335" s="1047" t="s">
        <v>2021</v>
      </c>
      <c r="D1335" s="1335" t="s">
        <v>1411</v>
      </c>
      <c r="E1335" s="1335" t="s">
        <v>2138</v>
      </c>
    </row>
    <row r="1336" spans="1:5" x14ac:dyDescent="0.25">
      <c r="A1336" s="1334">
        <v>1335</v>
      </c>
      <c r="B1336" s="974" t="s">
        <v>1518</v>
      </c>
      <c r="C1336" s="1047" t="s">
        <v>2022</v>
      </c>
      <c r="D1336" s="1335" t="s">
        <v>1411</v>
      </c>
      <c r="E1336" s="1335" t="s">
        <v>2138</v>
      </c>
    </row>
    <row r="1337" spans="1:5" x14ac:dyDescent="0.25">
      <c r="A1337" s="1334">
        <v>1336</v>
      </c>
      <c r="B1337" s="974" t="s">
        <v>1518</v>
      </c>
      <c r="C1337" s="1047" t="s">
        <v>2023</v>
      </c>
      <c r="D1337" s="1335" t="s">
        <v>1411</v>
      </c>
      <c r="E1337" s="1335" t="s">
        <v>2138</v>
      </c>
    </row>
    <row r="1338" spans="1:5" x14ac:dyDescent="0.25">
      <c r="A1338" s="1334">
        <v>1337</v>
      </c>
      <c r="B1338" s="974" t="s">
        <v>1518</v>
      </c>
      <c r="C1338" s="1047" t="s">
        <v>2024</v>
      </c>
      <c r="D1338" s="1335" t="s">
        <v>1411</v>
      </c>
      <c r="E1338" s="1335" t="s">
        <v>2138</v>
      </c>
    </row>
    <row r="1339" spans="1:5" x14ac:dyDescent="0.25">
      <c r="A1339" s="1334">
        <v>1338</v>
      </c>
      <c r="B1339" s="974" t="s">
        <v>1518</v>
      </c>
      <c r="C1339" s="1047" t="s">
        <v>2025</v>
      </c>
      <c r="D1339" s="1335" t="s">
        <v>1411</v>
      </c>
      <c r="E1339" s="1335" t="s">
        <v>2138</v>
      </c>
    </row>
    <row r="1340" spans="1:5" x14ac:dyDescent="0.25">
      <c r="A1340" s="1334">
        <v>1339</v>
      </c>
      <c r="B1340" s="974" t="s">
        <v>1518</v>
      </c>
      <c r="C1340" s="1047" t="s">
        <v>2026</v>
      </c>
      <c r="D1340" s="1335" t="s">
        <v>1411</v>
      </c>
      <c r="E1340" s="1335" t="s">
        <v>2138</v>
      </c>
    </row>
    <row r="1341" spans="1:5" x14ac:dyDescent="0.25">
      <c r="A1341" s="1334">
        <v>1340</v>
      </c>
      <c r="B1341" s="974" t="s">
        <v>1518</v>
      </c>
      <c r="C1341" s="1047" t="s">
        <v>2027</v>
      </c>
      <c r="D1341" s="1335" t="s">
        <v>1411</v>
      </c>
      <c r="E1341" s="1335" t="s">
        <v>2138</v>
      </c>
    </row>
  </sheetData>
  <sheetProtection algorithmName="SHA-512" hashValue="NDzqKhOy61fmK7JBXmzIKAVdHNaHChiCjI/ZvqVypDU7+tuFb24gxtdRav9b9mVw4Rol15ag0PnDriLxZDcclw==" saltValue="UGC97wtxnvw4SvcKCIrp0A==" spinCount="100000" sheet="1" objects="1" scenarios="1"/>
  <autoFilter ref="A1:BG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7"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7"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7"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7"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7"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7"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7"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7"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7"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7"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7"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7"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7"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7"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7"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7"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7"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7"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7"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7"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7"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7"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7"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7"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7"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7"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7"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7"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7"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7"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7"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7"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7"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7"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7"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7"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7"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7"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7"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7"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7"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7"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7"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7"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7"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7"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7"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7"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7"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7"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7"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7"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7"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7"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7"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7"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7"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7"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7"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7"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7"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7"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7"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7"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7"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7"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7"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7"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7"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7"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7"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7"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7"/>
      <c r="R2213" s="1637"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7" t="str">
        <f>IF(Q$2002="Yes",37,"")</f>
        <v/>
      </c>
    </row>
    <row r="2215" spans="1:20" s="1632"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7" t="str">
        <f>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7" t="str">
        <f>IF(Q$2024="Yes",39,"")</f>
        <v/>
      </c>
    </row>
    <row r="2217" spans="1:20" s="1632"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7" t="str">
        <f>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7" t="str">
        <f>IF(Q$2046="Yes",41,"")</f>
        <v/>
      </c>
    </row>
    <row r="2219" spans="1:20" s="1632"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7" t="str">
        <f>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7" t="str">
        <f>IF(Q$2068="Yes",43,"")</f>
        <v/>
      </c>
    </row>
    <row r="2221" spans="1:20" s="1632"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7" t="str">
        <f>IF(Q$2079="Yes",44,"")</f>
        <v/>
      </c>
    </row>
    <row r="2222" spans="1:20" s="1636"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7" t="s">
        <v>1497</v>
      </c>
      <c r="G2222" s="1637" t="str">
        <f>IF(T2222&lt;&gt;"","AN","")</f>
        <v/>
      </c>
      <c r="H2222" s="1637" t="s">
        <v>1992</v>
      </c>
      <c r="I2222" s="1317"/>
      <c r="J2222" s="1637"/>
      <c r="K2222" s="1637"/>
      <c r="L2222" s="852"/>
      <c r="M2222" s="1638"/>
      <c r="N2222" s="1637"/>
      <c r="O2222" s="1639"/>
      <c r="P2222" s="625"/>
      <c r="Q2222" s="625"/>
      <c r="R2222" s="1637" t="s">
        <v>2045</v>
      </c>
      <c r="T2222" s="1637" t="str">
        <f t="shared" ref="T2222:T2228" si="391">IF(Q$1991="Yes",36,"")</f>
        <v/>
      </c>
    </row>
    <row r="2223" spans="1:20" s="1636"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7" t="s">
        <v>1494</v>
      </c>
      <c r="G2223" s="1637" t="str">
        <f>IF(T2223&lt;&gt;"","AL","")</f>
        <v/>
      </c>
      <c r="H2223" s="1637" t="s">
        <v>1992</v>
      </c>
      <c r="I2223" s="1317"/>
      <c r="J2223" s="1637"/>
      <c r="K2223" s="1637"/>
      <c r="L2223" s="852"/>
      <c r="M2223" s="1638"/>
      <c r="N2223" s="1637"/>
      <c r="O2223" s="625"/>
      <c r="P2223" s="625"/>
      <c r="Q2223" s="625"/>
      <c r="R2223" s="1637" t="s">
        <v>2045</v>
      </c>
      <c r="T2223" s="1637" t="str">
        <f t="shared" si="391"/>
        <v/>
      </c>
    </row>
    <row r="2224" spans="1:20" s="163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7" t="s">
        <v>1993</v>
      </c>
      <c r="G2224" s="1637" t="str">
        <f>IF(T2224&lt;&gt;"","E","")</f>
        <v/>
      </c>
      <c r="H2224" s="1637" t="s">
        <v>1992</v>
      </c>
      <c r="I2224" s="1317"/>
      <c r="J2224" s="1637"/>
      <c r="K2224" s="1637"/>
      <c r="L2224" s="852"/>
      <c r="M2224" s="1638"/>
      <c r="N2224" s="1637"/>
      <c r="O2224" s="625"/>
      <c r="P2224" s="625"/>
      <c r="Q2224" s="625"/>
      <c r="R2224" s="1637" t="s">
        <v>2045</v>
      </c>
      <c r="T2224" s="1637" t="str">
        <f t="shared" si="391"/>
        <v/>
      </c>
    </row>
    <row r="2225" spans="1:20" s="1636"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7" t="s">
        <v>1997</v>
      </c>
      <c r="G2225" s="1637" t="str">
        <f>IF(T2225&lt;&gt;"","G","")</f>
        <v/>
      </c>
      <c r="H2225" s="1637" t="s">
        <v>1992</v>
      </c>
      <c r="I2225" s="1317"/>
      <c r="J2225" s="1637"/>
      <c r="K2225" s="1637"/>
      <c r="L2225" s="852"/>
      <c r="M2225" s="1638"/>
      <c r="N2225" s="1637"/>
      <c r="O2225" s="625"/>
      <c r="P2225" s="625"/>
      <c r="Q2225" s="625"/>
      <c r="R2225" s="1637" t="s">
        <v>2045</v>
      </c>
      <c r="T2225" s="1637" t="str">
        <f t="shared" si="391"/>
        <v/>
      </c>
    </row>
    <row r="2226" spans="1:20" s="1636"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7" t="str">
        <f>IF(T2226&lt;&gt;"","AW","")</f>
        <v/>
      </c>
      <c r="H2226" s="1637" t="s">
        <v>1992</v>
      </c>
      <c r="I2226" s="1317"/>
      <c r="J2226" s="1637"/>
      <c r="K2226" s="1637"/>
      <c r="L2226" s="852"/>
      <c r="M2226" s="1638"/>
      <c r="N2226" s="1637"/>
      <c r="O2226" s="625"/>
      <c r="P2226" s="625"/>
      <c r="Q2226" s="625"/>
      <c r="R2226" s="1637" t="s">
        <v>2045</v>
      </c>
      <c r="T2226" s="1637" t="str">
        <f t="shared" si="391"/>
        <v/>
      </c>
    </row>
    <row r="2227" spans="1:20" s="1636"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7" t="s">
        <v>2001</v>
      </c>
      <c r="G2227" s="1637" t="str">
        <f t="shared" ref="G2227" si="392">IF(T2227&lt;&gt;"","AB","")</f>
        <v/>
      </c>
      <c r="H2227" s="1637" t="s">
        <v>1992</v>
      </c>
      <c r="I2227" s="1317"/>
      <c r="J2227" s="1637"/>
      <c r="K2227" s="1637"/>
      <c r="L2227" s="852"/>
      <c r="M2227" s="1638"/>
      <c r="N2227" s="1637"/>
      <c r="O2227" s="625"/>
      <c r="P2227" s="625"/>
      <c r="Q2227" s="625"/>
      <c r="R2227" s="1637" t="s">
        <v>2045</v>
      </c>
      <c r="T2227" s="1637" t="str">
        <f t="shared" si="391"/>
        <v/>
      </c>
    </row>
    <row r="2228" spans="1:20" s="1636"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7" t="s">
        <v>1606</v>
      </c>
      <c r="G2228" s="1637" t="str">
        <f t="shared" ref="G2228" si="393">IF(T2228&lt;&gt;"","AP","")</f>
        <v/>
      </c>
      <c r="H2228" s="1637" t="s">
        <v>1992</v>
      </c>
      <c r="I2228" s="1317"/>
      <c r="J2228" s="1637"/>
      <c r="K2228" s="1637"/>
      <c r="L2228" s="852"/>
      <c r="M2228" s="1638"/>
      <c r="N2228" s="1637"/>
      <c r="O2228" s="625"/>
      <c r="P2228" s="625"/>
      <c r="Q2228" s="625"/>
      <c r="R2228" s="1637" t="s">
        <v>2045</v>
      </c>
      <c r="T2228" s="1637" t="str">
        <f t="shared" si="391"/>
        <v/>
      </c>
    </row>
    <row r="2229" spans="1:20" s="1636"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7" t="s">
        <v>1497</v>
      </c>
      <c r="G2229" s="1637" t="str">
        <f>IF(T2229&lt;&gt;"","AN","")</f>
        <v/>
      </c>
      <c r="H2229" s="1637" t="s">
        <v>1992</v>
      </c>
      <c r="I2229" s="1317"/>
      <c r="J2229" s="1637"/>
      <c r="K2229" s="1637"/>
      <c r="L2229" s="852"/>
      <c r="M2229" s="1638"/>
      <c r="N2229" s="1637"/>
      <c r="O2229" s="1639"/>
      <c r="P2229" s="625"/>
      <c r="Q2229" s="625"/>
      <c r="R2229" s="1637" t="s">
        <v>2046</v>
      </c>
      <c r="T2229" s="1637" t="str">
        <f t="shared" ref="T2229:T2235" si="394">IF(Q$2002="Yes",37,"")</f>
        <v/>
      </c>
    </row>
    <row r="2230" spans="1:20" s="1636"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7" t="s">
        <v>1494</v>
      </c>
      <c r="G2230" s="1637" t="str">
        <f>IF(T2230&lt;&gt;"","AL","")</f>
        <v/>
      </c>
      <c r="H2230" s="1637" t="s">
        <v>1992</v>
      </c>
      <c r="I2230" s="1317"/>
      <c r="J2230" s="1637"/>
      <c r="K2230" s="1637"/>
      <c r="L2230" s="852"/>
      <c r="M2230" s="1638"/>
      <c r="N2230" s="1637"/>
      <c r="O2230" s="625"/>
      <c r="P2230" s="625"/>
      <c r="Q2230" s="625"/>
      <c r="R2230" s="1637" t="s">
        <v>2046</v>
      </c>
      <c r="T2230" s="1637" t="str">
        <f t="shared" si="394"/>
        <v/>
      </c>
    </row>
    <row r="2231" spans="1:20" s="163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7" t="s">
        <v>1993</v>
      </c>
      <c r="G2231" s="1637" t="str">
        <f>IF(T2231&lt;&gt;"","E","")</f>
        <v/>
      </c>
      <c r="H2231" s="1637" t="s">
        <v>1992</v>
      </c>
      <c r="I2231" s="1317"/>
      <c r="J2231" s="1637"/>
      <c r="K2231" s="1637"/>
      <c r="L2231" s="852"/>
      <c r="M2231" s="1638"/>
      <c r="N2231" s="1637"/>
      <c r="O2231" s="625"/>
      <c r="P2231" s="625"/>
      <c r="Q2231" s="625"/>
      <c r="R2231" s="1637" t="s">
        <v>2046</v>
      </c>
      <c r="T2231" s="1637" t="str">
        <f t="shared" si="394"/>
        <v/>
      </c>
    </row>
    <row r="2232" spans="1:20" s="1636"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7" t="s">
        <v>1997</v>
      </c>
      <c r="G2232" s="1637" t="str">
        <f>IF(T2232&lt;&gt;"","G","")</f>
        <v/>
      </c>
      <c r="H2232" s="1637" t="s">
        <v>1992</v>
      </c>
      <c r="I2232" s="1317"/>
      <c r="J2232" s="1637"/>
      <c r="K2232" s="1637"/>
      <c r="L2232" s="852"/>
      <c r="M2232" s="1638"/>
      <c r="N2232" s="1637"/>
      <c r="O2232" s="625"/>
      <c r="P2232" s="625"/>
      <c r="Q2232" s="625"/>
      <c r="R2232" s="1637" t="s">
        <v>2046</v>
      </c>
      <c r="T2232" s="1637" t="str">
        <f t="shared" si="394"/>
        <v/>
      </c>
    </row>
    <row r="2233" spans="1:20" s="1636"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7" t="str">
        <f>IF(T2233&lt;&gt;"","AW","")</f>
        <v/>
      </c>
      <c r="H2233" s="1637" t="s">
        <v>1992</v>
      </c>
      <c r="I2233" s="1317"/>
      <c r="J2233" s="1637"/>
      <c r="K2233" s="1637"/>
      <c r="L2233" s="852"/>
      <c r="M2233" s="1638"/>
      <c r="N2233" s="1637"/>
      <c r="O2233" s="625"/>
      <c r="P2233" s="625"/>
      <c r="Q2233" s="625"/>
      <c r="R2233" s="1637" t="s">
        <v>2046</v>
      </c>
      <c r="T2233" s="1637" t="str">
        <f t="shared" si="394"/>
        <v/>
      </c>
    </row>
    <row r="2234" spans="1:20" s="1636"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7" t="s">
        <v>2001</v>
      </c>
      <c r="G2234" s="1637" t="str">
        <f t="shared" ref="G2234" si="395">IF(T2234&lt;&gt;"","AB","")</f>
        <v/>
      </c>
      <c r="H2234" s="1637" t="s">
        <v>1992</v>
      </c>
      <c r="I2234" s="1317"/>
      <c r="J2234" s="1637"/>
      <c r="K2234" s="1637"/>
      <c r="L2234" s="852"/>
      <c r="M2234" s="1638"/>
      <c r="N2234" s="1637"/>
      <c r="O2234" s="625"/>
      <c r="P2234" s="625"/>
      <c r="Q2234" s="625"/>
      <c r="R2234" s="1637" t="s">
        <v>2046</v>
      </c>
      <c r="T2234" s="1637" t="str">
        <f t="shared" si="394"/>
        <v/>
      </c>
    </row>
    <row r="2235" spans="1:20" s="1636"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7" t="s">
        <v>1606</v>
      </c>
      <c r="G2235" s="1637" t="str">
        <f t="shared" ref="G2235" si="396">IF(T2235&lt;&gt;"","AP","")</f>
        <v/>
      </c>
      <c r="H2235" s="1637" t="s">
        <v>1992</v>
      </c>
      <c r="I2235" s="1317"/>
      <c r="J2235" s="1637"/>
      <c r="K2235" s="1637"/>
      <c r="L2235" s="852"/>
      <c r="M2235" s="1638"/>
      <c r="N2235" s="1637"/>
      <c r="O2235" s="625"/>
      <c r="P2235" s="625"/>
      <c r="Q2235" s="625"/>
      <c r="R2235" s="1637" t="s">
        <v>2046</v>
      </c>
      <c r="T2235" s="1637" t="str">
        <f t="shared" si="394"/>
        <v/>
      </c>
    </row>
    <row r="2236" spans="1:20" s="1636"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7" t="s">
        <v>1497</v>
      </c>
      <c r="G2236" s="1637" t="str">
        <f>IF(T2236&lt;&gt;"","AN","")</f>
        <v/>
      </c>
      <c r="H2236" s="1637" t="s">
        <v>1992</v>
      </c>
      <c r="I2236" s="1317"/>
      <c r="J2236" s="1637"/>
      <c r="K2236" s="1637"/>
      <c r="L2236" s="852"/>
      <c r="M2236" s="1638"/>
      <c r="N2236" s="1637"/>
      <c r="O2236" s="1639"/>
      <c r="P2236" s="625"/>
      <c r="Q2236" s="625"/>
      <c r="R2236" s="1637" t="s">
        <v>2047</v>
      </c>
      <c r="T2236" s="1637" t="str">
        <f t="shared" ref="T2236:T2242" si="397">IF(Q$2013="Yes",38,"")</f>
        <v/>
      </c>
    </row>
    <row r="2237" spans="1:20" s="1636"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7" t="s">
        <v>1494</v>
      </c>
      <c r="G2237" s="1637" t="str">
        <f>IF(T2237&lt;&gt;"","AL","")</f>
        <v/>
      </c>
      <c r="H2237" s="1637" t="s">
        <v>1992</v>
      </c>
      <c r="I2237" s="1317"/>
      <c r="J2237" s="1637"/>
      <c r="K2237" s="1637"/>
      <c r="L2237" s="852"/>
      <c r="M2237" s="1638"/>
      <c r="N2237" s="1637"/>
      <c r="O2237" s="625"/>
      <c r="P2237" s="625"/>
      <c r="Q2237" s="625"/>
      <c r="R2237" s="1637" t="s">
        <v>2047</v>
      </c>
      <c r="T2237" s="1637" t="str">
        <f t="shared" si="397"/>
        <v/>
      </c>
    </row>
    <row r="2238" spans="1:20" s="163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7" t="s">
        <v>1993</v>
      </c>
      <c r="G2238" s="1637" t="str">
        <f>IF(T2238&lt;&gt;"","E","")</f>
        <v/>
      </c>
      <c r="H2238" s="1637" t="s">
        <v>1992</v>
      </c>
      <c r="I2238" s="1317"/>
      <c r="J2238" s="1637"/>
      <c r="K2238" s="1637"/>
      <c r="L2238" s="852"/>
      <c r="M2238" s="1638"/>
      <c r="N2238" s="1637"/>
      <c r="O2238" s="625"/>
      <c r="P2238" s="625"/>
      <c r="Q2238" s="625"/>
      <c r="R2238" s="1637" t="s">
        <v>2047</v>
      </c>
      <c r="T2238" s="1637" t="str">
        <f t="shared" si="397"/>
        <v/>
      </c>
    </row>
    <row r="2239" spans="1:20" s="1636"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7" t="s">
        <v>1997</v>
      </c>
      <c r="G2239" s="1637" t="str">
        <f>IF(T2239&lt;&gt;"","G","")</f>
        <v/>
      </c>
      <c r="H2239" s="1637" t="s">
        <v>1992</v>
      </c>
      <c r="I2239" s="1317"/>
      <c r="J2239" s="1637"/>
      <c r="K2239" s="1637"/>
      <c r="L2239" s="852"/>
      <c r="M2239" s="1638"/>
      <c r="N2239" s="1637"/>
      <c r="O2239" s="625"/>
      <c r="P2239" s="625"/>
      <c r="Q2239" s="625"/>
      <c r="R2239" s="1637" t="s">
        <v>2047</v>
      </c>
      <c r="T2239" s="1637" t="str">
        <f t="shared" si="397"/>
        <v/>
      </c>
    </row>
    <row r="2240" spans="1:20" s="1636"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7" t="str">
        <f>IF(T2240&lt;&gt;"","AW","")</f>
        <v/>
      </c>
      <c r="H2240" s="1637" t="s">
        <v>1992</v>
      </c>
      <c r="I2240" s="1317"/>
      <c r="J2240" s="1637"/>
      <c r="K2240" s="1637"/>
      <c r="L2240" s="852"/>
      <c r="M2240" s="1638"/>
      <c r="N2240" s="1637"/>
      <c r="O2240" s="625"/>
      <c r="P2240" s="625"/>
      <c r="Q2240" s="625"/>
      <c r="R2240" s="1637" t="s">
        <v>2047</v>
      </c>
      <c r="T2240" s="1637" t="str">
        <f t="shared" si="397"/>
        <v/>
      </c>
    </row>
    <row r="2241" spans="1:20" s="1636"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7" t="s">
        <v>2001</v>
      </c>
      <c r="G2241" s="1637" t="str">
        <f t="shared" ref="G2241" si="398">IF(T2241&lt;&gt;"","AB","")</f>
        <v/>
      </c>
      <c r="H2241" s="1637" t="s">
        <v>1992</v>
      </c>
      <c r="I2241" s="1317"/>
      <c r="J2241" s="1637"/>
      <c r="K2241" s="1637"/>
      <c r="L2241" s="852"/>
      <c r="M2241" s="1638"/>
      <c r="N2241" s="1637"/>
      <c r="O2241" s="625"/>
      <c r="P2241" s="625"/>
      <c r="Q2241" s="625"/>
      <c r="R2241" s="1637" t="s">
        <v>2047</v>
      </c>
      <c r="T2241" s="1637" t="str">
        <f t="shared" si="397"/>
        <v/>
      </c>
    </row>
    <row r="2242" spans="1:20" s="1636"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7" t="s">
        <v>1606</v>
      </c>
      <c r="G2242" s="1637" t="str">
        <f t="shared" ref="G2242" si="399">IF(T2242&lt;&gt;"","AP","")</f>
        <v/>
      </c>
      <c r="H2242" s="1637" t="s">
        <v>1992</v>
      </c>
      <c r="I2242" s="1317"/>
      <c r="J2242" s="1637"/>
      <c r="K2242" s="1637"/>
      <c r="L2242" s="852"/>
      <c r="M2242" s="1638"/>
      <c r="N2242" s="1637"/>
      <c r="O2242" s="625"/>
      <c r="P2242" s="625"/>
      <c r="Q2242" s="625"/>
      <c r="R2242" s="1637" t="s">
        <v>2047</v>
      </c>
      <c r="T2242" s="1637" t="str">
        <f t="shared" si="397"/>
        <v/>
      </c>
    </row>
    <row r="2243" spans="1:20" s="1636"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7" t="s">
        <v>1497</v>
      </c>
      <c r="G2243" s="1637" t="str">
        <f>IF(T2243&lt;&gt;"","AN","")</f>
        <v/>
      </c>
      <c r="H2243" s="1637" t="s">
        <v>1992</v>
      </c>
      <c r="I2243" s="1317"/>
      <c r="J2243" s="1637"/>
      <c r="K2243" s="1637"/>
      <c r="L2243" s="852"/>
      <c r="M2243" s="1638"/>
      <c r="N2243" s="1637"/>
      <c r="O2243" s="1639"/>
      <c r="P2243" s="625"/>
      <c r="Q2243" s="625"/>
      <c r="R2243" s="1637" t="s">
        <v>2048</v>
      </c>
      <c r="T2243" s="1637" t="str">
        <f t="shared" ref="T2243:T2249" si="400">IF(Q$2024="Yes",39,"")</f>
        <v/>
      </c>
    </row>
    <row r="2244" spans="1:20" s="1636"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7" t="s">
        <v>1494</v>
      </c>
      <c r="G2244" s="1637" t="str">
        <f>IF(T2244&lt;&gt;"","AL","")</f>
        <v/>
      </c>
      <c r="H2244" s="1637" t="s">
        <v>1992</v>
      </c>
      <c r="I2244" s="1317"/>
      <c r="J2244" s="1637"/>
      <c r="K2244" s="1637"/>
      <c r="L2244" s="852"/>
      <c r="M2244" s="1638"/>
      <c r="N2244" s="1637"/>
      <c r="O2244" s="625"/>
      <c r="P2244" s="625"/>
      <c r="Q2244" s="625"/>
      <c r="R2244" s="1637" t="s">
        <v>2048</v>
      </c>
      <c r="T2244" s="1637" t="str">
        <f t="shared" si="400"/>
        <v/>
      </c>
    </row>
    <row r="2245" spans="1:20" s="163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7" t="s">
        <v>1993</v>
      </c>
      <c r="G2245" s="1637" t="str">
        <f>IF(T2245&lt;&gt;"","E","")</f>
        <v/>
      </c>
      <c r="H2245" s="1637" t="s">
        <v>1992</v>
      </c>
      <c r="I2245" s="1317"/>
      <c r="J2245" s="1637"/>
      <c r="K2245" s="1637"/>
      <c r="L2245" s="852"/>
      <c r="M2245" s="1638"/>
      <c r="N2245" s="1637"/>
      <c r="O2245" s="625"/>
      <c r="P2245" s="625"/>
      <c r="Q2245" s="625"/>
      <c r="R2245" s="1637" t="s">
        <v>2048</v>
      </c>
      <c r="T2245" s="1637" t="str">
        <f t="shared" si="400"/>
        <v/>
      </c>
    </row>
    <row r="2246" spans="1:20" s="1636"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7" t="s">
        <v>1997</v>
      </c>
      <c r="G2246" s="1637" t="str">
        <f>IF(T2246&lt;&gt;"","G","")</f>
        <v/>
      </c>
      <c r="H2246" s="1637" t="s">
        <v>1992</v>
      </c>
      <c r="I2246" s="1317"/>
      <c r="J2246" s="1637"/>
      <c r="K2246" s="1637"/>
      <c r="L2246" s="852"/>
      <c r="M2246" s="1638"/>
      <c r="N2246" s="1637"/>
      <c r="O2246" s="625"/>
      <c r="P2246" s="625"/>
      <c r="Q2246" s="625"/>
      <c r="R2246" s="1637" t="s">
        <v>2048</v>
      </c>
      <c r="T2246" s="1637" t="str">
        <f t="shared" si="400"/>
        <v/>
      </c>
    </row>
    <row r="2247" spans="1:20" s="1636"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7" t="str">
        <f>IF(T2247&lt;&gt;"","AW","")</f>
        <v/>
      </c>
      <c r="H2247" s="1637" t="s">
        <v>1992</v>
      </c>
      <c r="I2247" s="1317"/>
      <c r="J2247" s="1637"/>
      <c r="K2247" s="1637"/>
      <c r="L2247" s="852"/>
      <c r="M2247" s="1638"/>
      <c r="N2247" s="1637"/>
      <c r="O2247" s="625"/>
      <c r="P2247" s="625"/>
      <c r="Q2247" s="625"/>
      <c r="R2247" s="1637" t="s">
        <v>2048</v>
      </c>
      <c r="T2247" s="1637" t="str">
        <f t="shared" si="400"/>
        <v/>
      </c>
    </row>
    <row r="2248" spans="1:20" s="1636"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7" t="s">
        <v>2001</v>
      </c>
      <c r="G2248" s="1637" t="str">
        <f t="shared" ref="G2248" si="401">IF(T2248&lt;&gt;"","AB","")</f>
        <v/>
      </c>
      <c r="H2248" s="1637" t="s">
        <v>1992</v>
      </c>
      <c r="I2248" s="1317"/>
      <c r="J2248" s="1637"/>
      <c r="K2248" s="1637"/>
      <c r="L2248" s="852"/>
      <c r="M2248" s="1638"/>
      <c r="N2248" s="1637"/>
      <c r="R2248" s="1637" t="s">
        <v>2048</v>
      </c>
      <c r="T2248" s="1637" t="str">
        <f t="shared" si="400"/>
        <v/>
      </c>
    </row>
    <row r="2249" spans="1:20" s="1636"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7" t="s">
        <v>1606</v>
      </c>
      <c r="G2249" s="1637" t="str">
        <f t="shared" ref="G2249" si="402">IF(T2249&lt;&gt;"","AP","")</f>
        <v/>
      </c>
      <c r="H2249" s="1637" t="s">
        <v>1992</v>
      </c>
      <c r="I2249" s="1317"/>
      <c r="J2249" s="1637"/>
      <c r="K2249" s="1637"/>
      <c r="L2249" s="852"/>
      <c r="M2249" s="1638"/>
      <c r="N2249" s="1637"/>
      <c r="R2249" s="1637" t="s">
        <v>2048</v>
      </c>
      <c r="T2249" s="1637" t="str">
        <f t="shared" si="400"/>
        <v/>
      </c>
    </row>
    <row r="2250" spans="1:20" s="1636"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7" t="s">
        <v>1497</v>
      </c>
      <c r="G2250" s="1637" t="str">
        <f>IF(T2250&lt;&gt;"","AN","")</f>
        <v/>
      </c>
      <c r="H2250" s="1637" t="s">
        <v>1992</v>
      </c>
      <c r="I2250" s="1317"/>
      <c r="J2250" s="1637"/>
      <c r="K2250" s="1637"/>
      <c r="L2250" s="852"/>
      <c r="M2250" s="1638"/>
      <c r="N2250" s="1637"/>
      <c r="O2250" s="1639"/>
      <c r="P2250" s="625"/>
      <c r="Q2250" s="625"/>
      <c r="R2250" s="1637" t="s">
        <v>2049</v>
      </c>
      <c r="T2250" s="1637" t="str">
        <f t="shared" ref="T2250:T2256" si="403">IF(Q$2035="Yes",40,"")</f>
        <v/>
      </c>
    </row>
    <row r="2251" spans="1:20" s="1636"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7" t="s">
        <v>1494</v>
      </c>
      <c r="G2251" s="1637" t="str">
        <f>IF(T2251&lt;&gt;"","AL","")</f>
        <v/>
      </c>
      <c r="H2251" s="1637" t="s">
        <v>1992</v>
      </c>
      <c r="I2251" s="1317"/>
      <c r="J2251" s="1637"/>
      <c r="K2251" s="1637"/>
      <c r="L2251" s="852"/>
      <c r="M2251" s="1638"/>
      <c r="N2251" s="1637"/>
      <c r="O2251" s="625"/>
      <c r="P2251" s="625"/>
      <c r="Q2251" s="625"/>
      <c r="R2251" s="1637" t="s">
        <v>2049</v>
      </c>
      <c r="T2251" s="1637" t="str">
        <f t="shared" si="403"/>
        <v/>
      </c>
    </row>
    <row r="2252" spans="1:20" s="163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7" t="s">
        <v>1993</v>
      </c>
      <c r="G2252" s="1637" t="str">
        <f>IF(T2252&lt;&gt;"","E","")</f>
        <v/>
      </c>
      <c r="H2252" s="1637" t="s">
        <v>1992</v>
      </c>
      <c r="I2252" s="1317"/>
      <c r="J2252" s="1637"/>
      <c r="K2252" s="1637"/>
      <c r="L2252" s="852"/>
      <c r="M2252" s="1638"/>
      <c r="N2252" s="1637"/>
      <c r="O2252" s="625"/>
      <c r="P2252" s="625"/>
      <c r="Q2252" s="625"/>
      <c r="R2252" s="1637" t="s">
        <v>2049</v>
      </c>
      <c r="T2252" s="1637" t="str">
        <f t="shared" si="403"/>
        <v/>
      </c>
    </row>
    <row r="2253" spans="1:20" s="1636"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7" t="s">
        <v>1997</v>
      </c>
      <c r="G2253" s="1637" t="str">
        <f>IF(T2253&lt;&gt;"","G","")</f>
        <v/>
      </c>
      <c r="H2253" s="1637" t="s">
        <v>1992</v>
      </c>
      <c r="I2253" s="1317"/>
      <c r="J2253" s="1637"/>
      <c r="K2253" s="1637"/>
      <c r="L2253" s="852"/>
      <c r="M2253" s="1638"/>
      <c r="N2253" s="1637"/>
      <c r="O2253" s="625"/>
      <c r="P2253" s="625"/>
      <c r="Q2253" s="625"/>
      <c r="R2253" s="1637" t="s">
        <v>2049</v>
      </c>
      <c r="T2253" s="1637" t="str">
        <f t="shared" si="403"/>
        <v/>
      </c>
    </row>
    <row r="2254" spans="1:20" s="1636"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7" t="str">
        <f>IF(T2254&lt;&gt;"","AW","")</f>
        <v/>
      </c>
      <c r="H2254" s="1637" t="s">
        <v>1992</v>
      </c>
      <c r="I2254" s="1317"/>
      <c r="J2254" s="1637"/>
      <c r="K2254" s="1637"/>
      <c r="L2254" s="852"/>
      <c r="M2254" s="1638"/>
      <c r="N2254" s="1637"/>
      <c r="O2254" s="625"/>
      <c r="P2254" s="625"/>
      <c r="Q2254" s="625"/>
      <c r="R2254" s="1637" t="s">
        <v>2049</v>
      </c>
      <c r="T2254" s="1637" t="str">
        <f t="shared" si="403"/>
        <v/>
      </c>
    </row>
    <row r="2255" spans="1:20" s="1636"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7" t="s">
        <v>2001</v>
      </c>
      <c r="G2255" s="1637" t="str">
        <f t="shared" ref="G2255" si="404">IF(T2255&lt;&gt;"","AB","")</f>
        <v/>
      </c>
      <c r="H2255" s="1637" t="s">
        <v>1992</v>
      </c>
      <c r="I2255" s="1317"/>
      <c r="J2255" s="1637"/>
      <c r="K2255" s="1637"/>
      <c r="L2255" s="852"/>
      <c r="M2255" s="1638"/>
      <c r="N2255" s="1637"/>
      <c r="O2255" s="625"/>
      <c r="P2255" s="625"/>
      <c r="Q2255" s="625"/>
      <c r="R2255" s="1637" t="s">
        <v>2049</v>
      </c>
      <c r="T2255" s="1637" t="str">
        <f t="shared" si="403"/>
        <v/>
      </c>
    </row>
    <row r="2256" spans="1:20" s="1636"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7" t="s">
        <v>1606</v>
      </c>
      <c r="G2256" s="1637" t="str">
        <f t="shared" ref="G2256" si="405">IF(T2256&lt;&gt;"","AP","")</f>
        <v/>
      </c>
      <c r="H2256" s="1637" t="s">
        <v>1992</v>
      </c>
      <c r="I2256" s="1317"/>
      <c r="J2256" s="1637"/>
      <c r="K2256" s="1637"/>
      <c r="L2256" s="852"/>
      <c r="M2256" s="1638"/>
      <c r="N2256" s="1637"/>
      <c r="O2256" s="625"/>
      <c r="P2256" s="625"/>
      <c r="Q2256" s="625"/>
      <c r="R2256" s="1637" t="s">
        <v>2049</v>
      </c>
      <c r="T2256" s="1637" t="str">
        <f t="shared" si="403"/>
        <v/>
      </c>
    </row>
    <row r="2257" spans="1:20" s="1636"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7" t="s">
        <v>1497</v>
      </c>
      <c r="G2257" s="1637" t="str">
        <f>IF(T2257&lt;&gt;"","AN","")</f>
        <v/>
      </c>
      <c r="H2257" s="1637" t="s">
        <v>1992</v>
      </c>
      <c r="I2257" s="1317"/>
      <c r="J2257" s="1637"/>
      <c r="K2257" s="1637"/>
      <c r="L2257" s="852"/>
      <c r="M2257" s="1638"/>
      <c r="N2257" s="1637"/>
      <c r="O2257" s="1639"/>
      <c r="P2257" s="625"/>
      <c r="Q2257" s="625"/>
      <c r="R2257" s="1637" t="s">
        <v>2050</v>
      </c>
      <c r="T2257" s="1637" t="str">
        <f t="shared" ref="T2257:T2263" si="406">IF(Q$2046="Yes",41,"")</f>
        <v/>
      </c>
    </row>
    <row r="2258" spans="1:20" s="1636"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7" t="s">
        <v>1494</v>
      </c>
      <c r="G2258" s="1637" t="str">
        <f>IF(T2258&lt;&gt;"","AL","")</f>
        <v/>
      </c>
      <c r="H2258" s="1637" t="s">
        <v>1992</v>
      </c>
      <c r="I2258" s="1317"/>
      <c r="J2258" s="1637"/>
      <c r="K2258" s="1637"/>
      <c r="L2258" s="852"/>
      <c r="M2258" s="1638"/>
      <c r="N2258" s="1637"/>
      <c r="O2258" s="625"/>
      <c r="P2258" s="625"/>
      <c r="Q2258" s="625"/>
      <c r="R2258" s="1637" t="s">
        <v>2050</v>
      </c>
      <c r="T2258" s="1637" t="str">
        <f t="shared" si="406"/>
        <v/>
      </c>
    </row>
    <row r="2259" spans="1:20" s="163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7" t="s">
        <v>1993</v>
      </c>
      <c r="G2259" s="1637" t="str">
        <f>IF(T2259&lt;&gt;"","E","")</f>
        <v/>
      </c>
      <c r="H2259" s="1637" t="s">
        <v>1992</v>
      </c>
      <c r="I2259" s="1317"/>
      <c r="J2259" s="1637"/>
      <c r="K2259" s="1637"/>
      <c r="L2259" s="852"/>
      <c r="M2259" s="1638"/>
      <c r="N2259" s="1637"/>
      <c r="O2259" s="625"/>
      <c r="P2259" s="625"/>
      <c r="Q2259" s="625"/>
      <c r="R2259" s="1637" t="s">
        <v>2050</v>
      </c>
      <c r="T2259" s="1637" t="str">
        <f t="shared" si="406"/>
        <v/>
      </c>
    </row>
    <row r="2260" spans="1:20" s="1636"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7" t="s">
        <v>1997</v>
      </c>
      <c r="G2260" s="1637" t="str">
        <f>IF(T2260&lt;&gt;"","G","")</f>
        <v/>
      </c>
      <c r="H2260" s="1637" t="s">
        <v>1992</v>
      </c>
      <c r="I2260" s="1317"/>
      <c r="J2260" s="1637"/>
      <c r="K2260" s="1637"/>
      <c r="L2260" s="852"/>
      <c r="M2260" s="1638"/>
      <c r="N2260" s="1637"/>
      <c r="O2260" s="625"/>
      <c r="P2260" s="625"/>
      <c r="Q2260" s="625"/>
      <c r="R2260" s="1637" t="s">
        <v>2050</v>
      </c>
      <c r="T2260" s="1637" t="str">
        <f t="shared" si="406"/>
        <v/>
      </c>
    </row>
    <row r="2261" spans="1:20" s="1636"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7" t="str">
        <f>IF(T2261&lt;&gt;"","AW","")</f>
        <v/>
      </c>
      <c r="H2261" s="1637" t="s">
        <v>1992</v>
      </c>
      <c r="I2261" s="1317"/>
      <c r="J2261" s="1637"/>
      <c r="K2261" s="1637"/>
      <c r="L2261" s="852"/>
      <c r="M2261" s="1638"/>
      <c r="N2261" s="1637"/>
      <c r="O2261" s="625"/>
      <c r="P2261" s="625"/>
      <c r="Q2261" s="625"/>
      <c r="R2261" s="1637" t="s">
        <v>2050</v>
      </c>
      <c r="T2261" s="1637" t="str">
        <f t="shared" si="406"/>
        <v/>
      </c>
    </row>
    <row r="2262" spans="1:20" s="1636"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7" t="s">
        <v>2001</v>
      </c>
      <c r="G2262" s="1637" t="str">
        <f t="shared" ref="G2262" si="407">IF(T2262&lt;&gt;"","AB","")</f>
        <v/>
      </c>
      <c r="H2262" s="1637" t="s">
        <v>1992</v>
      </c>
      <c r="I2262" s="1317"/>
      <c r="J2262" s="1637"/>
      <c r="K2262" s="1637"/>
      <c r="L2262" s="852"/>
      <c r="M2262" s="1638"/>
      <c r="N2262" s="1637"/>
      <c r="O2262" s="625"/>
      <c r="P2262" s="625"/>
      <c r="Q2262" s="625"/>
      <c r="R2262" s="1637" t="s">
        <v>2050</v>
      </c>
      <c r="T2262" s="1637" t="str">
        <f t="shared" si="406"/>
        <v/>
      </c>
    </row>
    <row r="2263" spans="1:20" s="1636"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7" t="s">
        <v>1606</v>
      </c>
      <c r="G2263" s="1637" t="str">
        <f t="shared" ref="G2263" si="408">IF(T2263&lt;&gt;"","AP","")</f>
        <v/>
      </c>
      <c r="H2263" s="1637" t="s">
        <v>1992</v>
      </c>
      <c r="I2263" s="1317"/>
      <c r="J2263" s="1637"/>
      <c r="K2263" s="1637"/>
      <c r="L2263" s="852"/>
      <c r="M2263" s="1638"/>
      <c r="N2263" s="1637"/>
      <c r="O2263" s="625"/>
      <c r="P2263" s="625"/>
      <c r="Q2263" s="625"/>
      <c r="R2263" s="1637" t="s">
        <v>2050</v>
      </c>
      <c r="T2263" s="1637" t="str">
        <f t="shared" si="406"/>
        <v/>
      </c>
    </row>
    <row r="2264" spans="1:20" s="1636"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7" t="s">
        <v>1497</v>
      </c>
      <c r="G2264" s="1637" t="str">
        <f>IF(T2264&lt;&gt;"","AN","")</f>
        <v/>
      </c>
      <c r="H2264" s="1637" t="s">
        <v>1992</v>
      </c>
      <c r="I2264" s="1317"/>
      <c r="J2264" s="1637"/>
      <c r="K2264" s="1637"/>
      <c r="L2264" s="852"/>
      <c r="M2264" s="1638"/>
      <c r="N2264" s="1637"/>
      <c r="O2264" s="1639"/>
      <c r="P2264" s="625"/>
      <c r="Q2264" s="625"/>
      <c r="R2264" s="1637" t="s">
        <v>2051</v>
      </c>
      <c r="T2264" s="1637" t="str">
        <f t="shared" ref="T2264:T2270" si="409">IF(Q$2057="Yes",42,"")</f>
        <v/>
      </c>
    </row>
    <row r="2265" spans="1:20" s="1636"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7" t="s">
        <v>1494</v>
      </c>
      <c r="G2265" s="1637" t="str">
        <f>IF(T2265&lt;&gt;"","AL","")</f>
        <v/>
      </c>
      <c r="H2265" s="1637" t="s">
        <v>1992</v>
      </c>
      <c r="I2265" s="1317"/>
      <c r="J2265" s="1637"/>
      <c r="K2265" s="1637"/>
      <c r="L2265" s="852"/>
      <c r="M2265" s="1638"/>
      <c r="N2265" s="1637"/>
      <c r="O2265" s="625"/>
      <c r="P2265" s="625"/>
      <c r="Q2265" s="625"/>
      <c r="R2265" s="1637" t="s">
        <v>2051</v>
      </c>
      <c r="T2265" s="1637" t="str">
        <f t="shared" si="409"/>
        <v/>
      </c>
    </row>
    <row r="2266" spans="1:20" s="163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7" t="s">
        <v>1993</v>
      </c>
      <c r="G2266" s="1637" t="str">
        <f>IF(T2266&lt;&gt;"","E","")</f>
        <v/>
      </c>
      <c r="H2266" s="1637" t="s">
        <v>1992</v>
      </c>
      <c r="I2266" s="1317"/>
      <c r="J2266" s="1637"/>
      <c r="K2266" s="1637"/>
      <c r="L2266" s="852"/>
      <c r="M2266" s="1638"/>
      <c r="N2266" s="1637"/>
      <c r="O2266" s="625"/>
      <c r="P2266" s="625"/>
      <c r="Q2266" s="625"/>
      <c r="R2266" s="1637" t="s">
        <v>2051</v>
      </c>
      <c r="T2266" s="1637" t="str">
        <f t="shared" si="409"/>
        <v/>
      </c>
    </row>
    <row r="2267" spans="1:20" s="1636"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7" t="s">
        <v>1997</v>
      </c>
      <c r="G2267" s="1637" t="str">
        <f>IF(T2267&lt;&gt;"","G","")</f>
        <v/>
      </c>
      <c r="H2267" s="1637" t="s">
        <v>1992</v>
      </c>
      <c r="I2267" s="1317"/>
      <c r="J2267" s="1637"/>
      <c r="K2267" s="1637"/>
      <c r="L2267" s="852"/>
      <c r="M2267" s="1638"/>
      <c r="N2267" s="1637"/>
      <c r="O2267" s="625"/>
      <c r="P2267" s="625"/>
      <c r="Q2267" s="625"/>
      <c r="R2267" s="1637" t="s">
        <v>2051</v>
      </c>
      <c r="T2267" s="1637" t="str">
        <f t="shared" si="409"/>
        <v/>
      </c>
    </row>
    <row r="2268" spans="1:20" s="1636"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7" t="str">
        <f>IF(T2268&lt;&gt;"","AW","")</f>
        <v/>
      </c>
      <c r="H2268" s="1637" t="s">
        <v>1992</v>
      </c>
      <c r="I2268" s="1317"/>
      <c r="J2268" s="1637"/>
      <c r="K2268" s="1637"/>
      <c r="L2268" s="852"/>
      <c r="M2268" s="1638"/>
      <c r="N2268" s="1637"/>
      <c r="O2268" s="625"/>
      <c r="P2268" s="625"/>
      <c r="Q2268" s="625"/>
      <c r="R2268" s="1637" t="s">
        <v>2051</v>
      </c>
      <c r="T2268" s="1637" t="str">
        <f t="shared" si="409"/>
        <v/>
      </c>
    </row>
    <row r="2269" spans="1:20" s="1636"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7" t="s">
        <v>2001</v>
      </c>
      <c r="G2269" s="1637" t="str">
        <f t="shared" ref="G2269" si="410">IF(T2269&lt;&gt;"","AB","")</f>
        <v/>
      </c>
      <c r="H2269" s="1637" t="s">
        <v>1992</v>
      </c>
      <c r="I2269" s="1317"/>
      <c r="J2269" s="1637"/>
      <c r="K2269" s="1637"/>
      <c r="L2269" s="852"/>
      <c r="M2269" s="1638"/>
      <c r="N2269" s="1637"/>
      <c r="O2269" s="625"/>
      <c r="P2269" s="625"/>
      <c r="Q2269" s="625"/>
      <c r="R2269" s="1637" t="s">
        <v>2051</v>
      </c>
      <c r="T2269" s="1637" t="str">
        <f t="shared" si="409"/>
        <v/>
      </c>
    </row>
    <row r="2270" spans="1:20" s="1636"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7" t="s">
        <v>1606</v>
      </c>
      <c r="G2270" s="1637" t="str">
        <f t="shared" ref="G2270" si="411">IF(T2270&lt;&gt;"","AP","")</f>
        <v/>
      </c>
      <c r="H2270" s="1637" t="s">
        <v>1992</v>
      </c>
      <c r="I2270" s="1317"/>
      <c r="J2270" s="1637"/>
      <c r="K2270" s="1637"/>
      <c r="L2270" s="852"/>
      <c r="M2270" s="1638"/>
      <c r="N2270" s="1637"/>
      <c r="O2270" s="625"/>
      <c r="P2270" s="625"/>
      <c r="Q2270" s="625"/>
      <c r="R2270" s="1637" t="s">
        <v>2051</v>
      </c>
      <c r="T2270" s="1637" t="str">
        <f t="shared" si="409"/>
        <v/>
      </c>
    </row>
    <row r="2271" spans="1:20" s="1636"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7" t="s">
        <v>1497</v>
      </c>
      <c r="G2271" s="1637" t="str">
        <f>IF(T2271&lt;&gt;"","AN","")</f>
        <v/>
      </c>
      <c r="H2271" s="1637" t="s">
        <v>1992</v>
      </c>
      <c r="I2271" s="1317"/>
      <c r="J2271" s="1637"/>
      <c r="K2271" s="1637"/>
      <c r="L2271" s="852"/>
      <c r="M2271" s="1638"/>
      <c r="N2271" s="1637"/>
      <c r="O2271" s="1639"/>
      <c r="P2271" s="625"/>
      <c r="Q2271" s="625"/>
      <c r="R2271" s="1637" t="s">
        <v>2052</v>
      </c>
      <c r="T2271" s="1637" t="str">
        <f t="shared" ref="T2271:T2277" si="412">IF(Q$2068="Yes",43,"")</f>
        <v/>
      </c>
    </row>
    <row r="2272" spans="1:20" s="1636"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7" t="s">
        <v>1494</v>
      </c>
      <c r="G2272" s="1637" t="str">
        <f>IF(T2272&lt;&gt;"","AL","")</f>
        <v/>
      </c>
      <c r="H2272" s="1637" t="s">
        <v>1992</v>
      </c>
      <c r="I2272" s="1317"/>
      <c r="J2272" s="1637"/>
      <c r="K2272" s="1637"/>
      <c r="L2272" s="852"/>
      <c r="M2272" s="1638"/>
      <c r="N2272" s="1637"/>
      <c r="O2272" s="625"/>
      <c r="P2272" s="625"/>
      <c r="Q2272" s="625"/>
      <c r="R2272" s="1637" t="s">
        <v>2052</v>
      </c>
      <c r="T2272" s="1637" t="str">
        <f t="shared" si="412"/>
        <v/>
      </c>
    </row>
    <row r="2273" spans="1:20" s="163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7" t="s">
        <v>1993</v>
      </c>
      <c r="G2273" s="1637" t="str">
        <f>IF(T2273&lt;&gt;"","E","")</f>
        <v/>
      </c>
      <c r="H2273" s="1637" t="s">
        <v>1992</v>
      </c>
      <c r="I2273" s="1317"/>
      <c r="J2273" s="1637"/>
      <c r="K2273" s="1637"/>
      <c r="L2273" s="852"/>
      <c r="M2273" s="1638"/>
      <c r="N2273" s="1637"/>
      <c r="O2273" s="625"/>
      <c r="P2273" s="625"/>
      <c r="Q2273" s="625"/>
      <c r="R2273" s="1637" t="s">
        <v>2052</v>
      </c>
      <c r="T2273" s="1637" t="str">
        <f t="shared" si="412"/>
        <v/>
      </c>
    </row>
    <row r="2274" spans="1:20" s="1636"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7" t="s">
        <v>1997</v>
      </c>
      <c r="G2274" s="1637" t="str">
        <f>IF(T2274&lt;&gt;"","G","")</f>
        <v/>
      </c>
      <c r="H2274" s="1637" t="s">
        <v>1992</v>
      </c>
      <c r="I2274" s="1317"/>
      <c r="J2274" s="1637"/>
      <c r="K2274" s="1637"/>
      <c r="L2274" s="852"/>
      <c r="M2274" s="1638"/>
      <c r="N2274" s="1637"/>
      <c r="O2274" s="625"/>
      <c r="P2274" s="625"/>
      <c r="Q2274" s="625"/>
      <c r="R2274" s="1637" t="s">
        <v>2052</v>
      </c>
      <c r="T2274" s="1637" t="str">
        <f t="shared" si="412"/>
        <v/>
      </c>
    </row>
    <row r="2275" spans="1:20" s="1636"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7" t="str">
        <f>IF(T2275&lt;&gt;"","AW","")</f>
        <v/>
      </c>
      <c r="H2275" s="1637" t="s">
        <v>1992</v>
      </c>
      <c r="I2275" s="1317"/>
      <c r="J2275" s="1637"/>
      <c r="K2275" s="1637"/>
      <c r="L2275" s="852"/>
      <c r="M2275" s="1638"/>
      <c r="N2275" s="1637"/>
      <c r="O2275" s="625"/>
      <c r="P2275" s="625"/>
      <c r="Q2275" s="625"/>
      <c r="R2275" s="1637" t="s">
        <v>2052</v>
      </c>
      <c r="T2275" s="1637" t="str">
        <f t="shared" si="412"/>
        <v/>
      </c>
    </row>
    <row r="2276" spans="1:20" s="1636"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7" t="s">
        <v>2001</v>
      </c>
      <c r="G2276" s="1637" t="str">
        <f t="shared" ref="G2276" si="413">IF(T2276&lt;&gt;"","AB","")</f>
        <v/>
      </c>
      <c r="H2276" s="1637" t="s">
        <v>1992</v>
      </c>
      <c r="I2276" s="1317"/>
      <c r="J2276" s="1637"/>
      <c r="K2276" s="1637"/>
      <c r="L2276" s="852"/>
      <c r="M2276" s="1638"/>
      <c r="N2276" s="1637"/>
      <c r="R2276" s="1637" t="s">
        <v>2052</v>
      </c>
      <c r="T2276" s="1637" t="str">
        <f t="shared" si="412"/>
        <v/>
      </c>
    </row>
    <row r="2277" spans="1:20" s="1636"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7" t="s">
        <v>1606</v>
      </c>
      <c r="G2277" s="1637" t="str">
        <f t="shared" ref="G2277" si="414">IF(T2277&lt;&gt;"","AP","")</f>
        <v/>
      </c>
      <c r="H2277" s="1637" t="s">
        <v>1992</v>
      </c>
      <c r="I2277" s="1317"/>
      <c r="J2277" s="1637"/>
      <c r="K2277" s="1637"/>
      <c r="L2277" s="852"/>
      <c r="M2277" s="1638"/>
      <c r="N2277" s="1637"/>
      <c r="R2277" s="1637" t="s">
        <v>2052</v>
      </c>
      <c r="T2277" s="1637" t="str">
        <f t="shared" si="412"/>
        <v/>
      </c>
    </row>
    <row r="2278" spans="1:20" s="1636"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7" t="s">
        <v>1497</v>
      </c>
      <c r="G2278" s="1637" t="str">
        <f>IF(T2278&lt;&gt;"","AN","")</f>
        <v/>
      </c>
      <c r="H2278" s="1637" t="s">
        <v>1992</v>
      </c>
      <c r="I2278" s="1317"/>
      <c r="J2278" s="1637"/>
      <c r="K2278" s="1637"/>
      <c r="L2278" s="852"/>
      <c r="M2278" s="1638"/>
      <c r="N2278" s="1637"/>
      <c r="O2278" s="1639"/>
      <c r="P2278" s="625"/>
      <c r="Q2278" s="625"/>
      <c r="R2278" s="1637" t="s">
        <v>2053</v>
      </c>
      <c r="T2278" s="1637" t="str">
        <f t="shared" ref="T2278:T2284" si="415">IF(Q$2079="Yes",44,"")</f>
        <v/>
      </c>
    </row>
    <row r="2279" spans="1:20" s="1636"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7" t="s">
        <v>1494</v>
      </c>
      <c r="G2279" s="1637" t="str">
        <f>IF(T2279&lt;&gt;"","AL","")</f>
        <v/>
      </c>
      <c r="H2279" s="1637" t="s">
        <v>1992</v>
      </c>
      <c r="I2279" s="1317"/>
      <c r="J2279" s="1637"/>
      <c r="K2279" s="1637"/>
      <c r="L2279" s="852"/>
      <c r="M2279" s="1638"/>
      <c r="N2279" s="1637"/>
      <c r="O2279" s="625"/>
      <c r="P2279" s="625"/>
      <c r="Q2279" s="625"/>
      <c r="R2279" s="1637" t="s">
        <v>2053</v>
      </c>
      <c r="T2279" s="1637" t="str">
        <f t="shared" si="415"/>
        <v/>
      </c>
    </row>
    <row r="2280" spans="1:20" s="163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7" t="s">
        <v>1993</v>
      </c>
      <c r="G2280" s="1637" t="str">
        <f>IF(T2280&lt;&gt;"","E","")</f>
        <v/>
      </c>
      <c r="H2280" s="1637" t="s">
        <v>1992</v>
      </c>
      <c r="I2280" s="1317"/>
      <c r="J2280" s="1637"/>
      <c r="K2280" s="1637"/>
      <c r="L2280" s="852"/>
      <c r="M2280" s="1638"/>
      <c r="N2280" s="1637"/>
      <c r="O2280" s="625"/>
      <c r="P2280" s="625"/>
      <c r="Q2280" s="625"/>
      <c r="R2280" s="1637" t="s">
        <v>2053</v>
      </c>
      <c r="T2280" s="1637" t="str">
        <f t="shared" si="415"/>
        <v/>
      </c>
    </row>
    <row r="2281" spans="1:20" s="1636"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7" t="s">
        <v>1997</v>
      </c>
      <c r="G2281" s="1637" t="str">
        <f>IF(T2281&lt;&gt;"","G","")</f>
        <v/>
      </c>
      <c r="H2281" s="1637" t="s">
        <v>1992</v>
      </c>
      <c r="I2281" s="1317"/>
      <c r="J2281" s="1637"/>
      <c r="K2281" s="1637"/>
      <c r="L2281" s="852"/>
      <c r="M2281" s="1638"/>
      <c r="N2281" s="1637"/>
      <c r="O2281" s="625"/>
      <c r="P2281" s="625"/>
      <c r="Q2281" s="625"/>
      <c r="R2281" s="1637" t="s">
        <v>2053</v>
      </c>
      <c r="T2281" s="1637" t="str">
        <f t="shared" si="415"/>
        <v/>
      </c>
    </row>
    <row r="2282" spans="1:20" s="1636"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7" t="str">
        <f>IF(T2282&lt;&gt;"","AW","")</f>
        <v/>
      </c>
      <c r="H2282" s="1637" t="s">
        <v>1992</v>
      </c>
      <c r="I2282" s="1317"/>
      <c r="J2282" s="1637"/>
      <c r="K2282" s="1637"/>
      <c r="L2282" s="852"/>
      <c r="M2282" s="1638"/>
      <c r="N2282" s="1637"/>
      <c r="O2282" s="625"/>
      <c r="P2282" s="625"/>
      <c r="Q2282" s="625"/>
      <c r="R2282" s="1637" t="s">
        <v>2053</v>
      </c>
      <c r="T2282" s="1637" t="str">
        <f t="shared" si="415"/>
        <v/>
      </c>
    </row>
    <row r="2283" spans="1:20" s="1636"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7" t="s">
        <v>2001</v>
      </c>
      <c r="G2283" s="1637" t="str">
        <f t="shared" ref="G2283" si="416">IF(T2283&lt;&gt;"","AB","")</f>
        <v/>
      </c>
      <c r="H2283" s="1637" t="s">
        <v>1992</v>
      </c>
      <c r="I2283" s="1317"/>
      <c r="J2283" s="1637"/>
      <c r="K2283" s="1637"/>
      <c r="L2283" s="852"/>
      <c r="M2283" s="1638"/>
      <c r="N2283" s="1637"/>
      <c r="O2283" s="625"/>
      <c r="P2283" s="625"/>
      <c r="Q2283" s="625"/>
      <c r="R2283" s="1637" t="s">
        <v>2053</v>
      </c>
      <c r="T2283" s="1637" t="str">
        <f t="shared" si="415"/>
        <v/>
      </c>
    </row>
    <row r="2284" spans="1:20" s="1636"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7" t="s">
        <v>1606</v>
      </c>
      <c r="G2284" s="1637" t="str">
        <f t="shared" ref="G2284" si="417">IF(T2284&lt;&gt;"","AP","")</f>
        <v/>
      </c>
      <c r="H2284" s="1637" t="s">
        <v>1992</v>
      </c>
      <c r="I2284" s="1317"/>
      <c r="J2284" s="1637"/>
      <c r="K2284" s="1637"/>
      <c r="L2284" s="852"/>
      <c r="M2284" s="1638"/>
      <c r="N2284" s="1637"/>
      <c r="O2284" s="625"/>
      <c r="P2284" s="625"/>
      <c r="Q2284" s="625"/>
      <c r="R2284" s="1637" t="s">
        <v>2053</v>
      </c>
      <c r="T2284" s="1637" t="str">
        <f t="shared" si="415"/>
        <v/>
      </c>
    </row>
    <row r="2285" spans="1:20" s="1640" customFormat="1" x14ac:dyDescent="0.25">
      <c r="A2285" s="873" t="s">
        <v>2138</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1518</v>
      </c>
      <c r="F2285" s="1641" t="s">
        <v>2138</v>
      </c>
      <c r="G2285" s="1641" t="str">
        <f>IF(T2285&lt;&gt;"","AZ","")</f>
        <v/>
      </c>
      <c r="H2285" s="1641" t="s">
        <v>1992</v>
      </c>
      <c r="I2285" s="1317"/>
      <c r="J2285" s="1641"/>
      <c r="K2285" s="1641"/>
      <c r="L2285" s="852" t="s">
        <v>2138</v>
      </c>
      <c r="M2285" s="1642">
        <v>1333</v>
      </c>
      <c r="N2285" s="1641"/>
      <c r="O2285" s="625"/>
      <c r="P2285" s="625"/>
      <c r="Q2285" s="625"/>
      <c r="R2285" s="1641" t="s">
        <v>2045</v>
      </c>
      <c r="T2285" s="1641" t="str">
        <f t="shared" ref="T2285" si="418">IF(Q$1991="Yes",36,"")</f>
        <v/>
      </c>
    </row>
    <row r="2286" spans="1:20" s="1640" customFormat="1" x14ac:dyDescent="0.25">
      <c r="A2286" s="876" t="s">
        <v>2138</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1518</v>
      </c>
      <c r="F2286" s="1641" t="s">
        <v>2138</v>
      </c>
      <c r="G2286" s="1641" t="str">
        <f t="shared" ref="G2286:G2293" si="419">IF(T2286&lt;&gt;"","AZ","")</f>
        <v/>
      </c>
      <c r="H2286" s="1641" t="s">
        <v>1992</v>
      </c>
      <c r="I2286" s="1317"/>
      <c r="J2286" s="1641"/>
      <c r="K2286" s="1641"/>
      <c r="L2286" s="852" t="s">
        <v>2138</v>
      </c>
      <c r="M2286" s="1642">
        <v>1334</v>
      </c>
      <c r="N2286" s="1641"/>
      <c r="O2286" s="625"/>
      <c r="P2286" s="625"/>
      <c r="Q2286" s="625"/>
      <c r="R2286" s="1641" t="s">
        <v>2046</v>
      </c>
      <c r="T2286" s="1641" t="str">
        <f t="shared" ref="T2286" si="420">IF(Q$2002="Yes",37,"")</f>
        <v/>
      </c>
    </row>
    <row r="2287" spans="1:20" s="1640" customFormat="1" x14ac:dyDescent="0.25">
      <c r="A2287" s="873" t="s">
        <v>2138</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1518</v>
      </c>
      <c r="F2287" s="1641" t="s">
        <v>2138</v>
      </c>
      <c r="G2287" s="1641" t="str">
        <f t="shared" si="419"/>
        <v/>
      </c>
      <c r="H2287" s="1641" t="s">
        <v>1992</v>
      </c>
      <c r="I2287" s="1317"/>
      <c r="J2287" s="1641"/>
      <c r="K2287" s="1641"/>
      <c r="L2287" s="852" t="s">
        <v>2138</v>
      </c>
      <c r="M2287" s="1642">
        <v>1335</v>
      </c>
      <c r="N2287" s="1641"/>
      <c r="O2287" s="625"/>
      <c r="P2287" s="625"/>
      <c r="Q2287" s="625"/>
      <c r="R2287" s="1641" t="s">
        <v>2047</v>
      </c>
      <c r="T2287" s="1641" t="str">
        <f t="shared" ref="T2287" si="421">IF(Q$2013="Yes",38,"")</f>
        <v/>
      </c>
    </row>
    <row r="2288" spans="1:20" s="1640" customFormat="1" x14ac:dyDescent="0.25">
      <c r="A2288" s="876" t="s">
        <v>2138</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1518</v>
      </c>
      <c r="F2288" s="1641" t="s">
        <v>2138</v>
      </c>
      <c r="G2288" s="1641" t="str">
        <f t="shared" si="419"/>
        <v/>
      </c>
      <c r="H2288" s="1641" t="s">
        <v>1992</v>
      </c>
      <c r="I2288" s="1317"/>
      <c r="J2288" s="1641"/>
      <c r="K2288" s="1641"/>
      <c r="L2288" s="852" t="s">
        <v>2138</v>
      </c>
      <c r="M2288" s="1642">
        <v>1336</v>
      </c>
      <c r="N2288" s="1641"/>
      <c r="O2288" s="625"/>
      <c r="P2288" s="625"/>
      <c r="Q2288" s="625"/>
      <c r="R2288" s="1641" t="s">
        <v>2048</v>
      </c>
      <c r="T2288" s="1641" t="str">
        <f t="shared" ref="T2288" si="422">IF(Q$2024="Yes",39,"")</f>
        <v/>
      </c>
    </row>
    <row r="2289" spans="1:20" s="1640" customFormat="1" x14ac:dyDescent="0.25">
      <c r="A2289" s="873" t="s">
        <v>2138</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1518</v>
      </c>
      <c r="F2289" s="1641" t="s">
        <v>2138</v>
      </c>
      <c r="G2289" s="1641" t="str">
        <f t="shared" si="419"/>
        <v/>
      </c>
      <c r="H2289" s="1641" t="s">
        <v>1992</v>
      </c>
      <c r="I2289" s="1317"/>
      <c r="J2289" s="1641"/>
      <c r="K2289" s="1641"/>
      <c r="L2289" s="852" t="s">
        <v>2138</v>
      </c>
      <c r="M2289" s="1642">
        <v>1337</v>
      </c>
      <c r="N2289" s="1641"/>
      <c r="O2289" s="625"/>
      <c r="P2289" s="625"/>
      <c r="Q2289" s="625"/>
      <c r="R2289" s="1641" t="s">
        <v>2049</v>
      </c>
      <c r="T2289" s="1641" t="str">
        <f t="shared" ref="T2289" si="423">IF(Q$2035="Yes",40,"")</f>
        <v/>
      </c>
    </row>
    <row r="2290" spans="1:20" s="1640" customFormat="1" x14ac:dyDescent="0.25">
      <c r="A2290" s="876" t="s">
        <v>2138</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1518</v>
      </c>
      <c r="F2290" s="1641" t="s">
        <v>2138</v>
      </c>
      <c r="G2290" s="1641" t="str">
        <f t="shared" si="419"/>
        <v/>
      </c>
      <c r="H2290" s="1641" t="s">
        <v>1992</v>
      </c>
      <c r="I2290" s="1317"/>
      <c r="J2290" s="1641"/>
      <c r="K2290" s="1641"/>
      <c r="L2290" s="852" t="s">
        <v>2138</v>
      </c>
      <c r="M2290" s="1642">
        <v>1338</v>
      </c>
      <c r="N2290" s="1641"/>
      <c r="O2290" s="625"/>
      <c r="P2290" s="625"/>
      <c r="Q2290" s="625"/>
      <c r="R2290" s="1641" t="s">
        <v>2050</v>
      </c>
      <c r="T2290" s="1641" t="str">
        <f t="shared" ref="T2290" si="424">IF(Q$2046="Yes",41,"")</f>
        <v/>
      </c>
    </row>
    <row r="2291" spans="1:20" s="1640" customFormat="1" x14ac:dyDescent="0.25">
      <c r="A2291" s="873" t="s">
        <v>2138</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1518</v>
      </c>
      <c r="F2291" s="1641" t="s">
        <v>2138</v>
      </c>
      <c r="G2291" s="1641" t="str">
        <f t="shared" si="419"/>
        <v/>
      </c>
      <c r="H2291" s="1641" t="s">
        <v>1992</v>
      </c>
      <c r="I2291" s="1317"/>
      <c r="J2291" s="1641"/>
      <c r="K2291" s="1641"/>
      <c r="L2291" s="852" t="s">
        <v>2138</v>
      </c>
      <c r="M2291" s="1642">
        <v>1339</v>
      </c>
      <c r="N2291" s="1641"/>
      <c r="O2291" s="625"/>
      <c r="P2291" s="625"/>
      <c r="Q2291" s="625"/>
      <c r="R2291" s="1641" t="s">
        <v>2051</v>
      </c>
      <c r="T2291" s="1641" t="str">
        <f t="shared" ref="T2291" si="425">IF(Q$2057="Yes",42,"")</f>
        <v/>
      </c>
    </row>
    <row r="2292" spans="1:20" s="1640" customFormat="1" x14ac:dyDescent="0.25">
      <c r="A2292" s="876" t="s">
        <v>2138</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1518</v>
      </c>
      <c r="F2292" s="1641" t="s">
        <v>2138</v>
      </c>
      <c r="G2292" s="1641" t="str">
        <f t="shared" si="419"/>
        <v/>
      </c>
      <c r="H2292" s="1641" t="s">
        <v>1992</v>
      </c>
      <c r="I2292" s="1317"/>
      <c r="J2292" s="1641"/>
      <c r="K2292" s="1641"/>
      <c r="L2292" s="852" t="s">
        <v>2138</v>
      </c>
      <c r="M2292" s="1642">
        <v>1340</v>
      </c>
      <c r="N2292" s="1641"/>
      <c r="O2292" s="625"/>
      <c r="P2292" s="625"/>
      <c r="Q2292" s="625"/>
      <c r="R2292" s="1641" t="s">
        <v>2052</v>
      </c>
      <c r="T2292" s="1641" t="str">
        <f t="shared" ref="T2292" si="426">IF(Q$2068="Yes",43,"")</f>
        <v/>
      </c>
    </row>
    <row r="2293" spans="1:20" s="1640" customFormat="1" x14ac:dyDescent="0.25">
      <c r="A2293" s="873" t="s">
        <v>2138</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1518</v>
      </c>
      <c r="F2293" s="1641" t="s">
        <v>2138</v>
      </c>
      <c r="G2293" s="1641" t="str">
        <f t="shared" si="419"/>
        <v/>
      </c>
      <c r="H2293" s="1641" t="s">
        <v>1992</v>
      </c>
      <c r="I2293" s="1317"/>
      <c r="J2293" s="1641"/>
      <c r="K2293" s="1641"/>
      <c r="L2293" s="852" t="s">
        <v>2138</v>
      </c>
      <c r="M2293" s="1642">
        <v>1341</v>
      </c>
      <c r="N2293" s="1641"/>
      <c r="O2293" s="625"/>
      <c r="P2293" s="625"/>
      <c r="Q2293" s="625"/>
      <c r="R2293" s="1641" t="s">
        <v>2053</v>
      </c>
      <c r="T2293" s="1641"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41" t="s">
        <v>1730</v>
      </c>
      <c r="B1" s="2042"/>
      <c r="C1" s="2042"/>
      <c r="D1" s="2042"/>
      <c r="E1" s="2043"/>
      <c r="F1" s="2044" t="s">
        <v>1731</v>
      </c>
      <c r="G1" s="2045"/>
      <c r="H1" s="2045"/>
      <c r="I1" s="2045"/>
      <c r="J1" s="2046"/>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2022-09-05T12:19:59Z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c62783c6-cd50-40d9-acab-56180e7e1af7</vt:lpwstr>
  </property>
  <property fmtid="{D5CDD505-2E9C-101B-9397-08002B2CF9AE}" pid="4" name="Classification">
    <vt:lpwstr>LV_R3STR1CT3D</vt:lpwstr>
  </property>
  <property fmtid="{D5CDD505-2E9C-101B-9397-08002B2CF9AE}" pid="5" name="ContainsPII">
    <vt:lpwstr>No</vt:lpwstr>
  </property>
</Properties>
</file>