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8735AF9-7C1D-48B7-9D43-E948589D03D5}" xr6:coauthVersionLast="47" xr6:coauthVersionMax="47" xr10:uidLastSave="{00000000-0000-0000-0000-000000000000}"/>
  <workbookProtection workbookAlgorithmName="SHA-512" workbookHashValue="c7w2KCbhgPJ50pbn0GomZZf/nuR2DBhKpgwAGMc/fxKMANjwWksK4ET7WkrG1kz7DvlhshNaGgdsZYfgBjTt6Q==" workbookSaltValue="KvUIkQj0zVaGA5hUCqhGU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E14" i="72"/>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1" i="100"/>
  <c r="B1233" i="100"/>
  <c r="B1234" i="100"/>
  <c r="B1235" i="100"/>
  <c r="B1238" i="100"/>
  <c r="B1239" i="100"/>
  <c r="B1237" i="100"/>
  <c r="B1236" i="100"/>
  <c r="B1232"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X66" i="99" a="1"/>
  <c r="V67" i="99" a="1"/>
  <c r="V119" i="99" a="1"/>
  <c r="F121" i="99" a="1"/>
  <c r="X122" i="99" a="1"/>
  <c r="W123" i="99" a="1"/>
  <c r="V196" i="99" a="1"/>
  <c r="W195" i="99" a="1"/>
  <c r="W122" i="99" a="1"/>
  <c r="D123" i="99" a="1"/>
  <c r="D196" i="99" a="1"/>
  <c r="V198" i="99" a="1"/>
  <c r="W198" i="99" a="1"/>
  <c r="V199" i="99" a="1"/>
  <c r="W65" i="99" a="1"/>
  <c r="D122" i="99" a="1"/>
  <c r="D170" i="99" a="1"/>
  <c r="F196" i="99" a="1"/>
  <c r="E196" i="99" a="1"/>
  <c r="E121" i="99" a="1"/>
  <c r="E94" i="99" a="1"/>
  <c r="X67" i="99" a="1"/>
  <c r="X120" i="99" a="1"/>
  <c r="V170" i="99" a="1"/>
  <c r="E198" i="99" a="1"/>
  <c r="E67" i="99" a="1"/>
  <c r="D121" i="99" a="1"/>
  <c r="V123" i="99" a="1"/>
  <c r="V120" i="99" a="1"/>
  <c r="V66" i="99" a="1"/>
  <c r="V195" i="99" a="1"/>
  <c r="X123" i="99" a="1"/>
  <c r="X65" i="99" a="1"/>
  <c r="W40" i="99" a="1"/>
  <c r="E119" i="99" a="1"/>
  <c r="F65" i="99" a="1"/>
  <c r="E69" i="99" a="1"/>
  <c r="X199" i="99" a="1"/>
  <c r="D69" i="99" a="1"/>
  <c r="F40" i="99" a="1"/>
  <c r="E197" i="99" a="1"/>
  <c r="V69" i="99" a="1"/>
  <c r="E120" i="99" a="1"/>
  <c r="V122" i="99" a="1"/>
  <c r="V197" i="99" a="1"/>
  <c r="F122" i="99" a="1"/>
  <c r="W64" i="99"/>
  <c r="E123" i="99" a="1"/>
  <c r="W194" i="99"/>
  <c r="F123" i="99" a="1"/>
  <c r="X69" i="99" a="1"/>
  <c r="V68" i="99" a="1"/>
  <c r="W120" i="99" a="1"/>
  <c r="E122" i="99" a="1"/>
  <c r="D66" i="99" a="1"/>
  <c r="W119" i="99" a="1"/>
  <c r="D120" i="99" a="1"/>
  <c r="F66" i="99" a="1"/>
  <c r="X121" i="99" a="1"/>
  <c r="E118" i="99"/>
  <c r="D195" i="99" a="1"/>
  <c r="W197" i="99" a="1"/>
  <c r="W69" i="99" a="1"/>
  <c r="F197" i="99" a="1"/>
  <c r="F170" i="99" a="1"/>
  <c r="E199" i="99" a="1"/>
  <c r="E64" i="99"/>
  <c r="D67" i="99" a="1"/>
  <c r="E68" i="99" a="1"/>
  <c r="E66" i="99" a="1"/>
  <c r="W118" i="99"/>
  <c r="W66" i="99" a="1"/>
  <c r="W170" i="99" a="1"/>
  <c r="X198" i="99" a="1"/>
  <c r="D40" i="99" a="1"/>
  <c r="W121" i="99" a="1"/>
  <c r="V121" i="99" a="1"/>
  <c r="F198" i="99" a="1"/>
  <c r="D68" i="99" a="1"/>
  <c r="X170" i="99" a="1"/>
  <c r="V94" i="99" a="1"/>
  <c r="W199" i="99" a="1"/>
  <c r="X197" i="99" a="1"/>
  <c r="F68" i="99" a="1"/>
  <c r="F67" i="99" a="1"/>
  <c r="V65" i="99" a="1"/>
  <c r="E195" i="99" a="1"/>
  <c r="F195" i="99" a="1"/>
  <c r="X195" i="99" a="1"/>
  <c r="V40" i="99" a="1"/>
  <c r="W68" i="99" a="1"/>
  <c r="F119" i="99" a="1"/>
  <c r="W67" i="99" a="1"/>
  <c r="E65" i="99" a="1"/>
  <c r="E194" i="99"/>
  <c r="E40" i="99" a="1"/>
  <c r="W196" i="99" a="1"/>
  <c r="X119" i="99" a="1"/>
  <c r="D198" i="99" a="1"/>
  <c r="D119" i="99" a="1"/>
  <c r="F94" i="99" a="1"/>
  <c r="X94" i="99" a="1"/>
  <c r="D94" i="99" a="1"/>
  <c r="D199" i="99" a="1"/>
  <c r="W94" i="99" a="1"/>
  <c r="F120" i="99" a="1"/>
  <c r="X40" i="99" a="1"/>
  <c r="F199" i="99" a="1"/>
  <c r="X196" i="99" a="1"/>
  <c r="D197" i="99" a="1"/>
  <c r="D65" i="99" a="1"/>
  <c r="E170" i="99" a="1"/>
  <c r="F69" i="99" a="1"/>
  <c r="X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3" i="99" a="1"/>
  <c r="U403" i="99" a="1"/>
  <c r="C401" i="99" a="1"/>
  <c r="C402" i="99" a="1"/>
  <c r="U401" i="99" a="1"/>
  <c r="U404" i="99" a="1"/>
  <c r="B154" i="100"/>
  <c r="U402" i="99" a="1"/>
  <c r="C404" i="99" a="1"/>
  <c r="C154" i="100"/>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4" i="100"/>
  <c r="C2014" i="100"/>
  <c r="C2030" i="100"/>
  <c r="C2079" i="100"/>
  <c r="B2038" i="100"/>
  <c r="C2078" i="100"/>
  <c r="C2036" i="100"/>
  <c r="C2050" i="100"/>
  <c r="C2085" i="100"/>
  <c r="B2063" i="100"/>
  <c r="C2041" i="100"/>
  <c r="C2051" i="100"/>
  <c r="B2072" i="100"/>
  <c r="B2022" i="100"/>
  <c r="B2088" i="100"/>
  <c r="B2039" i="100"/>
  <c r="C2066" i="100"/>
  <c r="B2062" i="100"/>
  <c r="C2082" i="100"/>
  <c r="B2028" i="100"/>
  <c r="B2058" i="100"/>
  <c r="B2059" i="100"/>
  <c r="B2057" i="100"/>
  <c r="C2046" i="100"/>
  <c r="B2060" i="100"/>
  <c r="B1995" i="100"/>
  <c r="C2026" i="100"/>
  <c r="B1992" i="100"/>
  <c r="B2046" i="100"/>
  <c r="B2016" i="100"/>
  <c r="C2003" i="100"/>
  <c r="C1995" i="100"/>
  <c r="B2080" i="100"/>
  <c r="B1990" i="100"/>
  <c r="B2073" i="100"/>
  <c r="B2034" i="100"/>
  <c r="C2028" i="100"/>
  <c r="C2058" i="100"/>
  <c r="C2081" i="100"/>
  <c r="B2067" i="100"/>
  <c r="B2024" i="100"/>
  <c r="C2074" i="100"/>
  <c r="B2006" i="100"/>
  <c r="C2005" i="100"/>
  <c r="B1996" i="100"/>
  <c r="C2011" i="100"/>
  <c r="C2022" i="100"/>
  <c r="C2070" i="100"/>
  <c r="B2055" i="100"/>
  <c r="C1997" i="100"/>
  <c r="C2055" i="100"/>
  <c r="C2044" i="100"/>
  <c r="C2060" i="100"/>
  <c r="C2057" i="100"/>
  <c r="B2027" i="100"/>
  <c r="C2088" i="100"/>
  <c r="C2024" i="100"/>
  <c r="C1993" i="100"/>
  <c r="C2027" i="100"/>
  <c r="C2001" i="100"/>
  <c r="B2013" i="100"/>
  <c r="B2029" i="100"/>
  <c r="C1996" i="100"/>
  <c r="C2039" i="100"/>
  <c r="C2049" i="100"/>
  <c r="B2014" i="100"/>
  <c r="C2059" i="100"/>
  <c r="B2002" i="100"/>
  <c r="B2037" i="100"/>
  <c r="B2068" i="100"/>
  <c r="C2025" i="100"/>
  <c r="B2041" i="100"/>
  <c r="B2026" i="100"/>
  <c r="B2056" i="100"/>
  <c r="C2037" i="100"/>
  <c r="B2030" i="100"/>
  <c r="B2082" i="100"/>
  <c r="C2072" i="100"/>
  <c r="B2018" i="100"/>
  <c r="B2050" i="100"/>
  <c r="B1991" i="100"/>
  <c r="B2074" i="100"/>
  <c r="B2044" i="100"/>
  <c r="C2080" i="100"/>
  <c r="C2067" i="100"/>
  <c r="C2034" i="100"/>
  <c r="C2056" i="100"/>
  <c r="C2048" i="100"/>
  <c r="C2019" i="100"/>
  <c r="C2004" i="100"/>
  <c r="C2007" i="100"/>
  <c r="C2035" i="100"/>
  <c r="C2006" i="100"/>
  <c r="B2000" i="100"/>
  <c r="B2017" i="100"/>
  <c r="C1994" i="100"/>
  <c r="B2066" i="100"/>
  <c r="B2001" i="100"/>
  <c r="B2070" i="100"/>
  <c r="B2049" i="100"/>
  <c r="B2079" i="100"/>
  <c r="B2069" i="100"/>
  <c r="B2078" i="100"/>
  <c r="B2040" i="100"/>
  <c r="C2052" i="100"/>
  <c r="C2012" i="100"/>
  <c r="B1997" i="100"/>
  <c r="B2077" i="100"/>
  <c r="C1992" i="100"/>
  <c r="B2033" i="100"/>
  <c r="B2035" i="100"/>
  <c r="B2036" i="100"/>
  <c r="B2011" i="100"/>
  <c r="B2061" i="100"/>
  <c r="C2033" i="100"/>
  <c r="B2005" i="100"/>
  <c r="B2007" i="100"/>
  <c r="C2008" i="100"/>
  <c r="C2063" i="100"/>
  <c r="C1990" i="100"/>
  <c r="C2069" i="100"/>
  <c r="B2023" i="100"/>
  <c r="C2029" i="100"/>
  <c r="B2071" i="100"/>
  <c r="B2045" i="100"/>
  <c r="C2062" i="100"/>
  <c r="B2019" i="100"/>
  <c r="C2040" i="100"/>
  <c r="B2081" i="100"/>
  <c r="C2068" i="100"/>
  <c r="C2071" i="100"/>
  <c r="C2017" i="100"/>
  <c r="B2003" i="100"/>
  <c r="C2018" i="100"/>
  <c r="C2083" i="100"/>
  <c r="C2000" i="100"/>
  <c r="B2015" i="100"/>
  <c r="B2051" i="100"/>
  <c r="B2047" i="100"/>
  <c r="C2038" i="100"/>
  <c r="C2016" i="100"/>
  <c r="C2073" i="100"/>
  <c r="B2012" i="100"/>
  <c r="C2002" i="100"/>
  <c r="B2084" i="100"/>
  <c r="C2013" i="100"/>
  <c r="C2047" i="100"/>
  <c r="B2052" i="100"/>
  <c r="B2085" i="100"/>
  <c r="B2004" i="100"/>
  <c r="B2025" i="100"/>
  <c r="B1994" i="100"/>
  <c r="B1993" i="100"/>
  <c r="C2077" i="100"/>
  <c r="C2045" i="100"/>
  <c r="C1991" i="100"/>
  <c r="C2015" i="100"/>
  <c r="C2023" i="100"/>
  <c r="B2008" i="100"/>
  <c r="B2083" i="100"/>
  <c r="C2061" i="100"/>
  <c r="B2048" i="100"/>
  <c r="C226" i="94" l="1"/>
  <c r="E163" i="94"/>
  <c r="E178" i="94"/>
  <c r="E162" i="94"/>
  <c r="C209" i="94" a="1"/>
  <c r="C30" i="94" a="1"/>
  <c r="C44" i="94" a="1"/>
  <c r="C130" i="94" a="1"/>
  <c r="C100" i="94" a="1"/>
  <c r="C58" i="94" a="1"/>
  <c r="C154" i="94" a="1"/>
  <c r="C114" i="94" a="1"/>
  <c r="C72" i="94" a="1"/>
  <c r="C86" i="94" a="1"/>
  <c r="C197" i="94" a="1"/>
  <c r="C122" i="94" a="1"/>
  <c r="C16" i="94" a="1"/>
  <c r="C146" i="94" a="1"/>
  <c r="C138"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09" i="100"/>
  <c r="C2075" i="100"/>
  <c r="B2064" i="100"/>
  <c r="C2020" i="100"/>
  <c r="B2032" i="100"/>
  <c r="C2042" i="100"/>
  <c r="C2043" i="100"/>
  <c r="B2065" i="100"/>
  <c r="C2021" i="100"/>
  <c r="C2065" i="100"/>
  <c r="B2086" i="100"/>
  <c r="C2087" i="100"/>
  <c r="C2031" i="100"/>
  <c r="C2010" i="100"/>
  <c r="B2075" i="100"/>
  <c r="B2021" i="100"/>
  <c r="C2086" i="100"/>
  <c r="C2076" i="100"/>
  <c r="B2043" i="100"/>
  <c r="C2064" i="100"/>
  <c r="C2054" i="100"/>
  <c r="B2087" i="100"/>
  <c r="C2053" i="100"/>
  <c r="C2009" i="100"/>
  <c r="B2054" i="100"/>
  <c r="B2020" i="100"/>
  <c r="C2032" i="100"/>
  <c r="B2010" i="100"/>
  <c r="B2042" i="100"/>
  <c r="B2053"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B1989" i="100"/>
  <c r="B1998" i="100"/>
  <c r="B199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3" i="100"/>
  <c r="C2180" i="100"/>
  <c r="B2181" i="100"/>
  <c r="C2183" i="100"/>
  <c r="B2180" i="100"/>
  <c r="C2182" i="100"/>
  <c r="C2181" i="100"/>
  <c r="B2184"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V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88" i="100" l="1"/>
  <c r="C823" i="100"/>
  <c r="B580" i="100"/>
  <c r="C155" i="100"/>
  <c r="B617" i="100"/>
  <c r="B27" i="100"/>
  <c r="C370" i="100"/>
  <c r="C1823" i="100"/>
  <c r="B676" i="100"/>
  <c r="B1060" i="100"/>
  <c r="Q35" i="99" a="1"/>
  <c r="C290" i="100"/>
  <c r="C547" i="100"/>
  <c r="C1153" i="100"/>
  <c r="C147" i="100"/>
  <c r="B970" i="100"/>
  <c r="C190" i="100"/>
  <c r="C234" i="100"/>
  <c r="H341" i="99" a="1"/>
  <c r="B285" i="100"/>
  <c r="C137" i="100"/>
  <c r="Q244" i="99" a="1"/>
  <c r="B1786" i="100"/>
  <c r="C1848" i="100"/>
  <c r="C864" i="100"/>
  <c r="C149" i="100"/>
  <c r="C865" i="100"/>
  <c r="B548" i="100"/>
  <c r="C247" i="100"/>
  <c r="C119" i="100"/>
  <c r="C1942" i="100"/>
  <c r="C1684" i="100"/>
  <c r="AG165" i="99" a="1"/>
  <c r="C1788" i="100"/>
  <c r="B1910" i="100"/>
  <c r="C372" i="100"/>
  <c r="BL219" i="99" a="1"/>
  <c r="B607" i="100"/>
  <c r="B1789" i="100"/>
  <c r="B1882" i="100"/>
  <c r="C985" i="100"/>
  <c r="C592" i="100"/>
  <c r="B485" i="100"/>
  <c r="U91" i="99" a="1"/>
  <c r="D362" i="99" a="1"/>
  <c r="H322" i="99" a="1"/>
  <c r="B1829" i="100"/>
  <c r="J62" i="99" a="1"/>
  <c r="B941" i="100"/>
  <c r="B1160" i="100"/>
  <c r="C108" i="100"/>
  <c r="AC360" i="99" a="1"/>
  <c r="C1985" i="100"/>
  <c r="C784" i="100"/>
  <c r="B1918" i="100"/>
  <c r="C1814" i="100"/>
  <c r="B1120" i="100"/>
  <c r="B1688" i="100"/>
  <c r="B1140" i="100"/>
  <c r="B1247" i="100"/>
  <c r="B711" i="100"/>
  <c r="C1615" i="100"/>
  <c r="G221" i="99" a="1"/>
  <c r="B602" i="100"/>
  <c r="B245" i="100"/>
  <c r="C990" i="100"/>
  <c r="J60" i="99" a="1"/>
  <c r="C559" i="100"/>
  <c r="B1083" i="100"/>
  <c r="L305" i="99" a="1"/>
  <c r="C513" i="100"/>
  <c r="C1849" i="100"/>
  <c r="B264" i="100"/>
  <c r="C413" i="100"/>
  <c r="C914" i="100"/>
  <c r="C514" i="100"/>
  <c r="C804" i="100"/>
  <c r="C1202" i="100"/>
  <c r="P190" i="99" a="1"/>
  <c r="C384" i="100"/>
  <c r="B339" i="100"/>
  <c r="B1887" i="100"/>
  <c r="C227" i="100"/>
  <c r="B1612" i="100"/>
  <c r="C853" i="100"/>
  <c r="C324" i="99" a="1"/>
  <c r="B1772" i="100"/>
  <c r="B1777" i="100"/>
  <c r="B642" i="100"/>
  <c r="B790" i="100"/>
  <c r="C1127" i="100"/>
  <c r="B1143" i="100"/>
  <c r="B779" i="100"/>
  <c r="M377" i="99" a="1"/>
  <c r="C1264" i="100"/>
  <c r="C297" i="100"/>
  <c r="AA89" i="99" a="1"/>
  <c r="C963" i="100"/>
  <c r="C1918" i="100"/>
  <c r="B407" i="100"/>
  <c r="B314" i="100"/>
  <c r="B844" i="100"/>
  <c r="C245" i="100"/>
  <c r="C1827" i="100"/>
  <c r="C263" i="100"/>
  <c r="B1000" i="100"/>
  <c r="B1076" i="100"/>
  <c r="C211" i="100"/>
  <c r="C90" i="100"/>
  <c r="B587" i="100"/>
  <c r="C63" i="100"/>
  <c r="B593" i="100"/>
  <c r="B96" i="100"/>
  <c r="B1826" i="100"/>
  <c r="C1735" i="100"/>
  <c r="B1796" i="100"/>
  <c r="C412" i="100"/>
  <c r="B483" i="100"/>
  <c r="B268" i="100"/>
  <c r="B993" i="100"/>
  <c r="B913" i="100"/>
  <c r="C1871" i="100"/>
  <c r="B1671" i="100"/>
  <c r="C305" i="100"/>
  <c r="C888" i="100"/>
  <c r="B712" i="100"/>
  <c r="B1091" i="100"/>
  <c r="B538" i="100"/>
  <c r="B1593" i="100"/>
  <c r="C68" i="100"/>
  <c r="BE223" i="99" a="1"/>
  <c r="C156" i="100"/>
  <c r="AG114" i="99" a="1"/>
  <c r="B1723" i="100"/>
  <c r="C539" i="100"/>
  <c r="B1959" i="100"/>
  <c r="C839" i="100"/>
  <c r="B188" i="100"/>
  <c r="B889" i="100"/>
  <c r="B907" i="100"/>
  <c r="B1733" i="100"/>
  <c r="F419" i="99" a="1"/>
  <c r="B1720" i="100"/>
  <c r="C901" i="100"/>
  <c r="C776" i="100"/>
  <c r="B1059" i="100"/>
  <c r="B401" i="100"/>
  <c r="B1088" i="100"/>
  <c r="B1583" i="100"/>
  <c r="H190" i="99" a="1"/>
  <c r="D324" i="99" a="1"/>
  <c r="C1244" i="100"/>
  <c r="C826" i="100"/>
  <c r="C1026" i="100"/>
  <c r="C1596" i="100"/>
  <c r="C478" i="100"/>
  <c r="B77" i="100"/>
  <c r="B649" i="100"/>
  <c r="B1019" i="100"/>
  <c r="C1910" i="100"/>
  <c r="E362" i="99" a="1"/>
  <c r="B99" i="100"/>
  <c r="C1936" i="100"/>
  <c r="C1673" i="100"/>
  <c r="B1676" i="100"/>
  <c r="C723" i="100"/>
  <c r="B1614" i="100"/>
  <c r="B989" i="100"/>
  <c r="B1880" i="100"/>
  <c r="C125" i="100"/>
  <c r="C898" i="100"/>
  <c r="C1250" i="100"/>
  <c r="X377" i="99" a="1"/>
  <c r="C1070" i="100"/>
  <c r="C772" i="100"/>
  <c r="C1892" i="100"/>
  <c r="C696" i="100"/>
  <c r="B1225" i="100"/>
  <c r="B1266" i="100"/>
  <c r="C548" i="100"/>
  <c r="C485" i="100"/>
  <c r="C1806" i="100"/>
  <c r="Z221" i="99" a="1"/>
  <c r="C703" i="100"/>
  <c r="C334" i="100"/>
  <c r="B1930" i="100"/>
  <c r="C1783" i="100"/>
  <c r="J37" i="99" a="1"/>
  <c r="C779" i="100"/>
  <c r="B417" i="100"/>
  <c r="C278" i="100"/>
  <c r="B11" i="100"/>
  <c r="C401" i="100"/>
  <c r="C1150" i="100"/>
  <c r="C1172" i="100"/>
  <c r="C133" i="100"/>
  <c r="AI114" i="99" a="1"/>
  <c r="B1273" i="100"/>
  <c r="C1082" i="100"/>
  <c r="C543" i="100"/>
  <c r="B1053" i="100"/>
  <c r="B462" i="100"/>
  <c r="C1805" i="100"/>
  <c r="AR221" i="99" a="1"/>
  <c r="B659" i="100"/>
  <c r="C1875" i="100"/>
  <c r="B1050" i="100"/>
  <c r="B1926" i="100"/>
  <c r="C1210" i="100"/>
  <c r="B654" i="100"/>
  <c r="B1987" i="100"/>
  <c r="C614" i="100"/>
  <c r="B235" i="100"/>
  <c r="B1070" i="100"/>
  <c r="B1156" i="100"/>
  <c r="B637" i="100"/>
  <c r="B947" i="100"/>
  <c r="B1898" i="100"/>
  <c r="C34" i="100"/>
  <c r="B765" i="100"/>
  <c r="B1793" i="100"/>
  <c r="C380" i="100"/>
  <c r="C867" i="100"/>
  <c r="C880" i="100"/>
  <c r="B127" i="100"/>
  <c r="B1722" i="100"/>
  <c r="B1807" i="100"/>
  <c r="O219" i="99" a="1"/>
  <c r="B1178" i="100"/>
  <c r="B444" i="100"/>
  <c r="B389" i="100"/>
  <c r="B958" i="100"/>
  <c r="B981" i="100"/>
  <c r="C532" i="100"/>
  <c r="AE89" i="99" a="1"/>
  <c r="B292" i="100"/>
  <c r="B116" i="100"/>
  <c r="B702" i="100"/>
  <c r="C1701" i="100"/>
  <c r="L322" i="99" a="1"/>
  <c r="B1595" i="100"/>
  <c r="B741" i="100"/>
  <c r="K165" i="99" a="1"/>
  <c r="C1080" i="100"/>
  <c r="C986" i="100"/>
  <c r="C272" i="100"/>
  <c r="C885" i="100"/>
  <c r="H114" i="99" a="1"/>
  <c r="C1603" i="100"/>
  <c r="V402" i="99" a="1"/>
  <c r="C607" i="100"/>
  <c r="B831" i="100"/>
  <c r="B263" i="100"/>
  <c r="B101" i="100"/>
  <c r="B333" i="100"/>
  <c r="B846" i="100"/>
  <c r="B21" i="100"/>
  <c r="C843" i="100"/>
  <c r="B1725" i="100"/>
  <c r="C204" i="100"/>
  <c r="D145" i="99" a="1"/>
  <c r="C47" i="100"/>
  <c r="C742" i="100"/>
  <c r="B434" i="100"/>
  <c r="B1276" i="100"/>
  <c r="B1933" i="100"/>
  <c r="C1647" i="100"/>
  <c r="C695" i="100"/>
  <c r="C1831" i="100"/>
  <c r="C169" i="100"/>
  <c r="B1100" i="100"/>
  <c r="C950" i="100"/>
  <c r="B1556" i="100"/>
  <c r="B325" i="100"/>
  <c r="B968" i="100"/>
  <c r="B324" i="100"/>
  <c r="B316" i="100"/>
  <c r="K114" i="99" a="1"/>
  <c r="C541" i="100"/>
  <c r="C1821" i="100"/>
  <c r="C338" i="100"/>
  <c r="B601" i="100"/>
  <c r="B1184" i="100"/>
  <c r="C1809" i="100"/>
  <c r="C688" i="100"/>
  <c r="B735" i="100"/>
  <c r="C749" i="100"/>
  <c r="C831" i="100"/>
  <c r="C1048" i="100"/>
  <c r="B74" i="100"/>
  <c r="D380" i="99" a="1"/>
  <c r="C1781" i="100"/>
  <c r="B1708" i="100"/>
  <c r="C1011" i="100"/>
  <c r="C438" i="100"/>
  <c r="C1926" i="100"/>
  <c r="B356" i="100"/>
  <c r="Z114" i="99" a="1"/>
  <c r="C198" i="100"/>
  <c r="B626" i="100"/>
  <c r="C326" i="100"/>
  <c r="C1804" i="100"/>
  <c r="C1683" i="100"/>
  <c r="B830" i="100"/>
  <c r="C1049" i="100"/>
  <c r="C1229" i="100"/>
  <c r="B110" i="100"/>
  <c r="C200" i="100"/>
  <c r="B467" i="100"/>
  <c r="C396" i="100"/>
  <c r="C971" i="100"/>
  <c r="AU219" i="99" a="1"/>
  <c r="BY219" i="99" a="1"/>
  <c r="B139" i="100"/>
  <c r="C724" i="100"/>
  <c r="M360" i="99" a="1"/>
  <c r="B998" i="100"/>
  <c r="B276" i="100"/>
  <c r="C999" i="100"/>
  <c r="C1983" i="100"/>
  <c r="B1896" i="100"/>
  <c r="B1852" i="100"/>
  <c r="C150" i="100"/>
  <c r="Y271" i="99" a="1"/>
  <c r="AP221" i="99" a="1"/>
  <c r="C145" i="100"/>
  <c r="C1099" i="100"/>
  <c r="C1161" i="100"/>
  <c r="B133" i="100"/>
  <c r="F39" i="99" a="1"/>
  <c r="B1601" i="100"/>
  <c r="C1702" i="100"/>
  <c r="B1077" i="100"/>
  <c r="C995" i="100"/>
  <c r="H219" i="99" a="1"/>
  <c r="G190" i="99" a="1"/>
  <c r="B1117" i="100"/>
  <c r="C1069" i="100"/>
  <c r="B1760" i="100"/>
  <c r="C1677" i="100"/>
  <c r="B929" i="100"/>
  <c r="B259" i="100"/>
  <c r="B1669" i="100"/>
  <c r="B1985" i="100"/>
  <c r="B1938" i="100"/>
  <c r="B29" i="100"/>
  <c r="C568" i="100"/>
  <c r="C1725" i="100"/>
  <c r="B1906" i="100"/>
  <c r="B1067" i="100"/>
  <c r="B884" i="100"/>
  <c r="C452" i="100"/>
  <c r="B255" i="100"/>
  <c r="C306" i="100"/>
  <c r="B1268" i="100"/>
  <c r="AD360" i="99" a="1"/>
  <c r="C128" i="100"/>
  <c r="B923" i="100"/>
  <c r="C1786" i="100"/>
  <c r="B1941" i="100"/>
  <c r="BX224" i="99" a="1"/>
  <c r="B147" i="100"/>
  <c r="C564" i="100"/>
  <c r="C488" i="100"/>
  <c r="C1787" i="100"/>
  <c r="B135" i="100"/>
  <c r="B569" i="100"/>
  <c r="B1606" i="100"/>
  <c r="B922" i="100"/>
  <c r="C151" i="100"/>
  <c r="B73" i="100"/>
  <c r="W383" i="99" a="1"/>
  <c r="C611" i="100"/>
  <c r="AD271" i="99" a="1"/>
  <c r="C1739" i="100"/>
  <c r="C651" i="100"/>
  <c r="W380" i="99" a="1"/>
  <c r="F356" i="99" a="1"/>
  <c r="B106" i="100"/>
  <c r="B53" i="100"/>
  <c r="Y116" i="99" a="1"/>
  <c r="C558" i="100"/>
  <c r="B1129" i="100"/>
  <c r="B518" i="100"/>
  <c r="B853" i="100"/>
  <c r="B431" i="100"/>
  <c r="C943" i="100"/>
  <c r="B1047" i="100"/>
  <c r="B1568" i="100"/>
  <c r="C153" i="100"/>
  <c r="B988" i="100"/>
  <c r="B114" i="100"/>
  <c r="F246" i="99" a="1"/>
  <c r="C1675" i="100"/>
  <c r="B726" i="100"/>
  <c r="B328" i="100"/>
  <c r="B387" i="100"/>
  <c r="C337" i="100"/>
  <c r="C1803" i="100"/>
  <c r="Y167" i="99" a="1"/>
  <c r="K398" i="99" a="1"/>
  <c r="B1270" i="100"/>
  <c r="B1563" i="100"/>
  <c r="C1119" i="100"/>
  <c r="E249" i="99" a="1"/>
  <c r="B1897" i="100"/>
  <c r="C1189" i="100"/>
  <c r="B1611" i="100"/>
  <c r="C1775" i="100"/>
  <c r="C1216" i="100"/>
  <c r="B1819" i="100"/>
  <c r="C23" i="100"/>
  <c r="C708" i="100"/>
  <c r="B262" i="100"/>
  <c r="I244" i="99" a="1"/>
  <c r="AY219" i="99" a="1"/>
  <c r="C289" i="100"/>
  <c r="B1836" i="100"/>
  <c r="C1088" i="100"/>
  <c r="C947" i="100"/>
  <c r="BV221" i="99" a="1"/>
  <c r="B1762" i="100"/>
  <c r="C1830" i="100"/>
  <c r="B1025" i="100"/>
  <c r="B1814" i="100"/>
  <c r="K288" i="99" a="1"/>
  <c r="C670" i="100"/>
  <c r="B543" i="100"/>
  <c r="B1726" i="100"/>
  <c r="B596" i="100"/>
  <c r="C1052" i="100"/>
  <c r="C618" i="100"/>
  <c r="B83" i="100"/>
  <c r="B1172" i="100"/>
  <c r="I89" i="99" a="1"/>
  <c r="BN219" i="99" a="1"/>
  <c r="B964" i="100"/>
  <c r="B202" i="100"/>
  <c r="C1143" i="100"/>
  <c r="B1616" i="100"/>
  <c r="B669" i="100"/>
  <c r="C442" i="100"/>
  <c r="B871" i="100"/>
  <c r="B514" i="100"/>
  <c r="B1281" i="100"/>
  <c r="D249" i="99" a="1"/>
  <c r="C1957" i="100"/>
  <c r="L35" i="99" a="1"/>
  <c r="B967" i="100"/>
  <c r="B78" i="100"/>
  <c r="B653" i="100"/>
  <c r="B662" i="100"/>
  <c r="B309" i="100"/>
  <c r="C774" i="100"/>
  <c r="B1832" i="100"/>
  <c r="D403" i="99" a="1"/>
  <c r="B977" i="100"/>
  <c r="C358" i="100"/>
  <c r="B863" i="100"/>
  <c r="C379" i="100"/>
  <c r="B394" i="100"/>
  <c r="C327" i="100"/>
  <c r="B367" i="100"/>
  <c r="C1988" i="100"/>
  <c r="B949" i="100"/>
  <c r="C612" i="100"/>
  <c r="V93" i="99" a="1"/>
  <c r="C1890" i="100"/>
  <c r="B532" i="100"/>
  <c r="C907" i="100"/>
  <c r="C197" i="100"/>
  <c r="B79" i="100"/>
  <c r="C1046" i="100"/>
  <c r="C729" i="100"/>
  <c r="B420" i="100"/>
  <c r="J398" i="99" a="1"/>
  <c r="B1141" i="100"/>
  <c r="C399" i="100"/>
  <c r="B625" i="100"/>
  <c r="C879" i="100"/>
  <c r="B578" i="100"/>
  <c r="C130" i="100"/>
  <c r="B804" i="100"/>
  <c r="B1719" i="100"/>
  <c r="C1554" i="100"/>
  <c r="B1937" i="100"/>
  <c r="C1115" i="100"/>
  <c r="AP224" i="99" a="1"/>
  <c r="B1860" i="100"/>
  <c r="D192" i="99" a="1"/>
  <c r="C1076" i="100"/>
  <c r="B60" i="100"/>
  <c r="B1955" i="100"/>
  <c r="B605" i="100"/>
  <c r="C221" i="100"/>
  <c r="B776" i="100"/>
  <c r="B206" i="100"/>
  <c r="B736" i="100"/>
  <c r="C1560" i="100"/>
  <c r="D379" i="99" a="1"/>
  <c r="U379" i="99" a="1"/>
  <c r="B1818" i="100"/>
  <c r="C255" i="100"/>
  <c r="C1039" i="100"/>
  <c r="C1253" i="100"/>
  <c r="B229" i="100"/>
  <c r="B723" i="100"/>
  <c r="B1152" i="100"/>
  <c r="C828" i="100"/>
  <c r="B1166" i="100"/>
  <c r="B504" i="100"/>
  <c r="C575" i="100"/>
  <c r="C507" i="100"/>
  <c r="C1883" i="100"/>
  <c r="AH60" i="99" a="1"/>
  <c r="C834" i="100"/>
  <c r="B1177" i="100"/>
  <c r="C1877" i="100"/>
  <c r="CF219" i="99" a="1"/>
  <c r="B1133" i="100"/>
  <c r="B97" i="100"/>
  <c r="C1987" i="100"/>
  <c r="C819" i="100"/>
  <c r="C445" i="100"/>
  <c r="C1862" i="100"/>
  <c r="E223" i="99" a="1"/>
  <c r="B925" i="100"/>
  <c r="C585" i="100"/>
  <c r="C1792" i="100"/>
  <c r="C1937" i="100"/>
  <c r="Y190" i="99" a="1"/>
  <c r="C1068" i="100"/>
  <c r="C1709" i="100"/>
  <c r="V404" i="99" a="1"/>
  <c r="B1766" i="100"/>
  <c r="B1212" i="100"/>
  <c r="C290" i="99" a="1"/>
  <c r="B1774" i="100"/>
  <c r="C490" i="100"/>
  <c r="B1876" i="100"/>
  <c r="C443" i="100"/>
  <c r="C1643" i="100"/>
  <c r="B565" i="100"/>
  <c r="C178" i="100"/>
  <c r="C619" i="100"/>
  <c r="C312" i="100"/>
  <c r="C1135" i="100"/>
  <c r="C1074" i="100"/>
  <c r="AH13" i="99" a="1"/>
  <c r="B858" i="100"/>
  <c r="C429" i="100"/>
  <c r="C1589" i="100"/>
  <c r="C810" i="100"/>
  <c r="B1873" i="100"/>
  <c r="X169" i="99" a="1"/>
  <c r="B903" i="100"/>
  <c r="B624" i="100"/>
  <c r="C448" i="100"/>
  <c r="B1122" i="100"/>
  <c r="C246" i="100"/>
  <c r="B1841" i="100"/>
  <c r="B187" i="100"/>
  <c r="C1141" i="100"/>
  <c r="C199" i="100"/>
  <c r="AB190" i="99" a="1"/>
  <c r="B1274" i="100"/>
  <c r="D167" i="99" a="1"/>
  <c r="B125" i="100"/>
  <c r="C58" i="100"/>
  <c r="B410" i="100"/>
  <c r="W39" i="99" a="1"/>
  <c r="C1920" i="100"/>
  <c r="C1755" i="100"/>
  <c r="B850" i="100"/>
  <c r="C112" i="100"/>
  <c r="C562" i="100"/>
  <c r="B1881" i="100"/>
  <c r="C780" i="100"/>
  <c r="B1065" i="100"/>
  <c r="AB114" i="99" a="1"/>
  <c r="C1950" i="100"/>
  <c r="B1607" i="100"/>
  <c r="V223" i="99" a="1"/>
  <c r="G219" i="99" a="1"/>
  <c r="B1693" i="100"/>
  <c r="J13" i="99" a="1"/>
  <c r="C1916" i="100"/>
  <c r="E221" i="99" a="1"/>
  <c r="AA143" i="99" a="1"/>
  <c r="B460" i="100"/>
  <c r="AE114" i="99" a="1"/>
  <c r="B370" i="100"/>
  <c r="B1867" i="100"/>
  <c r="B1681" i="100"/>
  <c r="B1822" i="100"/>
  <c r="B1594" i="100"/>
  <c r="C556" i="100"/>
  <c r="C1232" i="100"/>
  <c r="C1012" i="100"/>
  <c r="C271" i="100"/>
  <c r="C1896" i="100"/>
  <c r="B1218" i="100"/>
  <c r="B300" i="100"/>
  <c r="C1025" i="100"/>
  <c r="B1023" i="100"/>
  <c r="C1587" i="100"/>
  <c r="C687" i="100"/>
  <c r="C104" i="100"/>
  <c r="C269" i="100"/>
  <c r="C1858" i="100"/>
  <c r="B177" i="100"/>
  <c r="N305" i="99" a="1"/>
  <c r="C827" i="100"/>
  <c r="N7" i="99" a="1"/>
  <c r="C353" i="100"/>
  <c r="C1005" i="100"/>
  <c r="B1694" i="100"/>
  <c r="C428" i="100"/>
  <c r="B834" i="100"/>
  <c r="B1827" i="100"/>
  <c r="C587" i="100"/>
  <c r="C1107" i="100"/>
  <c r="V15" i="99" a="1"/>
  <c r="C684" i="100"/>
  <c r="C1732" i="100"/>
  <c r="D15" i="99" a="1"/>
  <c r="B326" i="100"/>
  <c r="C9" i="100"/>
  <c r="B796" i="100"/>
  <c r="C1861" i="100"/>
  <c r="B1761" i="100"/>
  <c r="Q190" i="99" a="1"/>
  <c r="B1748" i="100"/>
  <c r="AI219" i="99" a="1"/>
  <c r="B109" i="100"/>
  <c r="C423" i="100"/>
  <c r="B1730" i="100"/>
  <c r="P305" i="99" a="1"/>
  <c r="C1754" i="100"/>
  <c r="C1212" i="100"/>
  <c r="B1747" i="100"/>
  <c r="C1756" i="100"/>
  <c r="U383" i="99" a="1"/>
  <c r="C1234" i="100"/>
  <c r="B1980" i="100"/>
  <c r="C1110" i="100"/>
  <c r="C1024" i="100"/>
  <c r="B1105" i="100"/>
  <c r="B502" i="100"/>
  <c r="B16" i="100"/>
  <c r="C960" i="100"/>
  <c r="C1904" i="100"/>
  <c r="B1877" i="100"/>
  <c r="C777" i="100"/>
  <c r="G337" i="99" a="1"/>
  <c r="AB271" i="99" a="1"/>
  <c r="B966" i="100"/>
  <c r="C321" i="100"/>
  <c r="D62" i="99" a="1"/>
  <c r="C1217" i="100"/>
  <c r="C598" i="100"/>
  <c r="C1880" i="100"/>
  <c r="B919" i="100"/>
  <c r="C1109" i="100"/>
  <c r="C1117" i="100"/>
  <c r="B182" i="100"/>
  <c r="C1053" i="100"/>
  <c r="C735" i="100"/>
  <c r="B916" i="100"/>
  <c r="C783" i="100"/>
  <c r="B1219" i="100"/>
  <c r="B1558" i="100"/>
  <c r="I143" i="99" a="1"/>
  <c r="C1236" i="100"/>
  <c r="B473" i="100"/>
  <c r="B629" i="100"/>
  <c r="C33" i="100"/>
  <c r="V116" i="99" a="1"/>
  <c r="B910" i="100"/>
  <c r="B655" i="100"/>
  <c r="C679" i="100"/>
  <c r="B1036" i="100"/>
  <c r="C1923" i="100"/>
  <c r="B616" i="100"/>
  <c r="B1864" i="100"/>
  <c r="BO219" i="99" a="1"/>
  <c r="C78" i="100"/>
  <c r="B1849" i="100"/>
  <c r="B421" i="100"/>
  <c r="C1850" i="100"/>
  <c r="B119" i="100"/>
  <c r="C878" i="100"/>
  <c r="B1680" i="100"/>
  <c r="F169" i="99" a="1"/>
  <c r="B412" i="100"/>
  <c r="B349" i="100"/>
  <c r="C460" i="100"/>
  <c r="B517" i="100"/>
  <c r="B1768" i="100"/>
  <c r="C82" i="100"/>
  <c r="B353" i="100"/>
  <c r="B1968" i="100"/>
  <c r="B1604" i="100"/>
  <c r="C555" i="100"/>
  <c r="C386" i="100"/>
  <c r="B799" i="100"/>
  <c r="C630" i="100"/>
  <c r="C457" i="100"/>
  <c r="V224" i="99" a="1"/>
  <c r="B1021" i="100"/>
  <c r="B408" i="100"/>
  <c r="B801" i="100"/>
  <c r="B859" i="100"/>
  <c r="C728" i="100"/>
  <c r="B819" i="100"/>
  <c r="B525" i="100"/>
  <c r="C759" i="100"/>
  <c r="C636" i="100"/>
  <c r="C712" i="100"/>
  <c r="C1157" i="100"/>
  <c r="B1718" i="100"/>
  <c r="V380" i="99" a="1"/>
  <c r="C725" i="100"/>
  <c r="B272" i="100"/>
  <c r="C1714" i="100"/>
  <c r="C1583" i="100"/>
  <c r="B579" i="100"/>
  <c r="C1929" i="100"/>
  <c r="C1027" i="100"/>
  <c r="C1122" i="100"/>
  <c r="B1037" i="100"/>
  <c r="D307" i="99" a="1"/>
  <c r="B792" i="100"/>
  <c r="C550" i="100"/>
  <c r="AE271" i="99" a="1"/>
  <c r="C1207" i="100"/>
  <c r="B5" i="100"/>
  <c r="H221" i="99" a="1"/>
  <c r="C506" i="100"/>
  <c r="B1921" i="100"/>
  <c r="B179" i="100"/>
  <c r="C257" i="100"/>
  <c r="B1561" i="100"/>
  <c r="B757" i="100"/>
  <c r="B672" i="100"/>
  <c r="V169" i="99" a="1"/>
  <c r="B239" i="100"/>
  <c r="B1118" i="100"/>
  <c r="B223" i="100"/>
  <c r="C940" i="100"/>
  <c r="Z13" i="99" a="1"/>
  <c r="C322" i="100"/>
  <c r="C1898" i="100"/>
  <c r="E343" i="99" a="1"/>
  <c r="N190" i="99" a="1"/>
  <c r="D383" i="99" a="1"/>
  <c r="B638" i="100"/>
  <c r="B35" i="100"/>
  <c r="B1857" i="100"/>
  <c r="C718" i="100"/>
  <c r="B364" i="100"/>
  <c r="B628" i="100"/>
  <c r="B812" i="100"/>
  <c r="C1105" i="100"/>
  <c r="B449" i="100"/>
  <c r="B823" i="100"/>
  <c r="B950" i="100"/>
  <c r="C790" i="100"/>
  <c r="C977" i="100"/>
  <c r="B544" i="100"/>
  <c r="C932" i="100"/>
  <c r="I219" i="99" a="1"/>
  <c r="B1675" i="100"/>
  <c r="C209" i="100"/>
  <c r="B225" i="100"/>
  <c r="B1838" i="100"/>
  <c r="D382" i="99" a="1"/>
  <c r="C573" i="100"/>
  <c r="C613" i="100"/>
  <c r="B93" i="100"/>
  <c r="B240" i="100"/>
  <c r="C734" i="100"/>
  <c r="B805" i="100"/>
  <c r="B1180" i="100"/>
  <c r="B18" i="100"/>
  <c r="AB360" i="99" a="1"/>
  <c r="B34" i="100"/>
  <c r="B990" i="100"/>
  <c r="B935" i="100"/>
  <c r="B724" i="100"/>
  <c r="C382" i="99" a="1"/>
  <c r="P13" i="99" a="1"/>
  <c r="C1935" i="100"/>
  <c r="C410" i="100"/>
  <c r="B1200" i="100"/>
  <c r="B350" i="100"/>
  <c r="C27" i="100"/>
  <c r="B778" i="100"/>
  <c r="C1859" i="100"/>
  <c r="C781" i="100"/>
  <c r="C176" i="100"/>
  <c r="B962" i="100"/>
  <c r="AC219" i="99" a="1"/>
  <c r="B1038" i="100"/>
  <c r="C1248" i="100"/>
  <c r="C872" i="100"/>
  <c r="AH143" i="99" a="1"/>
  <c r="C381" i="99" a="1"/>
  <c r="C874" i="100"/>
  <c r="C1982" i="100"/>
  <c r="C1867" i="100"/>
  <c r="B698" i="100"/>
  <c r="C600" i="100"/>
  <c r="B1123" i="100"/>
  <c r="B226" i="100"/>
  <c r="C301" i="100"/>
  <c r="AB60" i="99" a="1"/>
  <c r="B437" i="100"/>
  <c r="C801" i="100"/>
  <c r="CE219" i="99" a="1"/>
  <c r="AD377" i="99" a="1"/>
  <c r="BZ221" i="99" a="1"/>
  <c r="C647" i="100"/>
  <c r="B590" i="100"/>
  <c r="B708" i="100"/>
  <c r="B1740" i="100"/>
  <c r="C393" i="100"/>
  <c r="B719" i="100"/>
  <c r="C432" i="100"/>
  <c r="C96" i="100"/>
  <c r="C602" i="100"/>
  <c r="I13" i="99" a="1"/>
  <c r="B130" i="100"/>
  <c r="C494" i="100"/>
  <c r="Y398" i="99" a="1"/>
  <c r="B197" i="100"/>
  <c r="C1699" i="100"/>
  <c r="B1737" i="100"/>
  <c r="C1273" i="100"/>
  <c r="B849" i="100"/>
  <c r="B1750" i="100"/>
  <c r="B879" i="100"/>
  <c r="C1563" i="100"/>
  <c r="C1680" i="100"/>
  <c r="B1751" i="100"/>
  <c r="C954" i="100"/>
  <c r="B211" i="100"/>
  <c r="L60" i="99" a="1"/>
  <c r="C657" i="100"/>
  <c r="C970" i="100"/>
  <c r="C1168" i="100"/>
  <c r="B1828" i="100"/>
  <c r="C1030" i="100"/>
  <c r="O165" i="99" a="1"/>
  <c r="C1966" i="100"/>
  <c r="C912" i="100"/>
  <c r="B1689" i="100"/>
  <c r="C240" i="100"/>
  <c r="C330" i="100"/>
  <c r="B1016" i="100"/>
  <c r="B1051" i="100"/>
  <c r="N8" i="99" a="1"/>
  <c r="C318" i="100"/>
  <c r="BF224" i="99" a="1"/>
  <c r="C1584" i="100"/>
  <c r="C1605" i="100"/>
  <c r="C698" i="100"/>
  <c r="B813" i="100"/>
  <c r="C471" i="100"/>
  <c r="C676" i="100"/>
  <c r="C1979" i="100"/>
  <c r="C71" i="100"/>
  <c r="E37" i="99" a="1"/>
  <c r="B1753" i="100"/>
  <c r="AF60" i="99" a="1"/>
  <c r="AV219" i="99" a="1"/>
  <c r="CC219" i="99" a="1"/>
  <c r="B1564" i="100"/>
  <c r="C768" i="100"/>
  <c r="B95" i="100"/>
  <c r="C414" i="100"/>
  <c r="AG35" i="99" a="1"/>
  <c r="C1032" i="100"/>
  <c r="AA398" i="99" a="1"/>
  <c r="B435" i="100"/>
  <c r="B787" i="100"/>
  <c r="C1722" i="100"/>
  <c r="C1665" i="100"/>
  <c r="C1975" i="100"/>
  <c r="C222" i="100"/>
  <c r="BW224" i="99" a="1"/>
  <c r="G271" i="99" a="1"/>
  <c r="B82" i="100"/>
  <c r="B72" i="100"/>
  <c r="C1981" i="100"/>
  <c r="B452" i="100"/>
  <c r="C545" i="100"/>
  <c r="B980" i="100"/>
  <c r="B1223" i="100"/>
  <c r="B1788" i="100"/>
  <c r="AD143" i="99" a="1"/>
  <c r="B1264" i="100"/>
  <c r="C1590" i="100"/>
  <c r="C1221" i="100"/>
  <c r="B91" i="100"/>
  <c r="C466" i="100"/>
  <c r="W62" i="99" a="1"/>
  <c r="B1954" i="100"/>
  <c r="B175" i="100"/>
  <c r="B279" i="100"/>
  <c r="B995" i="100"/>
  <c r="C1909" i="100"/>
  <c r="B606" i="100"/>
  <c r="CC221" i="99" a="1"/>
  <c r="B768" i="100"/>
  <c r="B986" i="100"/>
  <c r="C1198" i="100"/>
  <c r="B1915" i="100"/>
  <c r="B1134" i="100"/>
  <c r="C29" i="100"/>
  <c r="C968" i="100"/>
  <c r="B1855" i="100"/>
  <c r="C574" i="100"/>
  <c r="J271" i="99" a="1"/>
  <c r="B393" i="100"/>
  <c r="C214" i="100"/>
  <c r="B952" i="100"/>
  <c r="B1181" i="100"/>
  <c r="L143" i="99" a="1"/>
  <c r="B1704" i="100"/>
  <c r="B585" i="100"/>
  <c r="B1146" i="100"/>
  <c r="B1565" i="100"/>
  <c r="C1959" i="100"/>
  <c r="C747" i="100"/>
  <c r="AB165" i="99" a="1"/>
  <c r="C635" i="100"/>
  <c r="C1258" i="100"/>
  <c r="C857" i="100"/>
  <c r="B214" i="100"/>
  <c r="C829" i="100"/>
  <c r="B972" i="100"/>
  <c r="Y221" i="99" a="1"/>
  <c r="B772" i="100"/>
  <c r="M341" i="99" a="1"/>
  <c r="B1782" i="100"/>
  <c r="C498" i="100"/>
  <c r="B721" i="100"/>
  <c r="C273" i="100"/>
  <c r="C525" i="100"/>
  <c r="B1811" i="100"/>
  <c r="J244" i="99" a="1"/>
  <c r="B143" i="100"/>
  <c r="B549" i="100"/>
  <c r="B558" i="100"/>
  <c r="C1014" i="100"/>
  <c r="B630" i="100"/>
  <c r="BK219" i="99" a="1"/>
  <c r="C140" i="100"/>
  <c r="AA165" i="99" a="1"/>
  <c r="C182" i="100"/>
  <c r="B1843" i="100"/>
  <c r="B722" i="100"/>
  <c r="C1194" i="100"/>
  <c r="B369" i="100"/>
  <c r="B1211" i="100"/>
  <c r="B1709" i="100"/>
  <c r="C258" i="100"/>
  <c r="B689" i="100"/>
  <c r="D223" i="99" a="1"/>
  <c r="C1894" i="100"/>
  <c r="C420" i="100"/>
  <c r="B1713" i="100"/>
  <c r="B1825" i="100"/>
  <c r="C919" i="100"/>
  <c r="B1799" i="100"/>
  <c r="C1705" i="100"/>
  <c r="C1226" i="100"/>
  <c r="B1056" i="100"/>
  <c r="C1054" i="100"/>
  <c r="B216" i="100"/>
  <c r="H271" i="99" a="1"/>
  <c r="C1760" i="100"/>
  <c r="H419" i="99" a="1"/>
  <c r="C961" i="100"/>
  <c r="C1613" i="100"/>
  <c r="B335" i="100"/>
  <c r="C1752" i="100"/>
  <c r="C1948" i="100"/>
  <c r="B1942" i="100"/>
  <c r="C1743" i="100"/>
  <c r="V62" i="99" a="1"/>
  <c r="C1742" i="100"/>
  <c r="C702" i="100"/>
  <c r="C1275" i="100"/>
  <c r="C16" i="100"/>
  <c r="B1692" i="100"/>
  <c r="C1876" i="100"/>
  <c r="C61" i="100"/>
  <c r="B963" i="100"/>
  <c r="C1064" i="100"/>
  <c r="C62" i="100"/>
  <c r="C1260" i="100"/>
  <c r="C1940" i="100"/>
  <c r="B515" i="100"/>
  <c r="C1104" i="100"/>
  <c r="C758" i="100"/>
  <c r="B1164" i="100"/>
  <c r="B599" i="100"/>
  <c r="O288" i="99" a="1"/>
  <c r="B484" i="100"/>
  <c r="B273" i="100"/>
  <c r="B1731" i="100"/>
  <c r="K89" i="99" a="1"/>
  <c r="B1963" i="100"/>
  <c r="C1811" i="100"/>
  <c r="C1245" i="100"/>
  <c r="B308" i="100"/>
  <c r="B1691" i="100"/>
  <c r="B904" i="100"/>
  <c r="B359" i="100"/>
  <c r="C195" i="100"/>
  <c r="B1905" i="100"/>
  <c r="AD114" i="99" a="1"/>
  <c r="I288" i="99" a="1"/>
  <c r="C1174" i="100"/>
  <c r="B644" i="100"/>
  <c r="B52" i="100"/>
  <c r="C215" i="100"/>
  <c r="M190" i="99" a="1"/>
  <c r="C1185" i="100"/>
  <c r="C73" i="100"/>
  <c r="C685" i="100"/>
  <c r="C67" i="100"/>
  <c r="B494" i="100"/>
  <c r="B368" i="100"/>
  <c r="B666" i="100"/>
  <c r="C531" i="100"/>
  <c r="B1716" i="100"/>
  <c r="C1222" i="100"/>
  <c r="C1819" i="100"/>
  <c r="E377" i="99" a="1"/>
  <c r="C631" i="100"/>
  <c r="B1163" i="100"/>
  <c r="B618" i="100"/>
  <c r="C921" i="100"/>
  <c r="C352" i="100"/>
  <c r="B120" i="100"/>
  <c r="AA114" i="99" a="1"/>
  <c r="B150" i="100"/>
  <c r="B123" i="100"/>
  <c r="B176" i="100"/>
  <c r="C869" i="100"/>
  <c r="C298" i="100"/>
  <c r="C926" i="100"/>
  <c r="C1797" i="100"/>
  <c r="B1866" i="100"/>
  <c r="B1902" i="100"/>
  <c r="C916" i="100"/>
  <c r="P219" i="99" a="1"/>
  <c r="B332" i="100"/>
  <c r="C782" i="100"/>
  <c r="AW219" i="99" a="1"/>
  <c r="B1243" i="100"/>
  <c r="Q89" i="99" a="1"/>
  <c r="B490" i="100"/>
  <c r="G91" i="99" a="1"/>
  <c r="C1058" i="100"/>
  <c r="B14" i="100"/>
  <c r="B652" i="100"/>
  <c r="B1154" i="100"/>
  <c r="C1900" i="100"/>
  <c r="C996" i="100"/>
  <c r="C59" i="100"/>
  <c r="B354" i="100"/>
  <c r="I114" i="99" a="1"/>
  <c r="B284" i="100"/>
  <c r="C181" i="100"/>
  <c r="B1248" i="100"/>
  <c r="C228" i="100"/>
  <c r="C964" i="100"/>
  <c r="C402" i="100"/>
  <c r="C1233" i="100"/>
  <c r="C468" i="100"/>
  <c r="C890" i="100"/>
  <c r="B1886" i="100"/>
  <c r="B50" i="100"/>
  <c r="B1647" i="100"/>
  <c r="C116" i="100"/>
  <c r="Q114" i="99" a="1"/>
  <c r="B1130" i="100"/>
  <c r="B1584" i="100"/>
  <c r="C1955" i="100"/>
  <c r="AD219" i="99" a="1"/>
  <c r="B488" i="100"/>
  <c r="C1116" i="100"/>
  <c r="C851" i="100"/>
  <c r="C927" i="100"/>
  <c r="C1891" i="100"/>
  <c r="B780" i="100"/>
  <c r="C595" i="100"/>
  <c r="B293" i="100"/>
  <c r="C904" i="100"/>
  <c r="C138" i="100"/>
  <c r="B1258" i="100"/>
  <c r="C81" i="100"/>
  <c r="C107" i="100"/>
  <c r="C1856" i="100"/>
  <c r="C1767" i="100"/>
  <c r="B1557" i="100"/>
  <c r="C475" i="100"/>
  <c r="B57" i="100"/>
  <c r="C1555" i="100"/>
  <c r="C1980" i="100"/>
  <c r="B489" i="100"/>
  <c r="B746" i="100"/>
  <c r="C1924" i="100"/>
  <c r="C1265" i="100"/>
  <c r="C538" i="100"/>
  <c r="Z271" i="99" a="1"/>
  <c r="B1195" i="100"/>
  <c r="B994" i="100"/>
  <c r="B1280" i="100"/>
  <c r="C134" i="100"/>
  <c r="C1138" i="100"/>
  <c r="C710" i="100"/>
  <c r="C527" i="100"/>
  <c r="B1765" i="100"/>
  <c r="B1862" i="100"/>
  <c r="C1237" i="100"/>
  <c r="B1705" i="100"/>
  <c r="V221" i="99" a="1"/>
  <c r="AD13" i="99" a="1"/>
  <c r="B892" i="100"/>
  <c r="D39" i="99" a="1"/>
  <c r="B946" i="100"/>
  <c r="C875" i="100"/>
  <c r="B1916" i="100"/>
  <c r="B1702" i="100"/>
  <c r="B701" i="100"/>
  <c r="B814" i="100"/>
  <c r="C693" i="100"/>
  <c r="C705" i="100"/>
  <c r="B362" i="100"/>
  <c r="C615" i="100"/>
  <c r="AC221" i="99" a="1"/>
  <c r="B80" i="100"/>
  <c r="C850" i="100"/>
  <c r="B1816" i="100"/>
  <c r="C1774" i="100"/>
  <c r="AD165" i="99" a="1"/>
  <c r="B62" i="100"/>
  <c r="B338" i="100"/>
  <c r="B134" i="100"/>
  <c r="B737" i="100"/>
  <c r="B1966" i="100"/>
  <c r="W223" i="99" a="1"/>
  <c r="C310" i="100"/>
  <c r="C369" i="100"/>
  <c r="B1142" i="100"/>
  <c r="C1932" i="100"/>
  <c r="B588" i="100"/>
  <c r="C109" i="100"/>
  <c r="B509" i="100"/>
  <c r="I271" i="99" a="1"/>
  <c r="O89" i="99" a="1"/>
  <c r="C1148" i="100"/>
  <c r="C180" i="100"/>
  <c r="C795" i="100"/>
  <c r="B1961" i="100"/>
  <c r="B1609" i="100"/>
  <c r="C465" i="100"/>
  <c r="C672" i="100"/>
  <c r="B144" i="100"/>
  <c r="C1021" i="100"/>
  <c r="AE398" i="99" a="1"/>
  <c r="C202" i="100"/>
  <c r="B1851" i="100"/>
  <c r="C1061" i="100"/>
  <c r="B516" i="100"/>
  <c r="C1738" i="100"/>
  <c r="G165" i="99" a="1"/>
  <c r="B551" i="100"/>
  <c r="C683" i="100"/>
  <c r="B296" i="100"/>
  <c r="J377" i="99" a="1"/>
  <c r="B1714" i="100"/>
  <c r="C296" i="100"/>
  <c r="B310" i="100"/>
  <c r="B909" i="100"/>
  <c r="C812" i="100"/>
  <c r="C849" i="100"/>
  <c r="AF114" i="99" a="1"/>
  <c r="B348" i="100"/>
  <c r="AD190" i="99" a="1"/>
  <c r="B896" i="100"/>
  <c r="C876" i="100"/>
  <c r="C1846" i="100"/>
  <c r="C122" i="100"/>
  <c r="C951" i="100"/>
  <c r="L377" i="99" a="1"/>
  <c r="B1138" i="100"/>
  <c r="B983" i="100"/>
  <c r="C769" i="100"/>
  <c r="B775" i="100"/>
  <c r="B1104" i="100"/>
  <c r="C1971" i="100"/>
  <c r="C1832" i="100"/>
  <c r="C1165" i="100"/>
  <c r="B1032" i="100"/>
  <c r="AA219" i="99" a="1"/>
  <c r="C239" i="100"/>
  <c r="C400" i="100"/>
  <c r="C1733" i="100"/>
  <c r="C671" i="100"/>
  <c r="B1776" i="100"/>
  <c r="C244" i="100"/>
  <c r="B1045" i="100"/>
  <c r="B192" i="100"/>
  <c r="B1883" i="100"/>
  <c r="C677" i="100"/>
  <c r="C1977" i="100"/>
  <c r="C508" i="100"/>
  <c r="B148" i="100"/>
  <c r="B37" i="100"/>
  <c r="C846" i="100"/>
  <c r="C1779" i="100"/>
  <c r="B806" i="100"/>
  <c r="AF377" i="99" a="1"/>
  <c r="B290" i="100"/>
  <c r="B1971" i="100"/>
  <c r="B1073" i="100"/>
  <c r="H356" i="99" a="1"/>
  <c r="C99" i="100"/>
  <c r="C363" i="100"/>
  <c r="B1226" i="100"/>
  <c r="B1764" i="100"/>
  <c r="C892" i="100"/>
  <c r="B1960" i="100"/>
  <c r="B1847" i="100"/>
  <c r="K221" i="99" a="1"/>
  <c r="B287" i="100"/>
  <c r="C1103" i="100"/>
  <c r="C902" i="100"/>
  <c r="C1682" i="100"/>
  <c r="C1844" i="100"/>
  <c r="C171" i="100"/>
  <c r="C117" i="100"/>
  <c r="B1003" i="100"/>
  <c r="B242" i="100"/>
  <c r="C928" i="100"/>
  <c r="B33" i="100"/>
  <c r="C1098" i="100"/>
  <c r="B761" i="100"/>
  <c r="B661" i="100"/>
  <c r="C1124" i="100"/>
  <c r="B1670" i="100"/>
  <c r="C210" i="100"/>
  <c r="B390" i="100"/>
  <c r="B90" i="100"/>
  <c r="C1123" i="100"/>
  <c r="C1598" i="100"/>
  <c r="B1950" i="100"/>
  <c r="C1853" i="100"/>
  <c r="B344" i="100"/>
  <c r="Y60" i="99" a="1"/>
  <c r="C785" i="100"/>
  <c r="C1946" i="100"/>
  <c r="L190" i="99" a="1"/>
  <c r="C282" i="100"/>
  <c r="B875" i="100"/>
  <c r="AT219" i="99" a="1"/>
  <c r="B1839" i="100"/>
  <c r="C487" i="100"/>
  <c r="K219" i="99" a="1"/>
  <c r="B1186" i="100"/>
  <c r="B358" i="100"/>
  <c r="E224" i="99" a="1"/>
  <c r="C649" i="100"/>
  <c r="Z190" i="99" a="1"/>
  <c r="C459" i="100"/>
  <c r="B171" i="100"/>
  <c r="B258" i="100"/>
  <c r="BE224" i="99" a="1"/>
  <c r="C1223" i="100"/>
  <c r="C86" i="100"/>
  <c r="C1938" i="100"/>
  <c r="B856" i="100"/>
  <c r="B771" i="100"/>
  <c r="V167" i="99" a="1"/>
  <c r="C1277" i="100"/>
  <c r="B568" i="100"/>
  <c r="B381" i="100"/>
  <c r="C523" i="100"/>
  <c r="B1678" i="100"/>
  <c r="C1968" i="100"/>
  <c r="B237" i="100"/>
  <c r="B777" i="100"/>
  <c r="B665" i="100"/>
  <c r="B302" i="100"/>
  <c r="C948" i="100"/>
  <c r="B1978" i="100"/>
  <c r="C70" i="100"/>
  <c r="C1711" i="100"/>
  <c r="B1085" i="100"/>
  <c r="AE143" i="99" a="1"/>
  <c r="B803" i="100"/>
  <c r="C463" i="100"/>
  <c r="B1809" i="100"/>
  <c r="C79" i="100"/>
  <c r="B220" i="100"/>
  <c r="N219" i="99" a="1"/>
  <c r="B122" i="100"/>
  <c r="B725" i="100"/>
  <c r="B469" i="100"/>
  <c r="B885" i="100"/>
  <c r="B816" i="100"/>
  <c r="B1198" i="100"/>
  <c r="AO223" i="99" a="1"/>
  <c r="B1773" i="100"/>
  <c r="C691" i="100"/>
  <c r="B753" i="100"/>
  <c r="B1034" i="100"/>
  <c r="M398" i="99" a="1"/>
  <c r="C1954" i="100"/>
  <c r="C553" i="100"/>
  <c r="B691" i="100"/>
  <c r="B1806" i="100"/>
  <c r="B1147" i="100"/>
  <c r="C648" i="100"/>
  <c r="H337" i="99" a="1"/>
  <c r="B25" i="100"/>
  <c r="V39" i="99" a="1"/>
  <c r="B1171" i="100"/>
  <c r="B1928" i="100"/>
  <c r="C250" i="100"/>
  <c r="B934" i="100"/>
  <c r="B1783" i="100"/>
  <c r="D343" i="99" a="1"/>
  <c r="B1586" i="100"/>
  <c r="C806" i="100"/>
  <c r="N35" i="99" a="1"/>
  <c r="G167" i="99" a="1"/>
  <c r="C707" i="100"/>
  <c r="B1216" i="100"/>
  <c r="B1020" i="100"/>
  <c r="B1749" i="100"/>
  <c r="C1759" i="100"/>
  <c r="B620" i="100"/>
  <c r="C1280" i="100"/>
  <c r="Y89" i="99" a="1"/>
  <c r="C1707" i="100"/>
  <c r="B939" i="100"/>
  <c r="C1271" i="100"/>
  <c r="B476" i="100"/>
  <c r="B1929" i="100"/>
  <c r="C741" i="100"/>
  <c r="C1062" i="100"/>
  <c r="C1008" i="100"/>
  <c r="C499" i="100"/>
  <c r="C320" i="100"/>
  <c r="J219" i="99" a="1"/>
  <c r="C1669" i="100"/>
  <c r="B1752" i="100"/>
  <c r="C192" i="100"/>
  <c r="CB219" i="99" a="1"/>
  <c r="Q219" i="99" a="1"/>
  <c r="B1176" i="100"/>
  <c r="C1002" i="100"/>
  <c r="B1850" i="100"/>
  <c r="B1965" i="100"/>
  <c r="C528" i="100"/>
  <c r="E382" i="99" a="1"/>
  <c r="C57" i="100"/>
  <c r="C980" i="100"/>
  <c r="C1801" i="100"/>
  <c r="C1228" i="100"/>
  <c r="L89" i="99" a="1"/>
  <c r="C909" i="100"/>
  <c r="O190" i="99" a="1"/>
  <c r="C142" i="100"/>
  <c r="C1947" i="100"/>
  <c r="W379" i="99" a="1"/>
  <c r="C1010" i="100"/>
  <c r="B1784" i="100"/>
  <c r="V145" i="99" a="1"/>
  <c r="C249" i="100"/>
  <c r="C1922" i="100"/>
  <c r="C1238" i="100"/>
  <c r="B117" i="100"/>
  <c r="C761" i="100"/>
  <c r="AF219" i="99" a="1"/>
  <c r="B730" i="100"/>
  <c r="AA13" i="99" a="1"/>
  <c r="AG89" i="99" a="1"/>
  <c r="B1029" i="100"/>
  <c r="B1042" i="100"/>
  <c r="C560" i="100"/>
  <c r="B546" i="100"/>
  <c r="F398" i="99" a="1"/>
  <c r="B1275" i="100"/>
  <c r="B84" i="100"/>
  <c r="C118" i="100"/>
  <c r="B745" i="100"/>
  <c r="B1780" i="100"/>
  <c r="B146" i="100"/>
  <c r="B1817" i="100"/>
  <c r="B32" i="100"/>
  <c r="O305" i="99" a="1"/>
  <c r="B384" i="100"/>
  <c r="C84" i="100"/>
  <c r="B862" i="100"/>
  <c r="B576" i="100"/>
  <c r="C675" i="100"/>
  <c r="B1018" i="100"/>
  <c r="B232" i="100"/>
  <c r="C838" i="100"/>
  <c r="C732" i="100"/>
  <c r="C800" i="100"/>
  <c r="C1255" i="100"/>
  <c r="C841" i="100"/>
  <c r="D37" i="99" a="1"/>
  <c r="B178" i="100"/>
  <c r="G114" i="99" a="1"/>
  <c r="B1093" i="100"/>
  <c r="C1090" i="100"/>
  <c r="C1737" i="100"/>
  <c r="B613" i="100"/>
  <c r="B553" i="100"/>
  <c r="B1741" i="100"/>
  <c r="B1884" i="100"/>
  <c r="B1795" i="100"/>
  <c r="B51" i="100"/>
  <c r="B1193" i="100"/>
  <c r="C392" i="100"/>
  <c r="B915" i="100"/>
  <c r="B1012" i="100"/>
  <c r="C314" i="100"/>
  <c r="BX223" i="99" a="1"/>
  <c r="C1763" i="100"/>
  <c r="B63" i="100"/>
  <c r="C1252" i="100"/>
  <c r="B221" i="100"/>
  <c r="C576" i="100"/>
  <c r="Z398" i="99" a="1"/>
  <c r="B1672" i="100"/>
  <c r="C431" i="100"/>
  <c r="B189" i="100"/>
  <c r="C1213" i="100"/>
  <c r="B104" i="100"/>
  <c r="C434" i="100"/>
  <c r="B496" i="100"/>
  <c r="B1567" i="100"/>
  <c r="B1698" i="100"/>
  <c r="C157" i="100"/>
  <c r="C497" i="100"/>
  <c r="C1906" i="100"/>
  <c r="B313" i="100"/>
  <c r="AC13" i="99" a="1"/>
  <c r="B413" i="100"/>
  <c r="C1949" i="100"/>
  <c r="C1246" i="100"/>
  <c r="B69" i="100"/>
  <c r="C1219" i="100"/>
  <c r="C449" i="100"/>
  <c r="C1750" i="100"/>
  <c r="B729" i="100"/>
  <c r="C1686" i="100"/>
  <c r="C1927" i="100"/>
  <c r="C1822" i="100"/>
  <c r="W93" i="99" a="1"/>
  <c r="B1272" i="100"/>
  <c r="C220" i="100"/>
  <c r="C189" i="100"/>
  <c r="B1948" i="100"/>
  <c r="B299" i="100"/>
  <c r="C1789" i="100"/>
  <c r="B246" i="100"/>
  <c r="C1715" i="100"/>
  <c r="B112" i="100"/>
  <c r="B243" i="100"/>
  <c r="C286" i="100"/>
  <c r="B430" i="100"/>
  <c r="C336" i="100"/>
  <c r="B926" i="100"/>
  <c r="B44" i="100"/>
  <c r="B266" i="100"/>
  <c r="C1719" i="100"/>
  <c r="C437" i="100"/>
  <c r="N341" i="99" a="1"/>
  <c r="B341" i="100"/>
  <c r="N143" i="99" a="1"/>
  <c r="C1713" i="100"/>
  <c r="B402" i="100"/>
  <c r="B1815" i="100"/>
  <c r="B1804" i="100"/>
  <c r="C526" i="100"/>
  <c r="C403" i="100"/>
  <c r="B1871" i="100"/>
  <c r="C1685" i="100"/>
  <c r="B786" i="100"/>
  <c r="B1919" i="100"/>
  <c r="B534" i="100"/>
  <c r="C1795" i="100"/>
  <c r="C60" i="100"/>
  <c r="C1913" i="100"/>
  <c r="B1116" i="100"/>
  <c r="B167" i="100"/>
  <c r="X62" i="99" a="1"/>
  <c r="B631" i="100"/>
  <c r="C521" i="100"/>
  <c r="C1874" i="100"/>
  <c r="C1067" i="100"/>
  <c r="B68" i="100"/>
  <c r="C1190" i="100"/>
  <c r="B1820" i="100"/>
  <c r="B459" i="100"/>
  <c r="B1075" i="100"/>
  <c r="C966" i="100"/>
  <c r="G244" i="99" a="1"/>
  <c r="L13" i="99" a="1"/>
  <c r="C489" i="100"/>
  <c r="AO224" i="99" a="1"/>
  <c r="C1261" i="100"/>
  <c r="B1271" i="100"/>
  <c r="C1132" i="100"/>
  <c r="B1743" i="100"/>
  <c r="C814" i="100"/>
  <c r="F223" i="99" a="1"/>
  <c r="B837" i="100"/>
  <c r="C1840" i="100"/>
  <c r="B912" i="100"/>
  <c r="C1610" i="100"/>
  <c r="B1643" i="100"/>
  <c r="B475" i="100"/>
  <c r="B422" i="100"/>
  <c r="C1562" i="100"/>
  <c r="C11" i="100"/>
  <c r="BA219" i="99" a="1"/>
  <c r="B690" i="100"/>
  <c r="D404" i="99" a="1"/>
  <c r="B218" i="100"/>
  <c r="C309" i="100"/>
  <c r="B128" i="100"/>
  <c r="B1781" i="100"/>
  <c r="C1986" i="100"/>
  <c r="B153" i="100"/>
  <c r="B991" i="100"/>
  <c r="U381" i="99" a="1"/>
  <c r="B303" i="100"/>
  <c r="C739" i="100"/>
  <c r="B738" i="100"/>
  <c r="C1776" i="100"/>
  <c r="BR219" i="99" a="1"/>
  <c r="B1080" i="100"/>
  <c r="C241" i="100"/>
  <c r="B681" i="100"/>
  <c r="B64" i="100"/>
  <c r="C1869" i="100"/>
  <c r="G246" i="99" a="1"/>
  <c r="B1970" i="100"/>
  <c r="AE165" i="99" a="1"/>
  <c r="B802" i="100"/>
  <c r="C945" i="100"/>
  <c r="B1840" i="100"/>
  <c r="B1261" i="100"/>
  <c r="C398" i="100"/>
  <c r="D337" i="99" a="1"/>
  <c r="C1085" i="100"/>
  <c r="C339" i="100"/>
  <c r="B20" i="100"/>
  <c r="B234" i="100"/>
  <c r="C1679" i="100"/>
  <c r="C231" i="100"/>
  <c r="B386" i="100"/>
  <c r="C713" i="100"/>
  <c r="BL221" i="99" a="1"/>
  <c r="B288" i="100"/>
  <c r="C387" i="100"/>
  <c r="H165" i="99" a="1"/>
  <c r="C959" i="100"/>
  <c r="B1257" i="100"/>
  <c r="C1945" i="100"/>
  <c r="C1175" i="100"/>
  <c r="C469" i="100"/>
  <c r="C621" i="100"/>
  <c r="D91" i="99" a="1"/>
  <c r="M35" i="99" a="1"/>
  <c r="B500" i="100"/>
  <c r="B955" i="100"/>
  <c r="C1921" i="100"/>
  <c r="B718" i="100"/>
  <c r="C205" i="100"/>
  <c r="C121" i="100"/>
  <c r="CD219" i="99" a="1"/>
  <c r="Z360" i="99" a="1"/>
  <c r="B1109" i="100"/>
  <c r="Y143" i="99" a="1"/>
  <c r="C1128" i="100"/>
  <c r="B1185" i="100"/>
  <c r="B851" i="100"/>
  <c r="B1155" i="100"/>
  <c r="B200" i="100"/>
  <c r="B1744" i="100"/>
  <c r="C283" i="100"/>
  <c r="C1706" i="100"/>
  <c r="C522" i="100"/>
  <c r="C98" i="100"/>
  <c r="B342" i="100"/>
  <c r="C845" i="100"/>
  <c r="B1068" i="100"/>
  <c r="AC89" i="99" a="1"/>
  <c r="D93" i="99" a="1"/>
  <c r="C1914" i="100"/>
  <c r="B1813" i="100"/>
  <c r="C1799" i="100"/>
  <c r="B902" i="100"/>
  <c r="B1256" i="100"/>
  <c r="U382" i="99" a="1"/>
  <c r="C1818" i="100"/>
  <c r="C1137" i="100"/>
  <c r="C877" i="100"/>
  <c r="C342" i="100"/>
  <c r="B713" i="100"/>
  <c r="B1254" i="100"/>
  <c r="B212" i="100"/>
  <c r="C262" i="100"/>
  <c r="C1768" i="100"/>
  <c r="C1888" i="100"/>
  <c r="C983" i="100"/>
  <c r="B1013" i="100"/>
  <c r="C1820" i="100"/>
  <c r="B1206" i="100"/>
  <c r="C65" i="100"/>
  <c r="C1866" i="100"/>
  <c r="C1013" i="100"/>
  <c r="C1744" i="100"/>
  <c r="C383" i="99" a="1"/>
  <c r="G116" i="99" a="1"/>
  <c r="C1083" i="100"/>
  <c r="C1126" i="100"/>
  <c r="C88" i="100"/>
  <c r="B383" i="100"/>
  <c r="X167" i="99" a="1"/>
  <c r="Z219" i="99" a="1"/>
  <c r="B278" i="100"/>
  <c r="B791" i="100"/>
  <c r="B1035" i="100"/>
  <c r="C152" i="100"/>
  <c r="J419" i="99" a="1"/>
  <c r="C85" i="100"/>
  <c r="B497" i="100"/>
  <c r="C1177" i="100"/>
  <c r="B1874" i="100"/>
  <c r="B930" i="100"/>
  <c r="C997" i="100"/>
  <c r="C1716" i="100"/>
  <c r="C987" i="100"/>
  <c r="C1782" i="100"/>
  <c r="B306" i="100"/>
  <c r="C837" i="100"/>
  <c r="B233" i="100"/>
  <c r="B1599" i="100"/>
  <c r="B238" i="100"/>
  <c r="B1668" i="100"/>
  <c r="B591" i="100"/>
  <c r="P5" i="99" a="1"/>
  <c r="B185" i="100"/>
  <c r="B385" i="100"/>
  <c r="P4" i="99" a="1"/>
  <c r="B623" i="100"/>
  <c r="C1976" i="100"/>
  <c r="B1064" i="100"/>
  <c r="Z377" i="99" a="1"/>
  <c r="B1787" i="100"/>
  <c r="B1175" i="100"/>
  <c r="C173" i="100"/>
  <c r="B1210" i="100"/>
  <c r="C660" i="100"/>
  <c r="C473" i="100"/>
  <c r="G89" i="99" a="1"/>
  <c r="C14" i="100"/>
  <c r="M271" i="99" a="1"/>
  <c r="C706" i="100"/>
  <c r="B1900" i="100"/>
  <c r="V91" i="99" a="1"/>
  <c r="B1845" i="100"/>
  <c r="C1176" i="100"/>
  <c r="Y377" i="99" a="1"/>
  <c r="B1277" i="100"/>
  <c r="B833" i="100"/>
  <c r="C816" i="100"/>
  <c r="B343" i="100"/>
  <c r="AA190" i="99" a="1"/>
  <c r="C1855" i="100"/>
  <c r="C1558" i="100"/>
  <c r="B426" i="100"/>
  <c r="B781" i="100"/>
  <c r="B560" i="100"/>
  <c r="B201" i="100"/>
  <c r="B1169" i="100"/>
  <c r="B552" i="100"/>
  <c r="B1063" i="100"/>
  <c r="B838" i="100"/>
  <c r="B556" i="100"/>
  <c r="L165" i="99" a="1"/>
  <c r="AA360" i="99" a="1"/>
  <c r="B881" i="100"/>
  <c r="C46" i="100"/>
  <c r="B22" i="100"/>
  <c r="B1885" i="100"/>
  <c r="C1000" i="100"/>
  <c r="B522" i="100"/>
  <c r="C656" i="100"/>
  <c r="C1171" i="100"/>
  <c r="C267" i="100"/>
  <c r="B1191" i="100"/>
  <c r="B1022" i="100"/>
  <c r="C232" i="100"/>
  <c r="C87" i="100"/>
  <c r="B883" i="100"/>
  <c r="C174" i="100"/>
  <c r="C744" i="100"/>
  <c r="N60" i="99" a="1"/>
  <c r="C1178" i="100"/>
  <c r="C207" i="100"/>
  <c r="C1270" i="100"/>
  <c r="B764" i="100"/>
  <c r="C1269" i="100"/>
  <c r="B1040" i="100"/>
  <c r="B86" i="100"/>
  <c r="C1676" i="100"/>
  <c r="L244" i="99" a="1"/>
  <c r="B282" i="100"/>
  <c r="C549" i="100"/>
  <c r="J341" i="99" a="1"/>
  <c r="B1179" i="100"/>
  <c r="CI219" i="99" a="1"/>
  <c r="B1151" i="100"/>
  <c r="C674" i="100"/>
  <c r="B1009" i="100"/>
  <c r="B647" i="100"/>
  <c r="C552" i="100"/>
  <c r="B1856" i="100"/>
  <c r="B433" i="100"/>
  <c r="C77" i="100"/>
  <c r="B1251" i="100"/>
  <c r="C1777" i="100"/>
  <c r="E398" i="99" a="1"/>
  <c r="C740" i="100"/>
  <c r="L114" i="99" a="1"/>
  <c r="C1841" i="100"/>
  <c r="C1037" i="100"/>
  <c r="B1712" i="100"/>
  <c r="C1086" i="100"/>
  <c r="B1779" i="100"/>
  <c r="B169" i="100"/>
  <c r="B1089" i="100"/>
  <c r="B769" i="100"/>
  <c r="AX219" i="99" a="1"/>
  <c r="B782" i="100"/>
  <c r="C123" i="100"/>
  <c r="D221" i="99" a="1"/>
  <c r="C673" i="100"/>
  <c r="C288" i="100"/>
  <c r="C333" i="100"/>
  <c r="C1204" i="100"/>
  <c r="C1766" i="100"/>
  <c r="B788" i="100"/>
  <c r="C323" i="100"/>
  <c r="AE219" i="99" a="1"/>
  <c r="B205" i="100"/>
  <c r="B1824" i="100"/>
  <c r="G377" i="99" a="1"/>
  <c r="E192" i="99" a="1"/>
  <c r="C1911" i="100"/>
  <c r="C1077" i="100"/>
  <c r="B121" i="100"/>
  <c r="C19" i="100"/>
  <c r="B286" i="100"/>
  <c r="B1977" i="100"/>
  <c r="C366" i="100"/>
  <c r="C484" i="100"/>
  <c r="C1761" i="100"/>
  <c r="B1090" i="100"/>
  <c r="C1093" i="100"/>
  <c r="C969" i="100"/>
  <c r="B732" i="100"/>
  <c r="E39" i="99" a="1"/>
  <c r="C1695" i="100"/>
  <c r="B1585" i="100"/>
  <c r="W169" i="99" a="1"/>
  <c r="BJ219" i="99" a="1"/>
  <c r="C686" i="100"/>
  <c r="C285" i="100"/>
  <c r="C1066" i="100"/>
  <c r="B511" i="100"/>
  <c r="B1861" i="100"/>
  <c r="C1723" i="100"/>
  <c r="C1852" i="100"/>
  <c r="C1036" i="100"/>
  <c r="C678" i="100"/>
  <c r="C714" i="100"/>
  <c r="B911" i="100"/>
  <c r="B1588" i="100"/>
  <c r="B360" i="100"/>
  <c r="C1001" i="100"/>
  <c r="B432" i="100"/>
  <c r="C1112" i="100"/>
  <c r="C1057" i="100"/>
  <c r="B495" i="100"/>
  <c r="C1218" i="100"/>
  <c r="AE377" i="99" a="1"/>
  <c r="B454" i="100"/>
  <c r="C1267" i="100"/>
  <c r="C1807" i="100"/>
  <c r="AH89" i="99" a="1"/>
  <c r="C371" i="100"/>
  <c r="C10" i="100"/>
  <c r="B1602" i="100"/>
  <c r="B404" i="100"/>
  <c r="B1189" i="100"/>
  <c r="B105" i="100"/>
  <c r="D273" i="99" a="1"/>
  <c r="B547" i="100"/>
  <c r="C581" i="100"/>
  <c r="B978" i="100"/>
  <c r="C642" i="100"/>
  <c r="N377" i="99" a="1"/>
  <c r="B1696" i="100"/>
  <c r="F221" i="99" a="1"/>
  <c r="B658" i="100"/>
  <c r="H89" i="99" a="1"/>
  <c r="C1773" i="100"/>
  <c r="B89" i="100"/>
  <c r="B1891" i="100"/>
  <c r="C1199" i="100"/>
  <c r="B215" i="100"/>
  <c r="C25" i="100"/>
  <c r="C578" i="100"/>
  <c r="B1835" i="100"/>
  <c r="B1046" i="100"/>
  <c r="D290" i="99" a="1"/>
  <c r="B501" i="100"/>
  <c r="B1190" i="100"/>
  <c r="C1146" i="100"/>
  <c r="B1732" i="100"/>
  <c r="C1608" i="100"/>
  <c r="D356" i="99" a="1"/>
  <c r="B1805" i="100"/>
  <c r="C1895" i="100"/>
  <c r="M114" i="99" a="1"/>
  <c r="C1717" i="100"/>
  <c r="C1111" i="100"/>
  <c r="W273" i="99" a="1"/>
  <c r="B149" i="100"/>
  <c r="C441" i="100"/>
  <c r="U380" i="99" a="1"/>
  <c r="C1694" i="100"/>
  <c r="B717" i="100"/>
  <c r="B794" i="100"/>
  <c r="B183" i="100"/>
  <c r="C287" i="100"/>
  <c r="C1152" i="100"/>
  <c r="C394" i="100"/>
  <c r="C1035" i="100"/>
  <c r="B747" i="100"/>
  <c r="C1825" i="100"/>
  <c r="C48" i="100"/>
  <c r="C1020" i="100"/>
  <c r="C1242" i="100"/>
  <c r="B985" i="100"/>
  <c r="B563" i="100"/>
  <c r="B951" i="100"/>
  <c r="B317" i="100"/>
  <c r="B1674" i="100"/>
  <c r="C229" i="100"/>
  <c r="E356" i="99" a="1"/>
  <c r="B895" i="100"/>
  <c r="C616" i="100"/>
  <c r="B222" i="100"/>
  <c r="C994" i="100"/>
  <c r="C451" i="100"/>
  <c r="B845" i="100"/>
  <c r="B1943" i="100"/>
  <c r="C1156" i="100"/>
  <c r="B1054" i="100"/>
  <c r="B1979" i="100"/>
  <c r="C56" i="100"/>
  <c r="C593" i="100"/>
  <c r="Z60" i="99" a="1"/>
  <c r="C113" i="100"/>
  <c r="C1209" i="100"/>
  <c r="B1061" i="100"/>
  <c r="AN224" i="99" a="1"/>
  <c r="B1756" i="100"/>
  <c r="C325" i="100"/>
  <c r="C589" i="100"/>
  <c r="B1969" i="100"/>
  <c r="C1727" i="100"/>
  <c r="AH190" i="99" a="1"/>
  <c r="B498" i="100"/>
  <c r="C253" i="100"/>
  <c r="B1728" i="100"/>
  <c r="C982" i="100"/>
  <c r="C981" i="100"/>
  <c r="B168" i="100"/>
  <c r="C83" i="100"/>
  <c r="C201" i="100"/>
  <c r="C1692" i="100"/>
  <c r="C644" i="100"/>
  <c r="B1011" i="100"/>
  <c r="B758" i="100"/>
  <c r="B679" i="100"/>
  <c r="C1925" i="100"/>
  <c r="C1214" i="100"/>
  <c r="B291" i="100"/>
  <c r="C1094" i="100"/>
  <c r="C1230" i="100"/>
  <c r="C1973" i="100"/>
  <c r="B622" i="100"/>
  <c r="C1881" i="100"/>
  <c r="C1591" i="100"/>
  <c r="AH114" i="99" a="1"/>
  <c r="C809" i="100"/>
  <c r="B1259" i="100"/>
  <c r="B886" i="100"/>
  <c r="M60" i="99" a="1"/>
  <c r="C328" i="100"/>
  <c r="C1939" i="100"/>
  <c r="C219" i="100"/>
  <c r="J114" i="99" a="1"/>
  <c r="C504" i="100"/>
  <c r="C640" i="100"/>
  <c r="C666" i="100"/>
  <c r="B251" i="100"/>
  <c r="B1014" i="100"/>
  <c r="C1089" i="100"/>
  <c r="C1263" i="100"/>
  <c r="B1792" i="100"/>
  <c r="C100" i="100"/>
  <c r="B1241" i="100"/>
  <c r="B959" i="100"/>
  <c r="B766" i="100"/>
  <c r="C628" i="100"/>
  <c r="B1057" i="100"/>
  <c r="C1038" i="100"/>
  <c r="B155" i="100"/>
  <c r="C753" i="100"/>
  <c r="B374" i="100"/>
  <c r="C1915" i="100"/>
  <c r="C299" i="100"/>
  <c r="C193" i="100"/>
  <c r="B670" i="100"/>
  <c r="C1800" i="100"/>
  <c r="B1121" i="100"/>
  <c r="L271" i="99" a="1"/>
  <c r="C1726" i="100"/>
  <c r="K341" i="99" a="1"/>
  <c r="C1561" i="100"/>
  <c r="AF143" i="99" a="1"/>
  <c r="C483" i="100"/>
  <c r="C1247" i="100"/>
  <c r="B170" i="100"/>
  <c r="B1757" i="100"/>
  <c r="B984" i="100"/>
  <c r="B660" i="100"/>
  <c r="B760" i="100"/>
  <c r="C1842" i="100"/>
  <c r="B1260" i="100"/>
  <c r="B1157" i="100"/>
  <c r="B382" i="100"/>
  <c r="C658" i="100"/>
  <c r="B1094" i="100"/>
  <c r="C1882" i="100"/>
  <c r="B570" i="100"/>
  <c r="B1101" i="100"/>
  <c r="C311" i="100"/>
  <c r="B1252" i="100"/>
  <c r="B1894" i="100"/>
  <c r="B280" i="100"/>
  <c r="B832" i="100"/>
  <c r="B566" i="100"/>
  <c r="B817" i="100"/>
  <c r="B45" i="100"/>
  <c r="B1927" i="100"/>
  <c r="B28" i="100"/>
  <c r="B406" i="100"/>
  <c r="C54" i="100"/>
  <c r="AC60" i="99" a="1"/>
  <c r="B261" i="100"/>
  <c r="B36" i="100"/>
  <c r="I305" i="99" a="1"/>
  <c r="C243" i="100"/>
  <c r="C1902" i="100"/>
  <c r="B472" i="100"/>
  <c r="B1096" i="100"/>
  <c r="G35" i="99" a="1"/>
  <c r="B891" i="100"/>
  <c r="C645" i="100"/>
  <c r="B377" i="100"/>
  <c r="H377" i="99" a="1"/>
  <c r="C1696" i="100"/>
  <c r="C855" i="100"/>
  <c r="C53" i="100"/>
  <c r="C1179" i="100"/>
  <c r="B55" i="100"/>
  <c r="C791" i="100"/>
  <c r="C1006" i="100"/>
  <c r="B674" i="100"/>
  <c r="C94" i="100"/>
  <c r="C798" i="100"/>
  <c r="B1682" i="100"/>
  <c r="C242" i="100"/>
  <c r="C456" i="100"/>
  <c r="B181" i="100"/>
  <c r="B1205" i="100"/>
  <c r="C1762" i="100"/>
  <c r="C634" i="100"/>
  <c r="E62" i="99" a="1"/>
  <c r="C470" i="100"/>
  <c r="C510" i="100"/>
  <c r="C794" i="100"/>
  <c r="C1718" i="100"/>
  <c r="C89" i="100"/>
  <c r="B1230" i="100"/>
  <c r="C1072" i="100"/>
  <c r="C1266" i="100"/>
  <c r="K244" i="99" a="1"/>
  <c r="AS219" i="99" a="1"/>
  <c r="B1953" i="100"/>
  <c r="B152" i="100"/>
  <c r="C492" i="100"/>
  <c r="B1148" i="100"/>
  <c r="B1245" i="100"/>
  <c r="B124" i="100"/>
  <c r="B727" i="100"/>
  <c r="Q165" i="99" a="1"/>
  <c r="B1106" i="100"/>
  <c r="K13" i="99" a="1"/>
  <c r="B974" i="100"/>
  <c r="C455" i="100"/>
  <c r="C933" i="100"/>
  <c r="B751" i="100"/>
  <c r="B439" i="100"/>
  <c r="B612" i="100"/>
  <c r="B743" i="100"/>
  <c r="C364" i="100"/>
  <c r="AI60" i="99" a="1"/>
  <c r="B685" i="100"/>
  <c r="C719" i="100"/>
  <c r="C1956" i="100"/>
  <c r="B901" i="100"/>
  <c r="C554" i="100"/>
  <c r="L341" i="99" a="1"/>
  <c r="B1560" i="100"/>
  <c r="B839" i="100"/>
  <c r="C472" i="100"/>
  <c r="C1724" i="100"/>
  <c r="B825" i="100"/>
  <c r="C1595" i="100"/>
  <c r="B645" i="100"/>
  <c r="C529" i="100"/>
  <c r="B1183" i="100"/>
  <c r="C143" i="100"/>
  <c r="C1160" i="100"/>
  <c r="BZ219" i="99" a="1"/>
  <c r="AI190" i="99" a="1"/>
  <c r="C407" i="100"/>
  <c r="B204" i="100"/>
  <c r="B877" i="100"/>
  <c r="B1802" i="100"/>
  <c r="I360" i="99" a="1"/>
  <c r="B893" i="100"/>
  <c r="B357" i="100"/>
  <c r="B1192" i="100"/>
  <c r="U362" i="99" a="1"/>
  <c r="C917" i="100"/>
  <c r="B581" i="100"/>
  <c r="C868" i="100"/>
  <c r="B592" i="100"/>
  <c r="C978" i="100"/>
  <c r="B447" i="100"/>
  <c r="B468" i="100"/>
  <c r="B953" i="100"/>
  <c r="C405" i="100"/>
  <c r="B692" i="100"/>
  <c r="B10" i="100"/>
  <c r="B244" i="100"/>
  <c r="B539" i="100"/>
  <c r="J165" i="99" a="1"/>
  <c r="B224" i="100"/>
  <c r="C1667" i="100"/>
  <c r="B936" i="100"/>
  <c r="B633" i="100"/>
  <c r="B1952" i="100"/>
  <c r="K4" i="99" a="1"/>
  <c r="C7" i="100"/>
  <c r="C1826" i="100"/>
  <c r="B1895" i="100"/>
  <c r="B1889" i="100"/>
  <c r="C1142" i="100"/>
  <c r="C1120" i="100"/>
  <c r="B409" i="100"/>
  <c r="C351" i="100"/>
  <c r="B190" i="100"/>
  <c r="C1817" i="100"/>
  <c r="B1700" i="100"/>
  <c r="B1598" i="100"/>
  <c r="AD89" i="99" a="1"/>
  <c r="B807" i="100"/>
  <c r="C793" i="100"/>
  <c r="B71" i="100"/>
  <c r="C1003" i="100"/>
  <c r="C566" i="100"/>
  <c r="C646" i="100"/>
  <c r="C1564" i="100"/>
  <c r="V362" i="99" a="1"/>
  <c r="C861" i="100"/>
  <c r="C584" i="100"/>
  <c r="C1130" i="100"/>
  <c r="B829" i="100"/>
  <c r="I341" i="99" a="1"/>
  <c r="B1158" i="100"/>
  <c r="AA271" i="99" a="1"/>
  <c r="C225" i="100"/>
  <c r="C825" i="100"/>
  <c r="B75" i="100"/>
  <c r="C1254" i="100"/>
  <c r="B474" i="100"/>
  <c r="B1055" i="100"/>
  <c r="B1907" i="100"/>
  <c r="B673" i="100"/>
  <c r="C8" i="100"/>
  <c r="B411" i="100"/>
  <c r="B415" i="100"/>
  <c r="C15" i="100"/>
  <c r="B687" i="100"/>
  <c r="B54" i="100"/>
  <c r="B680" i="100"/>
  <c r="B848" i="100"/>
  <c r="F192" i="99"/>
  <c r="B260" i="100"/>
  <c r="C807" i="100"/>
  <c r="C745" i="100"/>
  <c r="X39" i="99" a="1"/>
  <c r="C390" i="100"/>
  <c r="B975" i="100"/>
  <c r="C1154" i="100"/>
  <c r="B470" i="100"/>
  <c r="B274" i="100"/>
  <c r="AN223" i="99" a="1"/>
  <c r="C661" i="100"/>
  <c r="B840" i="100"/>
  <c r="C1934" i="100"/>
  <c r="B1279" i="100"/>
  <c r="B671" i="100"/>
  <c r="B1215" i="100"/>
  <c r="B321" i="100"/>
  <c r="BP219" i="99" a="1"/>
  <c r="Y13" i="99" a="1"/>
  <c r="C404" i="100"/>
  <c r="C1084" i="100"/>
  <c r="C376" i="100"/>
  <c r="B228" i="100"/>
  <c r="C1901" i="100"/>
  <c r="AF271" i="99" a="1"/>
  <c r="B180" i="100"/>
  <c r="C571" i="100"/>
  <c r="P165" i="99" a="1"/>
  <c r="C1798" i="100"/>
  <c r="B1110" i="100"/>
  <c r="E248" i="99" a="1"/>
  <c r="C1042" i="100"/>
  <c r="C1839" i="100"/>
  <c r="C355" i="100"/>
  <c r="C1609" i="100"/>
  <c r="C1703" i="100"/>
  <c r="B1821" i="100"/>
  <c r="B1136" i="100"/>
  <c r="C1808" i="100"/>
  <c r="B1229" i="100"/>
  <c r="B1951" i="100"/>
  <c r="B47" i="100"/>
  <c r="B822" i="100"/>
  <c r="B257" i="100"/>
  <c r="C1187" i="100"/>
  <c r="B199" i="100"/>
  <c r="C944" i="100"/>
  <c r="C436" i="100"/>
  <c r="B1721" i="100"/>
  <c r="C388" i="100"/>
  <c r="C362" i="99" a="1"/>
  <c r="C1728" i="100"/>
  <c r="C952" i="100"/>
  <c r="B1892" i="100"/>
  <c r="N244" i="99" a="1"/>
  <c r="B774" i="100"/>
  <c r="B1924" i="100"/>
  <c r="B842" i="100"/>
  <c r="C375" i="100"/>
  <c r="C74" i="100"/>
  <c r="C447" i="100"/>
  <c r="C1251" i="100"/>
  <c r="B1608" i="100"/>
  <c r="B428" i="100"/>
  <c r="C256" i="100"/>
  <c r="B391" i="100"/>
  <c r="C1674" i="100"/>
  <c r="G322" i="99" a="1"/>
  <c r="C1031" i="100"/>
  <c r="B247" i="100"/>
  <c r="B48" i="100"/>
  <c r="B944" i="100"/>
  <c r="B455" i="100"/>
  <c r="F377" i="99" a="1"/>
  <c r="C292" i="100"/>
  <c r="C422" i="100"/>
  <c r="C1201" i="100"/>
  <c r="C1151" i="100"/>
  <c r="B1165" i="100"/>
  <c r="BY221" i="99" a="1"/>
  <c r="B482" i="100"/>
  <c r="B1097" i="100"/>
  <c r="C1972" i="100"/>
  <c r="B346" i="100"/>
  <c r="C594" i="100"/>
  <c r="G192" i="99" a="1"/>
  <c r="C597" i="100"/>
  <c r="C172" i="100"/>
  <c r="B67" i="100"/>
  <c r="C733" i="100"/>
  <c r="C91" i="99" a="1"/>
  <c r="C183" i="100"/>
  <c r="C1181" i="100"/>
  <c r="B1125" i="100"/>
  <c r="C1933" i="100"/>
  <c r="B376" i="100"/>
  <c r="C692" i="100"/>
  <c r="C1557" i="100"/>
  <c r="B12" i="100"/>
  <c r="B1562" i="100"/>
  <c r="W377" i="99" a="1"/>
  <c r="C848" i="100"/>
  <c r="C1845" i="100"/>
  <c r="C818" i="100"/>
  <c r="B207" i="100"/>
  <c r="B129" i="100"/>
  <c r="C491" i="100"/>
  <c r="AG219" i="99" a="1"/>
  <c r="C884" i="100"/>
  <c r="C512" i="100"/>
  <c r="B118" i="100"/>
  <c r="C439" i="100"/>
  <c r="G13" i="99" a="1"/>
  <c r="B1665" i="100"/>
  <c r="C870" i="100"/>
  <c r="C813" i="100"/>
  <c r="C1961" i="100"/>
  <c r="C349" i="100"/>
  <c r="C1249" i="100"/>
  <c r="C624" i="100"/>
  <c r="C1281" i="100"/>
  <c r="C633" i="100"/>
  <c r="B678" i="100"/>
  <c r="C69" i="100"/>
  <c r="W382" i="99" a="1"/>
  <c r="B1168" i="100"/>
  <c r="I165" i="99" a="1"/>
  <c r="B1946" i="100"/>
  <c r="C101" i="100"/>
  <c r="C496" i="100"/>
  <c r="B416" i="100"/>
  <c r="AH35" i="99" a="1"/>
  <c r="N288" i="99" a="1"/>
  <c r="C577" i="100"/>
  <c r="B492" i="100"/>
  <c r="C22" i="100"/>
  <c r="C610" i="100"/>
  <c r="C802" i="100"/>
  <c r="C1096" i="100"/>
  <c r="B707" i="100"/>
  <c r="B740" i="100"/>
  <c r="B231" i="100"/>
  <c r="C114" i="100"/>
  <c r="C949" i="100"/>
  <c r="C332" i="100"/>
  <c r="B1706" i="100"/>
  <c r="C395" i="100"/>
  <c r="C1095" i="100"/>
  <c r="C175" i="100"/>
  <c r="J322" i="99" a="1"/>
  <c r="C424" i="100"/>
  <c r="C343" i="99" a="1"/>
  <c r="D248" i="99" a="1"/>
  <c r="B1026" i="100"/>
  <c r="AG143" i="99" a="1"/>
  <c r="B478" i="100"/>
  <c r="B748" i="100"/>
  <c r="C653" i="100"/>
  <c r="C620" i="100"/>
  <c r="B1925" i="100"/>
  <c r="B1600" i="100"/>
  <c r="B56" i="100"/>
  <c r="I60" i="99" a="1"/>
  <c r="C858" i="100"/>
  <c r="C572" i="100"/>
  <c r="C316" i="100"/>
  <c r="C260" i="100"/>
  <c r="C1243" i="100"/>
  <c r="B688" i="100"/>
  <c r="B982" i="100"/>
  <c r="Y35" i="99" a="1"/>
  <c r="C1158" i="100"/>
  <c r="BH219" i="99" a="1"/>
  <c r="C833" i="100"/>
  <c r="B562" i="100"/>
  <c r="B1159" i="100"/>
  <c r="N4" i="99" a="1"/>
  <c r="B663" i="100"/>
  <c r="C569" i="100"/>
  <c r="B46" i="100"/>
  <c r="C377" i="100"/>
  <c r="C1134" i="100"/>
  <c r="B1554" i="100"/>
  <c r="B1099" i="100"/>
  <c r="C1941" i="100"/>
  <c r="E246" i="99" a="1"/>
  <c r="C1240" i="100"/>
  <c r="C957" i="100"/>
  <c r="F249" i="99" a="1"/>
  <c r="B900" i="100"/>
  <c r="W224" i="99" a="1"/>
  <c r="C1905" i="100"/>
  <c r="B609" i="100"/>
  <c r="C1734" i="100"/>
  <c r="B414" i="100"/>
  <c r="C726" i="100"/>
  <c r="B1597" i="100"/>
  <c r="B1078" i="100"/>
  <c r="C537" i="100"/>
  <c r="B1803" i="100"/>
  <c r="B424" i="100"/>
  <c r="C335" i="100"/>
  <c r="C1196" i="100"/>
  <c r="B648" i="100"/>
  <c r="V273" i="99" a="1"/>
  <c r="C1133" i="100"/>
  <c r="C586" i="100"/>
  <c r="C1790" i="100"/>
  <c r="B347" i="100"/>
  <c r="H13" i="99" a="1"/>
  <c r="C1953" i="100"/>
  <c r="B1759" i="100"/>
  <c r="B1095" i="100"/>
  <c r="B1939" i="100"/>
  <c r="C273" i="99" a="1"/>
  <c r="B463" i="100"/>
  <c r="B1923" i="100"/>
  <c r="C1129" i="100"/>
  <c r="C727" i="100"/>
  <c r="B1203" i="100"/>
  <c r="C1045" i="100"/>
  <c r="B1964" i="100"/>
  <c r="C896" i="100"/>
  <c r="B466" i="100"/>
  <c r="C444" i="100"/>
  <c r="C1015" i="100"/>
  <c r="N13" i="99" a="1"/>
  <c r="B236" i="100"/>
  <c r="B438" i="100"/>
  <c r="F93" i="99" a="1"/>
  <c r="C894" i="100"/>
  <c r="C565" i="100"/>
  <c r="B194" i="100"/>
  <c r="B429" i="100"/>
  <c r="B1103" i="100"/>
  <c r="I322" i="99" a="1"/>
  <c r="B398" i="100"/>
  <c r="G143" i="99" a="1"/>
  <c r="B448" i="100"/>
  <c r="C300" i="100"/>
  <c r="B705" i="100"/>
  <c r="N5" i="99" a="1"/>
  <c r="C1834" i="100"/>
  <c r="B1846" i="100"/>
  <c r="B184" i="100"/>
  <c r="B351" i="100"/>
  <c r="C480" i="100"/>
  <c r="B1767" i="100"/>
  <c r="B938" i="100"/>
  <c r="M89" i="99" a="1"/>
  <c r="C43" i="100"/>
  <c r="M143" i="99" a="1"/>
  <c r="C546" i="100"/>
  <c r="B700" i="100"/>
  <c r="C1930" i="100"/>
  <c r="B1949" i="100"/>
  <c r="AC271" i="99" a="1"/>
  <c r="C237" i="100"/>
  <c r="C1259" i="100"/>
  <c r="B329" i="100"/>
  <c r="C905" i="100"/>
  <c r="C665" i="100"/>
  <c r="B1778" i="100"/>
  <c r="C1235" i="100"/>
  <c r="C638" i="100"/>
  <c r="G62" i="99"/>
  <c r="B1808" i="100"/>
  <c r="C536" i="100"/>
  <c r="Y114" i="99" a="1"/>
  <c r="B512" i="100"/>
  <c r="C464" i="100"/>
  <c r="C208" i="100"/>
  <c r="C381" i="100"/>
  <c r="B869" i="100"/>
  <c r="B491" i="100"/>
  <c r="B26" i="100"/>
  <c r="B1870" i="100"/>
  <c r="C835" i="100"/>
  <c r="C467" i="100"/>
  <c r="B809" i="100"/>
  <c r="B1006" i="100"/>
  <c r="B754" i="100"/>
  <c r="B1848" i="100"/>
  <c r="B465" i="100"/>
  <c r="B499" i="100"/>
  <c r="B403" i="100"/>
  <c r="B824" i="100"/>
  <c r="B156" i="100"/>
  <c r="C1121" i="100"/>
  <c r="C1184" i="100"/>
  <c r="C1672" i="100"/>
  <c r="B323" i="100"/>
  <c r="C1802" i="100"/>
  <c r="C408" i="100"/>
  <c r="C45" i="100"/>
  <c r="B820" i="100"/>
  <c r="B872" i="100"/>
  <c r="B1715" i="100"/>
  <c r="C111" i="100"/>
  <c r="C427" i="100"/>
  <c r="B767" i="100"/>
  <c r="C697" i="100"/>
  <c r="B1222" i="100"/>
  <c r="O60" i="99" a="1"/>
  <c r="C1195" i="100"/>
  <c r="B1738" i="100"/>
  <c r="C1903" i="100"/>
  <c r="B965" i="100"/>
  <c r="C1163" i="100"/>
  <c r="B632" i="100"/>
  <c r="B425" i="100"/>
  <c r="C1568" i="100"/>
  <c r="B345" i="100"/>
  <c r="B1935" i="100"/>
  <c r="AZ219" i="99" a="1"/>
  <c r="C519" i="100"/>
  <c r="C1611" i="100"/>
  <c r="C1964" i="100"/>
  <c r="C771" i="100"/>
  <c r="C972" i="100"/>
  <c r="C365" i="100"/>
  <c r="B1975" i="100"/>
  <c r="C533" i="100"/>
  <c r="C991" i="100"/>
  <c r="B312" i="100"/>
  <c r="C956" i="100"/>
  <c r="C1016" i="100"/>
  <c r="B510" i="100"/>
  <c r="C1274" i="100"/>
  <c r="C1075" i="100"/>
  <c r="F337" i="99" a="1"/>
  <c r="C766" i="100"/>
  <c r="B1893" i="100"/>
  <c r="AG60" i="99" a="1"/>
  <c r="AO221" i="99" a="1"/>
  <c r="B908" i="100"/>
  <c r="B281" i="100"/>
  <c r="C1272" i="100"/>
  <c r="C346" i="100"/>
  <c r="B1603" i="100"/>
  <c r="C235" i="100"/>
  <c r="C1106" i="100"/>
  <c r="B917" i="100"/>
  <c r="C1193" i="100"/>
  <c r="C1034" i="100"/>
  <c r="C803" i="100"/>
  <c r="B173" i="100"/>
  <c r="C882" i="100"/>
  <c r="B1566" i="100"/>
  <c r="B573" i="100"/>
  <c r="C792" i="100"/>
  <c r="C716" i="100"/>
  <c r="B890" i="100"/>
  <c r="B8" i="100"/>
  <c r="C655" i="100"/>
  <c r="C1231" i="100"/>
  <c r="C1793" i="100"/>
  <c r="C1145" i="100"/>
  <c r="B1666" i="100"/>
  <c r="C233" i="100"/>
  <c r="B506" i="100"/>
  <c r="W91" i="99" a="1"/>
  <c r="B1879" i="100"/>
  <c r="AE60" i="99" a="1"/>
  <c r="C368" i="100"/>
  <c r="C1597" i="100"/>
  <c r="C141" i="100"/>
  <c r="AD60" i="99" a="1"/>
  <c r="B289" i="100"/>
  <c r="C265" i="100"/>
  <c r="C397" i="100"/>
  <c r="C1022" i="100"/>
  <c r="B427" i="100"/>
  <c r="B1869" i="100"/>
  <c r="B248" i="100"/>
  <c r="AB398" i="99" a="1"/>
  <c r="C216" i="100"/>
  <c r="B1823" i="100"/>
  <c r="B6" i="100"/>
  <c r="B378" i="100"/>
  <c r="B1132" i="100"/>
  <c r="B664" i="100"/>
  <c r="C367" i="100"/>
  <c r="Y360" i="99" a="1"/>
  <c r="B70" i="100"/>
  <c r="C461" i="100"/>
  <c r="B1920" i="100"/>
  <c r="C453" i="100"/>
  <c r="C50" i="100"/>
  <c r="V192" i="99" a="1"/>
  <c r="C515" i="100"/>
  <c r="B1844" i="100"/>
  <c r="C1594" i="100"/>
  <c r="B294" i="100"/>
  <c r="C1897" i="100"/>
  <c r="C859" i="100"/>
  <c r="Q60" i="99" a="1"/>
  <c r="C75" i="100"/>
  <c r="B227" i="100"/>
  <c r="U273" i="99" a="1"/>
  <c r="C1693" i="100"/>
  <c r="C12" i="100"/>
  <c r="B800" i="100"/>
  <c r="B1973" i="100"/>
  <c r="C603" i="100"/>
  <c r="F248" i="99" a="1"/>
  <c r="C750" i="100"/>
  <c r="C1029" i="100"/>
  <c r="AC398" i="99" a="1"/>
  <c r="C563" i="100"/>
  <c r="D381" i="99" a="1"/>
  <c r="C799" i="100"/>
  <c r="B521" i="100"/>
  <c r="C1040" i="100"/>
  <c r="N165" i="99" a="1"/>
  <c r="C1778" i="100"/>
  <c r="B1683" i="100"/>
  <c r="C1136" i="100"/>
  <c r="C757" i="100"/>
  <c r="C146" i="100"/>
  <c r="B1729" i="100"/>
  <c r="B739" i="100"/>
  <c r="C1565" i="100"/>
  <c r="C821" i="100"/>
  <c r="C596" i="100"/>
  <c r="B1263" i="100"/>
  <c r="F62" i="99" a="1"/>
  <c r="C832" i="100"/>
  <c r="C883" i="100"/>
  <c r="C1969" i="100"/>
  <c r="B305" i="100"/>
  <c r="C699" i="100"/>
  <c r="B141" i="100"/>
  <c r="B1958" i="100"/>
  <c r="G419" i="99" a="1"/>
  <c r="B1739" i="100"/>
  <c r="C1276" i="100"/>
  <c r="B572" i="100"/>
  <c r="C32" i="100"/>
  <c r="C1101" i="100"/>
  <c r="C1670" i="100"/>
  <c r="H143" i="99" a="1"/>
  <c r="AI35" i="99" a="1"/>
  <c r="C511" i="100"/>
  <c r="AA35" i="99" a="1"/>
  <c r="B65" i="100"/>
  <c r="C185" i="100"/>
  <c r="B1746" i="100"/>
  <c r="B1988" i="100"/>
  <c r="K360" i="99" a="1"/>
  <c r="B1112" i="100"/>
  <c r="W167" i="99" a="1"/>
  <c r="B210" i="100"/>
  <c r="C1884" i="100"/>
  <c r="C524" i="100"/>
  <c r="O35" i="99" a="1"/>
  <c r="B271" i="100"/>
  <c r="B1126" i="100"/>
  <c r="C623" i="100"/>
  <c r="B458" i="100"/>
  <c r="B76" i="100"/>
  <c r="N114" i="99" a="1"/>
  <c r="B487" i="100"/>
  <c r="C1197" i="100"/>
  <c r="B193" i="100"/>
  <c r="C895" i="100"/>
  <c r="C383" i="100"/>
  <c r="B140" i="100"/>
  <c r="C1749" i="100"/>
  <c r="C266" i="100"/>
  <c r="M305" i="99" a="1"/>
  <c r="C1162" i="100"/>
  <c r="C930" i="100"/>
  <c r="B1162" i="100"/>
  <c r="C1893" i="100"/>
  <c r="C669" i="100"/>
  <c r="C1180" i="100"/>
  <c r="C1091" i="100"/>
  <c r="B894" i="100"/>
  <c r="C1785" i="100"/>
  <c r="B461" i="100"/>
  <c r="X93" i="99" a="1"/>
  <c r="C315" i="100"/>
  <c r="B1697" i="100"/>
  <c r="G60" i="99" a="1"/>
  <c r="B1092" i="100"/>
  <c r="B693" i="100"/>
  <c r="B880" i="100"/>
  <c r="B503" i="100"/>
  <c r="C1268" i="100"/>
  <c r="C544" i="100"/>
  <c r="B1798" i="100"/>
  <c r="C502" i="100"/>
  <c r="B542" i="100"/>
  <c r="B1790" i="100"/>
  <c r="B252" i="100"/>
  <c r="B1041" i="100"/>
  <c r="B897" i="100"/>
  <c r="C313" i="100"/>
  <c r="C1050" i="100"/>
  <c r="B1754" i="100"/>
  <c r="B334" i="100"/>
  <c r="C3" i="100"/>
  <c r="C1710" i="100"/>
  <c r="B1932" i="100"/>
  <c r="B1208" i="100"/>
  <c r="C1113" i="100"/>
  <c r="C765" i="100"/>
  <c r="C815" i="100"/>
  <c r="C1108" i="100"/>
  <c r="C1100" i="100"/>
  <c r="B1613" i="100"/>
  <c r="C1081" i="100"/>
  <c r="B270" i="100"/>
  <c r="C516" i="100"/>
  <c r="C1736" i="100"/>
  <c r="B400" i="100"/>
  <c r="C238" i="100"/>
  <c r="C1169" i="100"/>
  <c r="C873" i="100"/>
  <c r="B493" i="100"/>
  <c r="J305" i="99" a="1"/>
  <c r="C1257" i="100"/>
  <c r="C1758" i="100"/>
  <c r="B540" i="100"/>
  <c r="B969" i="100"/>
  <c r="C979" i="100"/>
  <c r="B1837" i="100"/>
  <c r="B1004" i="100"/>
  <c r="C350" i="100"/>
  <c r="B419" i="100"/>
  <c r="C308" i="100"/>
  <c r="C30" i="100"/>
  <c r="C1765" i="100"/>
  <c r="C1864" i="100"/>
  <c r="F224" i="99" a="1"/>
  <c r="K271" i="99" a="1"/>
  <c r="B826" i="100"/>
  <c r="C601" i="100"/>
  <c r="H360" i="99" a="1"/>
  <c r="C1642" i="100"/>
  <c r="C1745" i="100"/>
  <c r="C738" i="100"/>
  <c r="B1081" i="100"/>
  <c r="B230" i="100"/>
  <c r="V383" i="99" a="1"/>
  <c r="BF223" i="99" a="1"/>
  <c r="C863" i="100"/>
  <c r="C590" i="100"/>
  <c r="C1879" i="100"/>
  <c r="O143" i="99" a="1"/>
  <c r="B841" i="100"/>
  <c r="P89" i="99" a="1"/>
  <c r="C92" i="100"/>
  <c r="B311" i="100"/>
  <c r="C167" i="100"/>
  <c r="B1002" i="100"/>
  <c r="C1952" i="100"/>
  <c r="B315" i="100"/>
  <c r="B615" i="100"/>
  <c r="E116" i="99"/>
  <c r="C911" i="100"/>
  <c r="C337" i="99" a="1"/>
  <c r="B1228" i="100"/>
  <c r="B865" i="100"/>
  <c r="B1797" i="100"/>
  <c r="B442" i="100"/>
  <c r="B1917" i="100"/>
  <c r="C540" i="100"/>
  <c r="J360" i="99" a="1"/>
  <c r="G305" i="99" a="1"/>
  <c r="C1118" i="100"/>
  <c r="B527" i="100"/>
  <c r="BM219" i="99" a="1"/>
  <c r="X223" i="99" a="1"/>
  <c r="K190" i="99" a="1"/>
  <c r="B695" i="100"/>
  <c r="B1830" i="100"/>
  <c r="C567" i="100"/>
  <c r="C385" i="100"/>
  <c r="B866" i="100"/>
  <c r="C1812" i="100"/>
  <c r="C450" i="100"/>
  <c r="B627" i="100"/>
  <c r="C629" i="100"/>
  <c r="B1115" i="100"/>
  <c r="C1860" i="100"/>
  <c r="C1607" i="100"/>
  <c r="C886" i="100"/>
  <c r="C530" i="100"/>
  <c r="B1028" i="100"/>
  <c r="C1079" i="100"/>
  <c r="B275" i="100"/>
  <c r="C52" i="100"/>
  <c r="C715" i="100"/>
  <c r="CH219" i="99" a="1"/>
  <c r="B1278" i="100"/>
  <c r="W37" i="99" a="1"/>
  <c r="C115" i="100"/>
  <c r="B1240" i="100"/>
  <c r="B1044" i="100"/>
  <c r="C1170" i="100"/>
  <c r="AB219" i="99" a="1"/>
  <c r="C935" i="100"/>
  <c r="B203" i="100"/>
  <c r="C1206" i="100"/>
  <c r="B749" i="100"/>
  <c r="C1155" i="100"/>
  <c r="B710" i="100"/>
  <c r="AD35" i="99" a="1"/>
  <c r="Y165" i="99" a="1"/>
  <c r="BH221" i="99" a="1"/>
  <c r="B798" i="100"/>
  <c r="N89" i="99" a="1"/>
  <c r="M244" i="99" a="1"/>
  <c r="C1970" i="100"/>
  <c r="B878" i="100"/>
  <c r="B1800" i="100"/>
  <c r="C179" i="100"/>
  <c r="C345" i="100"/>
  <c r="AE190" i="99" a="1"/>
  <c r="C1943" i="100"/>
  <c r="B1842" i="100"/>
  <c r="C754" i="100"/>
  <c r="C482" i="100"/>
  <c r="B960" i="100"/>
  <c r="P143" i="99" a="1"/>
  <c r="B304" i="100"/>
  <c r="AP223" i="99" a="1"/>
  <c r="B1113" i="100"/>
  <c r="C21" i="100"/>
  <c r="N322" i="99" a="1"/>
  <c r="B797" i="100"/>
  <c r="B861" i="100"/>
  <c r="C1813" i="100"/>
  <c r="B564" i="100"/>
  <c r="C281" i="100"/>
  <c r="B1984" i="100"/>
  <c r="J143" i="99" a="1"/>
  <c r="B480" i="100"/>
  <c r="B604" i="100"/>
  <c r="B88" i="100"/>
  <c r="C637" i="100"/>
  <c r="C906" i="100"/>
  <c r="B992" i="100"/>
  <c r="Z35" i="99" a="1"/>
  <c r="C913" i="100"/>
  <c r="B668" i="100"/>
  <c r="B174" i="100"/>
  <c r="B1084" i="100"/>
  <c r="B650" i="100"/>
  <c r="H60" i="99" a="1"/>
  <c r="F167" i="99" a="1"/>
  <c r="B319" i="100"/>
  <c r="AU221" i="99" a="1"/>
  <c r="C608" i="100"/>
  <c r="B24" i="100"/>
  <c r="C252" i="100"/>
  <c r="C406" i="100"/>
  <c r="C1224" i="100"/>
  <c r="C604" i="100"/>
  <c r="G288" i="99" a="1"/>
  <c r="C217" i="100"/>
  <c r="B651" i="100"/>
  <c r="B1139" i="100"/>
  <c r="B267" i="100"/>
  <c r="P60" i="99" a="1"/>
  <c r="C953" i="100"/>
  <c r="B1224" i="100"/>
  <c r="C1829" i="100"/>
  <c r="C1931" i="100"/>
  <c r="B827" i="100"/>
  <c r="C251" i="100"/>
  <c r="C1771" i="100"/>
  <c r="AB13" i="99" a="1"/>
  <c r="C1794" i="100"/>
  <c r="B1024" i="100"/>
  <c r="B785" i="100"/>
  <c r="AG190" i="99" a="1"/>
  <c r="C1700" i="100"/>
  <c r="D224" i="99" a="1"/>
  <c r="B1596" i="100"/>
  <c r="B1043" i="100"/>
  <c r="C307" i="100"/>
  <c r="B686" i="100"/>
  <c r="C373" i="100"/>
  <c r="C1690" i="100"/>
  <c r="B1102" i="100"/>
  <c r="C1671" i="100"/>
  <c r="B987" i="100"/>
  <c r="B535" i="100"/>
  <c r="B327" i="100"/>
  <c r="B920" i="100"/>
  <c r="C302" i="100"/>
  <c r="B818" i="100"/>
  <c r="C1055" i="100"/>
  <c r="AQ221" i="99" a="1"/>
  <c r="C924" i="100"/>
  <c r="C1951" i="100"/>
  <c r="C1810" i="100"/>
  <c r="C1044" i="100"/>
  <c r="AB37" i="99" a="1"/>
  <c r="C236" i="100"/>
  <c r="C268" i="100"/>
  <c r="C1225" i="100"/>
  <c r="B1735" i="100"/>
  <c r="B1052" i="100"/>
  <c r="C503" i="100"/>
  <c r="C1698" i="100"/>
  <c r="C1205" i="100"/>
  <c r="B464" i="100"/>
  <c r="B15" i="100"/>
  <c r="B1724" i="100"/>
  <c r="C476" i="100"/>
  <c r="C1602" i="100"/>
  <c r="C694" i="100"/>
  <c r="C1167" i="100"/>
  <c r="B1904" i="100"/>
  <c r="B876" i="100"/>
  <c r="B392" i="100"/>
  <c r="C144" i="100"/>
  <c r="C929" i="100"/>
  <c r="B1775" i="100"/>
  <c r="B545" i="100"/>
  <c r="B643" i="100"/>
  <c r="C579" i="100"/>
  <c r="C1944" i="100"/>
  <c r="K35" i="99" a="1"/>
  <c r="B1098" i="100"/>
  <c r="H244" i="99" a="1"/>
  <c r="B608" i="100"/>
  <c r="C275" i="100"/>
  <c r="BI219" i="99" a="1"/>
  <c r="M165" i="99" a="1"/>
  <c r="C324" i="100"/>
  <c r="C359" i="100"/>
  <c r="B269" i="100"/>
  <c r="C343" i="100"/>
  <c r="F37" i="99" a="1"/>
  <c r="BE221" i="99" a="1"/>
  <c r="C411" i="100"/>
  <c r="B1727" i="100"/>
  <c r="C973" i="100"/>
  <c r="C1144" i="100"/>
  <c r="C764" i="100"/>
  <c r="B597" i="100"/>
  <c r="B145" i="100"/>
  <c r="C667" i="100"/>
  <c r="B1690" i="100"/>
  <c r="C129" i="100"/>
  <c r="B198" i="100"/>
  <c r="B811" i="100"/>
  <c r="B598" i="100"/>
  <c r="C897" i="100"/>
  <c r="B1005" i="100"/>
  <c r="AB143" i="99" a="1"/>
  <c r="B1834" i="100"/>
  <c r="B734" i="100"/>
  <c r="G341" i="99" a="1"/>
  <c r="C1282" i="100"/>
  <c r="B948" i="100"/>
  <c r="B1909" i="100"/>
  <c r="C1689" i="100"/>
  <c r="B1265" i="100"/>
  <c r="B533" i="100"/>
  <c r="C1688" i="100"/>
  <c r="B1150" i="100"/>
  <c r="C462" i="100"/>
  <c r="C915" i="100"/>
  <c r="B1976" i="100"/>
  <c r="C344" i="100"/>
  <c r="C1681" i="100"/>
  <c r="C1018" i="100"/>
  <c r="B49" i="100"/>
  <c r="B443" i="100"/>
  <c r="C64" i="100"/>
  <c r="B887" i="100"/>
  <c r="B186" i="100"/>
  <c r="B1863" i="100"/>
  <c r="C4" i="100"/>
  <c r="B457" i="100"/>
  <c r="B1944" i="100"/>
  <c r="C26" i="100"/>
  <c r="B1173" i="100"/>
  <c r="C1183" i="100"/>
  <c r="B1262" i="100"/>
  <c r="AG271" i="99" a="1"/>
  <c r="B1242" i="100"/>
  <c r="AB89" i="99" a="1"/>
  <c r="B1957" i="100"/>
  <c r="B85" i="100"/>
  <c r="C291" i="100"/>
  <c r="B528" i="100"/>
  <c r="C409" i="100"/>
  <c r="AC35" i="99" a="1"/>
  <c r="C1559" i="100"/>
  <c r="C1239" i="100"/>
  <c r="C717" i="100"/>
  <c r="B1253" i="100"/>
  <c r="C105" i="100"/>
  <c r="C505" i="100"/>
  <c r="B157" i="100"/>
  <c r="C976" i="100"/>
  <c r="C362" i="100"/>
  <c r="B888" i="100"/>
  <c r="B1945" i="100"/>
  <c r="B520" i="100"/>
  <c r="I190" i="99" a="1"/>
  <c r="C1772" i="100"/>
  <c r="C1764" i="100"/>
  <c r="B1717" i="100"/>
  <c r="C270" i="100"/>
  <c r="CA219" i="99" a="1"/>
  <c r="B584" i="100"/>
  <c r="N9" i="99" a="1"/>
  <c r="B477" i="100"/>
  <c r="C1784" i="100"/>
  <c r="B1058" i="100"/>
  <c r="B301" i="100"/>
  <c r="C941" i="100"/>
  <c r="B867" i="100"/>
  <c r="B1589" i="100"/>
  <c r="C1188" i="100"/>
  <c r="B1914" i="100"/>
  <c r="D169" i="99" a="1"/>
  <c r="X37" i="99" a="1"/>
  <c r="C891" i="100"/>
  <c r="B550" i="100"/>
  <c r="D401" i="99" a="1"/>
  <c r="C659" i="100"/>
  <c r="C639" i="100"/>
  <c r="B137" i="100"/>
  <c r="C433" i="100"/>
  <c r="B397" i="100"/>
  <c r="B1127" i="100"/>
  <c r="C748" i="100"/>
  <c r="K322" i="99" a="1"/>
  <c r="C721" i="100"/>
  <c r="C6" i="100"/>
  <c r="C20" i="100"/>
  <c r="B1124" i="100"/>
  <c r="C862" i="100"/>
  <c r="C570" i="100"/>
  <c r="C1200" i="100"/>
  <c r="C430" i="100"/>
  <c r="C931" i="100"/>
  <c r="B937" i="100"/>
  <c r="C1847" i="100"/>
  <c r="B575" i="100"/>
  <c r="D116" i="99" a="1"/>
  <c r="B371" i="100"/>
  <c r="C664" i="100"/>
  <c r="B196" i="100"/>
  <c r="B657" i="100"/>
  <c r="B1149" i="100"/>
  <c r="C1753" i="100"/>
  <c r="N271" i="99" a="1"/>
  <c r="C1569" i="100"/>
  <c r="C588" i="100"/>
  <c r="C1047" i="100"/>
  <c r="AA377" i="99" a="1"/>
  <c r="B405" i="100"/>
  <c r="O114" i="99" a="1"/>
  <c r="C103" i="100"/>
  <c r="L398" i="99" a="1"/>
  <c r="AB377" i="99" a="1"/>
  <c r="C1668" i="100"/>
  <c r="B603" i="100"/>
  <c r="C632" i="100"/>
  <c r="C830" i="100"/>
  <c r="B1062" i="100"/>
  <c r="B1079" i="100"/>
  <c r="B1972" i="100"/>
  <c r="C998" i="100"/>
  <c r="C1769" i="100"/>
  <c r="B815" i="100"/>
  <c r="C139" i="100"/>
  <c r="B481" i="100"/>
  <c r="AC377" i="99" a="1"/>
  <c r="C1041" i="100"/>
  <c r="B789" i="100"/>
  <c r="B1687" i="100"/>
  <c r="C773" i="100"/>
  <c r="B783" i="100"/>
  <c r="B600" i="100"/>
  <c r="C1191" i="100"/>
  <c r="C730" i="100"/>
  <c r="B784" i="100"/>
  <c r="C378" i="100"/>
  <c r="AE360" i="99" a="1"/>
  <c r="B756" i="100"/>
  <c r="C1007" i="100"/>
  <c r="AF35" i="99" a="1"/>
  <c r="B763" i="100"/>
  <c r="C1092" i="100"/>
  <c r="C1586" i="100"/>
  <c r="B219" i="100"/>
  <c r="E167" i="99" a="1"/>
  <c r="B1707" i="100"/>
  <c r="B254" i="100"/>
  <c r="B456" i="100"/>
  <c r="BV223" i="99" a="1"/>
  <c r="C1843" i="100"/>
  <c r="Y192" i="99" a="1"/>
  <c r="B704" i="100"/>
  <c r="C224" i="100"/>
  <c r="C340" i="100"/>
  <c r="E273" i="99" a="1"/>
  <c r="C889" i="100"/>
  <c r="B933" i="100"/>
  <c r="B942" i="100"/>
  <c r="AB62" i="99" a="1"/>
  <c r="BI221" i="99" a="1"/>
  <c r="B694" i="100"/>
  <c r="C1023" i="100"/>
  <c r="C756" i="100"/>
  <c r="B1810" i="100"/>
  <c r="C24" i="100"/>
  <c r="C191" i="100"/>
  <c r="C551" i="100"/>
  <c r="B1605" i="100"/>
  <c r="C135" i="100"/>
  <c r="B361" i="100"/>
  <c r="C1868" i="100"/>
  <c r="C259" i="100"/>
  <c r="B108" i="100"/>
  <c r="C1751" i="100"/>
  <c r="H398" i="99" a="1"/>
  <c r="C1593" i="100"/>
  <c r="C755" i="100"/>
  <c r="C479" i="100"/>
  <c r="C304" i="100"/>
  <c r="C866" i="100"/>
  <c r="C331" i="100"/>
  <c r="C680" i="100"/>
  <c r="C860" i="100"/>
  <c r="B1069" i="100"/>
  <c r="B87" i="100"/>
  <c r="B635" i="100"/>
  <c r="B868" i="100"/>
  <c r="B921" i="100"/>
  <c r="B1145" i="100"/>
  <c r="C55" i="100"/>
  <c r="B59" i="100"/>
  <c r="B1986" i="100"/>
  <c r="C295" i="100"/>
  <c r="B418" i="100"/>
  <c r="C1838" i="100"/>
  <c r="W362" i="99" a="1"/>
  <c r="B924" i="100"/>
  <c r="B297" i="100"/>
  <c r="B639" i="100"/>
  <c r="C1984" i="100"/>
  <c r="B250" i="100"/>
  <c r="E337" i="99" a="1"/>
  <c r="AC190" i="99" a="1"/>
  <c r="B928" i="100"/>
  <c r="C1928" i="100"/>
  <c r="C254" i="100"/>
  <c r="C989" i="100"/>
  <c r="C293" i="100"/>
  <c r="B1114" i="100"/>
  <c r="C871" i="100"/>
  <c r="L360" i="99" a="1"/>
  <c r="B1269" i="100"/>
  <c r="B646" i="100"/>
  <c r="C170" i="100"/>
  <c r="B836" i="100"/>
  <c r="C746" i="100"/>
  <c r="P6" i="99" a="1"/>
  <c r="B151" i="100"/>
  <c r="C1556" i="100"/>
  <c r="B699" i="100"/>
  <c r="K60" i="99" a="1"/>
  <c r="B1685" i="100"/>
  <c r="B1119" i="100"/>
  <c r="B1027" i="100"/>
  <c r="K305" i="99" a="1"/>
  <c r="C1887" i="100"/>
  <c r="C1182" i="100"/>
  <c r="C763" i="100"/>
  <c r="B810" i="100"/>
  <c r="B577" i="100"/>
  <c r="C203" i="100"/>
  <c r="C1678" i="100"/>
  <c r="B1981" i="100"/>
  <c r="J89" i="99" a="1"/>
  <c r="B453" i="100"/>
  <c r="B241" i="100"/>
  <c r="O13" i="99" a="1"/>
  <c r="C1885" i="100"/>
  <c r="B440" i="100"/>
  <c r="C822" i="100"/>
  <c r="C1889" i="100"/>
  <c r="C1691" i="100"/>
  <c r="B365" i="100"/>
  <c r="B1111" i="100"/>
  <c r="P244" i="99" a="1"/>
  <c r="B1912" i="100"/>
  <c r="B1962" i="100"/>
  <c r="C1857" i="100"/>
  <c r="AC114" i="99" a="1"/>
  <c r="B217" i="100"/>
  <c r="B641" i="100"/>
  <c r="C786" i="100"/>
  <c r="C1878" i="100"/>
  <c r="B574" i="100"/>
  <c r="C136" i="100"/>
  <c r="B209" i="100"/>
  <c r="B423" i="100"/>
  <c r="B857" i="100"/>
  <c r="BG221" i="99" a="1"/>
  <c r="C1815" i="100"/>
  <c r="C421" i="100"/>
  <c r="B1202" i="100"/>
  <c r="B1071" i="100"/>
  <c r="B843" i="100"/>
  <c r="C177" i="100"/>
  <c r="Y91" i="99" a="1"/>
  <c r="C486" i="100"/>
  <c r="C493" i="100"/>
  <c r="B874" i="100"/>
  <c r="B1559" i="100"/>
  <c r="C360" i="100"/>
  <c r="B720" i="100"/>
  <c r="M288" i="99" a="1"/>
  <c r="C18" i="100"/>
  <c r="C842" i="100"/>
  <c r="B1030" i="100"/>
  <c r="C775" i="100"/>
  <c r="C1824" i="100"/>
  <c r="C1746" i="100"/>
  <c r="B728" i="100"/>
  <c r="C1065" i="100"/>
  <c r="C751" i="100"/>
  <c r="B1204" i="100"/>
  <c r="AI89" i="99" a="1"/>
  <c r="D246" i="99" a="1"/>
  <c r="C1740" i="100"/>
  <c r="C820" i="100"/>
  <c r="C606" i="100"/>
  <c r="I377" i="99" a="1"/>
  <c r="B1244" i="100"/>
  <c r="C1974" i="100"/>
  <c r="B1188" i="100"/>
  <c r="C720" i="100"/>
  <c r="B1199" i="100"/>
  <c r="C194" i="100"/>
  <c r="B536" i="100"/>
  <c r="C426" i="100"/>
  <c r="H288" i="99" a="1"/>
  <c r="AF13" i="99" a="1"/>
  <c r="C1147" i="100"/>
  <c r="C925" i="100"/>
  <c r="B714" i="100"/>
  <c r="C1836" i="100"/>
  <c r="B971" i="100"/>
  <c r="C303" i="100"/>
  <c r="C248" i="100"/>
  <c r="AR219" i="99" a="1"/>
  <c r="B249" i="100"/>
  <c r="B1686" i="100"/>
  <c r="AD398" i="99" a="1"/>
  <c r="B1755" i="100"/>
  <c r="C625" i="100"/>
  <c r="B1227" i="100"/>
  <c r="B1137" i="100"/>
  <c r="B945" i="100"/>
  <c r="B103" i="100"/>
  <c r="C650" i="100"/>
  <c r="E290" i="99" a="1"/>
  <c r="C196" i="100"/>
  <c r="C274" i="100"/>
  <c r="C1960" i="100"/>
  <c r="C93" i="100"/>
  <c r="B1908" i="100"/>
  <c r="C1017" i="100"/>
  <c r="N6" i="99" a="1"/>
  <c r="C1770" i="100"/>
  <c r="B1911" i="100"/>
  <c r="C690" i="100"/>
  <c r="C106" i="100"/>
  <c r="C893" i="100"/>
  <c r="B1015" i="100"/>
  <c r="B131" i="100"/>
  <c r="B931" i="100"/>
  <c r="B441" i="100"/>
  <c r="B1667" i="100"/>
  <c r="B1974" i="100"/>
  <c r="B1049" i="100"/>
  <c r="C520" i="100"/>
  <c r="C1757" i="100"/>
  <c r="C1837" i="100"/>
  <c r="C1063" i="100"/>
  <c r="B706" i="100"/>
  <c r="B684" i="100"/>
  <c r="E93" i="99" a="1"/>
  <c r="B1745" i="100"/>
  <c r="C284" i="100"/>
  <c r="E380" i="99" a="1"/>
  <c r="C356" i="100"/>
  <c r="B531" i="100"/>
  <c r="B1207" i="100"/>
  <c r="C415" i="100"/>
  <c r="B795" i="100"/>
  <c r="B675" i="100"/>
  <c r="C1166" i="100"/>
  <c r="BQ219" i="99" a="1"/>
  <c r="C110" i="100"/>
  <c r="B1711" i="100"/>
  <c r="C939" i="100"/>
  <c r="C918" i="100"/>
  <c r="B742" i="100"/>
  <c r="B770" i="100"/>
  <c r="C1917" i="100"/>
  <c r="G398" i="99" a="1"/>
  <c r="B634" i="100"/>
  <c r="M322" i="99" a="1"/>
  <c r="B1246" i="100"/>
  <c r="B1936" i="100"/>
  <c r="B854" i="100"/>
  <c r="B295" i="100"/>
  <c r="C341" i="100"/>
  <c r="B1615" i="100"/>
  <c r="C454" i="100"/>
  <c r="C934" i="100"/>
  <c r="E169" i="99" a="1"/>
  <c r="B882" i="100"/>
  <c r="B1931" i="100"/>
  <c r="C501" i="100"/>
  <c r="B1250" i="100"/>
  <c r="B256" i="100"/>
  <c r="B1072" i="100"/>
  <c r="C391" i="100"/>
  <c r="X398" i="99" a="1"/>
  <c r="C1907" i="100"/>
  <c r="C1886" i="100"/>
  <c r="B337" i="100"/>
  <c r="B1888" i="100"/>
  <c r="C988" i="100"/>
  <c r="B307" i="100"/>
  <c r="B3" i="100"/>
  <c r="C711" i="100"/>
  <c r="X221" i="99" a="1"/>
  <c r="B1901" i="100"/>
  <c r="C762" i="100"/>
  <c r="B961" i="100"/>
  <c r="C668" i="100"/>
  <c r="C962" i="100"/>
  <c r="C922" i="100"/>
  <c r="B973" i="100"/>
  <c r="C900" i="100"/>
  <c r="C1056" i="100"/>
  <c r="AI165" i="99" a="1"/>
  <c r="B1282" i="100"/>
  <c r="C903" i="100"/>
  <c r="C937" i="100"/>
  <c r="C1729" i="100"/>
  <c r="B1913" i="100"/>
  <c r="C993" i="100"/>
  <c r="B835" i="100"/>
  <c r="B1875" i="100"/>
  <c r="B656" i="100"/>
  <c r="C1741" i="100"/>
  <c r="C955" i="100"/>
  <c r="B100" i="100"/>
  <c r="C1721" i="100"/>
  <c r="C1173" i="100"/>
  <c r="C418" i="100"/>
  <c r="C212" i="100"/>
  <c r="B1131" i="100"/>
  <c r="B1853" i="100"/>
  <c r="B1831" i="100"/>
  <c r="B847" i="100"/>
  <c r="B703" i="100"/>
  <c r="C641" i="100"/>
  <c r="C1073" i="100"/>
  <c r="B773" i="100"/>
  <c r="C824" i="100"/>
  <c r="B927" i="100"/>
  <c r="B1017" i="100"/>
  <c r="L219" i="99" a="1"/>
  <c r="B873" i="100"/>
  <c r="B1947" i="100"/>
  <c r="E383" i="99" a="1"/>
  <c r="C1780" i="100"/>
  <c r="C1256" i="100"/>
  <c r="B195" i="100"/>
  <c r="C1965" i="100"/>
  <c r="C500" i="100"/>
  <c r="B1144" i="100"/>
  <c r="P35" i="99" a="1"/>
  <c r="C1149" i="100"/>
  <c r="C1215" i="100"/>
  <c r="B1033" i="100"/>
  <c r="B331" i="100"/>
  <c r="C808" i="100"/>
  <c r="B852" i="100"/>
  <c r="B213" i="100"/>
  <c r="B366" i="100"/>
  <c r="B1872" i="100"/>
  <c r="C1899" i="100"/>
  <c r="C942" i="100"/>
  <c r="AC143" i="99" a="1"/>
  <c r="C168" i="100"/>
  <c r="B1007" i="100"/>
  <c r="C1747" i="100"/>
  <c r="C1567" i="100"/>
  <c r="B380" i="100"/>
  <c r="C1262" i="100"/>
  <c r="C936" i="100"/>
  <c r="B940" i="100"/>
  <c r="B94" i="100"/>
  <c r="B537" i="100"/>
  <c r="B507" i="100"/>
  <c r="C184" i="100"/>
  <c r="C767" i="100"/>
  <c r="C1009" i="100"/>
  <c r="B265" i="100"/>
  <c r="B1048" i="100"/>
  <c r="B1771" i="100"/>
  <c r="B208" i="100"/>
  <c r="B1196" i="100"/>
  <c r="C854" i="100"/>
  <c r="C580" i="100"/>
  <c r="C1962" i="100"/>
  <c r="C1865" i="100"/>
  <c r="Y62" i="99"/>
  <c r="K377" i="99" a="1"/>
  <c r="B571" i="100"/>
  <c r="B999" i="100"/>
  <c r="AF165" i="99" a="1"/>
  <c r="BF221" i="99" a="1"/>
  <c r="B1903" i="100"/>
  <c r="C796" i="100"/>
  <c r="B808" i="100"/>
  <c r="C887" i="100"/>
  <c r="C319" i="100"/>
  <c r="W221" i="99" a="1"/>
  <c r="AC165" i="99" a="1"/>
  <c r="C1588" i="100"/>
  <c r="E91" i="99" a="1"/>
  <c r="C591" i="100"/>
  <c r="C226" i="100"/>
  <c r="B860" i="100"/>
  <c r="B677" i="100"/>
  <c r="B762" i="100"/>
  <c r="B918" i="100"/>
  <c r="C389" i="100"/>
  <c r="C1186" i="100"/>
  <c r="B1087" i="100"/>
  <c r="C946" i="100"/>
  <c r="B1859" i="100"/>
  <c r="C1612" i="100"/>
  <c r="B898" i="100"/>
  <c r="B1983" i="100"/>
  <c r="C474" i="100"/>
  <c r="B914" i="100"/>
  <c r="G356" i="99" a="1"/>
  <c r="B1555" i="100"/>
  <c r="B486" i="100"/>
  <c r="B696" i="100"/>
  <c r="C1712" i="100"/>
  <c r="B1699" i="100"/>
  <c r="B1865" i="100"/>
  <c r="C1131" i="100"/>
  <c r="B30" i="100"/>
  <c r="B111" i="100"/>
  <c r="B7" i="100"/>
  <c r="C354" i="100"/>
  <c r="C1708" i="100"/>
  <c r="C5" i="100"/>
  <c r="C1078" i="100"/>
  <c r="B1868" i="100"/>
  <c r="C743" i="100"/>
  <c r="C1919" i="100"/>
  <c r="X192" i="99"/>
  <c r="C1140" i="100"/>
  <c r="BV224" i="99" a="1"/>
  <c r="B1734" i="100"/>
  <c r="B1194" i="100"/>
  <c r="C1833" i="100"/>
  <c r="C1697" i="100"/>
  <c r="B1209" i="100"/>
  <c r="C1828" i="100"/>
  <c r="B1785" i="100"/>
  <c r="C382" i="100"/>
  <c r="J35" i="99" a="1"/>
  <c r="C97" i="100"/>
  <c r="B436" i="100"/>
  <c r="B943" i="100"/>
  <c r="C1851" i="100"/>
  <c r="C1599" i="100"/>
  <c r="B340" i="100"/>
  <c r="B1695" i="100"/>
  <c r="B526" i="100"/>
  <c r="C1241" i="100"/>
  <c r="B471" i="100"/>
  <c r="C817" i="100"/>
  <c r="E381" i="99" a="1"/>
  <c r="G37" i="99" a="1"/>
  <c r="C542" i="100"/>
  <c r="C294" i="100"/>
  <c r="C1978" i="100"/>
  <c r="B610" i="100"/>
  <c r="B373" i="100"/>
  <c r="B614" i="100"/>
  <c r="B1214" i="100"/>
  <c r="B906" i="100"/>
  <c r="C213" i="100"/>
  <c r="E419" i="99" a="1"/>
  <c r="B330" i="100"/>
  <c r="C357" i="100"/>
  <c r="C1097" i="100"/>
  <c r="B750" i="100"/>
  <c r="P114" i="99" a="1"/>
  <c r="B318" i="100"/>
  <c r="C1791" i="100"/>
  <c r="O244" i="99" a="1"/>
  <c r="B667" i="100"/>
  <c r="B1677" i="100"/>
  <c r="C1614" i="100"/>
  <c r="B283" i="100"/>
  <c r="B1703" i="100"/>
  <c r="H35" i="99" a="1"/>
  <c r="B611" i="100"/>
  <c r="AE13" i="99" a="1"/>
  <c r="B855" i="100"/>
  <c r="C379" i="99" a="1"/>
  <c r="C1687" i="100"/>
  <c r="B1770" i="100"/>
  <c r="B136" i="100"/>
  <c r="C329" i="100"/>
  <c r="C1873" i="100"/>
  <c r="B957" i="100"/>
  <c r="C458" i="100"/>
  <c r="C317" i="100"/>
  <c r="C1019" i="100"/>
  <c r="C124" i="100"/>
  <c r="B1010" i="100"/>
  <c r="C518" i="100"/>
  <c r="C1004" i="100"/>
  <c r="B379" i="100"/>
  <c r="B92" i="100"/>
  <c r="C230" i="100"/>
  <c r="C722" i="100"/>
  <c r="C1835" i="100"/>
  <c r="B793" i="100"/>
  <c r="AH219" i="99" a="1"/>
  <c r="AF190" i="99" a="1"/>
  <c r="C789" i="100"/>
  <c r="C1616" i="100"/>
  <c r="C700" i="100"/>
  <c r="B43" i="100"/>
  <c r="B1569" i="100"/>
  <c r="C1872" i="100"/>
  <c r="C778" i="100"/>
  <c r="B61" i="100"/>
  <c r="B1086" i="100"/>
  <c r="B1197" i="100"/>
  <c r="W192" i="99" a="1"/>
  <c r="AN221" i="99" a="1"/>
  <c r="C188" i="100"/>
  <c r="B19" i="100"/>
  <c r="B1107" i="100"/>
  <c r="H305" i="99" a="1"/>
  <c r="B1934" i="100"/>
  <c r="C1125" i="100"/>
  <c r="B561" i="100"/>
  <c r="B355" i="100"/>
  <c r="B523" i="100"/>
  <c r="L288" i="99" a="1"/>
  <c r="C127" i="100"/>
  <c r="CG219" i="99" a="1"/>
  <c r="C1796" i="100"/>
  <c r="B559" i="100"/>
  <c r="B996" i="100"/>
  <c r="E324" i="99" a="1"/>
  <c r="C1060" i="100"/>
  <c r="C264" i="100"/>
  <c r="B1135" i="100"/>
  <c r="B1267" i="100"/>
  <c r="C689" i="100"/>
  <c r="C852" i="100"/>
  <c r="B298" i="100"/>
  <c r="B870" i="100"/>
  <c r="B1074" i="100"/>
  <c r="C1870" i="100"/>
  <c r="B352" i="100"/>
  <c r="B1922" i="100"/>
  <c r="B1833" i="100"/>
  <c r="D402" i="99" a="1"/>
  <c r="C446" i="100"/>
  <c r="C495" i="100"/>
  <c r="C361" i="100"/>
  <c r="C120" i="100"/>
  <c r="B9" i="100"/>
  <c r="BW221" i="99" a="1"/>
  <c r="J190" i="99" a="1"/>
  <c r="B451" i="100"/>
  <c r="C1279" i="100"/>
  <c r="B1940" i="100"/>
  <c r="Z143" i="99" a="1"/>
  <c r="C1912" i="100"/>
  <c r="C44" i="100"/>
  <c r="AH165" i="99" a="1"/>
  <c r="B1701" i="100"/>
  <c r="B1066" i="100"/>
  <c r="B1956" i="100"/>
  <c r="C1720" i="100"/>
  <c r="B715" i="100"/>
  <c r="B132" i="100"/>
  <c r="C1566" i="100"/>
  <c r="B66" i="100"/>
  <c r="B529" i="100"/>
  <c r="B1039" i="100"/>
  <c r="C223" i="100"/>
  <c r="C752" i="100"/>
  <c r="C517" i="100"/>
  <c r="C535" i="100"/>
  <c r="C1908" i="100"/>
  <c r="B759" i="100"/>
  <c r="W398" i="99" a="1"/>
  <c r="C534" i="100"/>
  <c r="C975" i="100"/>
  <c r="B1858" i="100"/>
  <c r="B1791" i="100"/>
  <c r="B142" i="100"/>
  <c r="B4" i="100"/>
  <c r="C704" i="100"/>
  <c r="B172" i="100"/>
  <c r="B755" i="100"/>
  <c r="C51" i="100"/>
  <c r="C348" i="100"/>
  <c r="C1278" i="100"/>
  <c r="B752" i="100"/>
  <c r="B445" i="100"/>
  <c r="C72" i="100"/>
  <c r="C66" i="100"/>
  <c r="C652" i="100"/>
  <c r="B619" i="100"/>
  <c r="C28" i="100"/>
  <c r="B1794" i="100"/>
  <c r="C347" i="100"/>
  <c r="C797" i="100"/>
  <c r="B98" i="100"/>
  <c r="C1604" i="100"/>
  <c r="C1071" i="100"/>
  <c r="B1008" i="100"/>
  <c r="B450" i="100"/>
  <c r="B905" i="100"/>
  <c r="W381" i="99" a="1"/>
  <c r="W116" i="99"/>
  <c r="C811" i="100"/>
  <c r="C276" i="100"/>
  <c r="C1958" i="100"/>
  <c r="C380" i="99" a="1"/>
  <c r="C76" i="100"/>
  <c r="B594" i="100"/>
  <c r="C440" i="100"/>
  <c r="B1854" i="100"/>
  <c r="B733" i="100"/>
  <c r="B586" i="100"/>
  <c r="B621" i="100"/>
  <c r="C1666" i="100"/>
  <c r="Z165" i="99" a="1"/>
  <c r="C599" i="100"/>
  <c r="C1601" i="100"/>
  <c r="C1967" i="100"/>
  <c r="AG13" i="99" a="1"/>
  <c r="C1028" i="100"/>
  <c r="B1217" i="100"/>
  <c r="B530" i="100"/>
  <c r="B1213" i="100"/>
  <c r="B1174" i="100"/>
  <c r="B1170" i="100"/>
  <c r="C617" i="100"/>
  <c r="C481" i="100"/>
  <c r="V381" i="99" a="1"/>
  <c r="B1642" i="100"/>
  <c r="AB35" i="99" a="1"/>
  <c r="C622" i="100"/>
  <c r="C1731" i="100"/>
  <c r="C374" i="100"/>
  <c r="P7" i="99" a="1"/>
  <c r="B1182" i="100"/>
  <c r="B115" i="100"/>
  <c r="B595" i="100"/>
  <c r="BG223" i="99" a="1"/>
  <c r="B399" i="100"/>
  <c r="B1899" i="100"/>
  <c r="C1051" i="100"/>
  <c r="BW223" i="99" a="1"/>
  <c r="C206" i="100"/>
  <c r="B363" i="100"/>
  <c r="Z89" i="99" a="1"/>
  <c r="C654" i="100"/>
  <c r="C836" i="100"/>
  <c r="B567" i="100"/>
  <c r="B744" i="100"/>
  <c r="B1590" i="100"/>
  <c r="B1187" i="100"/>
  <c r="C605" i="100"/>
  <c r="B1201" i="100"/>
  <c r="B1673" i="100"/>
  <c r="C1730" i="100"/>
  <c r="B1736" i="100"/>
  <c r="C1087" i="100"/>
  <c r="K143" i="99" a="1"/>
  <c r="C938" i="100"/>
  <c r="B683" i="100"/>
  <c r="C148" i="100"/>
  <c r="B821" i="100"/>
  <c r="B375" i="100"/>
  <c r="C1164" i="100"/>
  <c r="B557" i="100"/>
  <c r="B395" i="100"/>
  <c r="C1114" i="100"/>
  <c r="I35" i="99" a="1"/>
  <c r="B1742" i="100"/>
  <c r="C627" i="100"/>
  <c r="C662" i="100"/>
  <c r="AA60" i="99" a="1"/>
  <c r="C186" i="100"/>
  <c r="C435" i="100"/>
  <c r="B320" i="100"/>
  <c r="AF89" i="99" a="1"/>
  <c r="C187" i="100"/>
  <c r="C1033" i="100"/>
  <c r="C131" i="100"/>
  <c r="C49" i="100"/>
  <c r="C788" i="100"/>
  <c r="C984" i="100"/>
  <c r="B102" i="100"/>
  <c r="B1878" i="100"/>
  <c r="Y219" i="99" a="1"/>
  <c r="BX221" i="99" a="1"/>
  <c r="C37" i="100"/>
  <c r="C1139" i="100"/>
  <c r="C737" i="100"/>
  <c r="C992" i="100"/>
  <c r="C681" i="100"/>
  <c r="B58" i="100"/>
  <c r="B505" i="100"/>
  <c r="B513" i="100"/>
  <c r="C1600" i="100"/>
  <c r="C1203" i="100"/>
  <c r="B554" i="100"/>
  <c r="C626" i="100"/>
  <c r="C1585" i="100"/>
  <c r="I398" i="99" a="1"/>
  <c r="C899" i="100"/>
  <c r="C920" i="100"/>
  <c r="C844" i="100"/>
  <c r="C561" i="100"/>
  <c r="B1890" i="100"/>
  <c r="B81" i="100"/>
  <c r="C218" i="100"/>
  <c r="B1001" i="100"/>
  <c r="C1043" i="100"/>
  <c r="C974" i="100"/>
  <c r="C279" i="100"/>
  <c r="C840" i="100"/>
  <c r="C736" i="100"/>
  <c r="B864" i="100"/>
  <c r="C701" i="100"/>
  <c r="C1208" i="100"/>
  <c r="B1769" i="100"/>
  <c r="B976" i="100"/>
  <c r="C36" i="100"/>
  <c r="V403" i="99" a="1"/>
  <c r="C643" i="100"/>
  <c r="C682" i="100"/>
  <c r="B589" i="100"/>
  <c r="B1591" i="100"/>
  <c r="B541" i="100"/>
  <c r="C1748" i="100"/>
  <c r="C923" i="100"/>
  <c r="B1031" i="100"/>
  <c r="C1816" i="100"/>
  <c r="B932" i="100"/>
  <c r="V37" i="99" a="1"/>
  <c r="C509" i="100"/>
  <c r="B555" i="100"/>
  <c r="B636" i="100"/>
  <c r="C1192" i="100"/>
  <c r="I419" i="99" a="1"/>
  <c r="C1606" i="100"/>
  <c r="B396" i="100"/>
  <c r="B336" i="100"/>
  <c r="B107" i="100"/>
  <c r="V379" i="99" a="1"/>
  <c r="C261" i="100"/>
  <c r="B23" i="100"/>
  <c r="B709" i="100"/>
  <c r="B899" i="100"/>
  <c r="C965" i="100"/>
  <c r="B1161" i="100"/>
  <c r="C770" i="100"/>
  <c r="C760" i="100"/>
  <c r="B113" i="100"/>
  <c r="C663" i="100"/>
  <c r="C709" i="100"/>
  <c r="C881" i="100"/>
  <c r="B716" i="100"/>
  <c r="B1801" i="100"/>
  <c r="C419" i="100"/>
  <c r="B1128" i="100"/>
  <c r="C1704" i="100"/>
  <c r="C132" i="100"/>
  <c r="G360" i="99" a="1"/>
  <c r="C416" i="100"/>
  <c r="B519" i="100"/>
  <c r="C805" i="100"/>
  <c r="B479" i="100"/>
  <c r="Y37" i="99" a="1"/>
  <c r="B1758" i="100"/>
  <c r="C425" i="100"/>
  <c r="C91" i="100"/>
  <c r="O271" i="99" a="1"/>
  <c r="C417" i="100"/>
  <c r="B731" i="100"/>
  <c r="M13" i="99" a="1"/>
  <c r="B682" i="100"/>
  <c r="C958" i="100"/>
  <c r="C967" i="100"/>
  <c r="C731" i="100"/>
  <c r="B446" i="100"/>
  <c r="C787" i="100"/>
  <c r="X224" i="99" a="1"/>
  <c r="AQ219" i="99" a="1"/>
  <c r="B1982" i="100"/>
  <c r="C1059" i="100"/>
  <c r="C280" i="100"/>
  <c r="C1159" i="100"/>
  <c r="C1863" i="100"/>
  <c r="C102" i="100"/>
  <c r="B191" i="100"/>
  <c r="C557" i="100"/>
  <c r="B640" i="100"/>
  <c r="B1684" i="100"/>
  <c r="B828" i="100"/>
  <c r="C1102" i="100"/>
  <c r="B1812" i="100"/>
  <c r="C126" i="100"/>
  <c r="C35" i="100"/>
  <c r="C477" i="100"/>
  <c r="C847" i="100"/>
  <c r="B1610" i="100"/>
  <c r="B1587" i="100"/>
  <c r="C856" i="100"/>
  <c r="B697" i="100"/>
  <c r="B1249" i="100"/>
  <c r="B1763" i="100"/>
  <c r="J288" i="99" a="1"/>
  <c r="B1108" i="100"/>
  <c r="C908" i="100"/>
  <c r="B322" i="100"/>
  <c r="BG224" i="99" a="1"/>
  <c r="B1679" i="100"/>
  <c r="C910" i="100"/>
  <c r="B1082" i="100"/>
  <c r="B1710" i="100"/>
  <c r="AE35" i="99" a="1"/>
  <c r="C1963" i="100"/>
  <c r="M219" i="99" a="1"/>
  <c r="B1153" i="100"/>
  <c r="B138" i="100"/>
  <c r="B979" i="100"/>
  <c r="B253" i="100"/>
  <c r="C1854" i="100"/>
  <c r="C80" i="100"/>
  <c r="B1967" i="100"/>
  <c r="B956" i="100"/>
  <c r="B1167" i="100"/>
  <c r="B1221" i="100"/>
  <c r="C95" i="100"/>
  <c r="C1211" i="100"/>
  <c r="B508" i="100"/>
  <c r="V382" i="99" a="1"/>
  <c r="E379" i="99" a="1"/>
  <c r="B524" i="100"/>
  <c r="B954" i="100"/>
  <c r="C1227" i="100"/>
  <c r="B126" i="100"/>
  <c r="B997" i="100"/>
  <c r="C609" i="100"/>
  <c r="V401" i="99" a="1"/>
  <c r="C356" i="99" a="1"/>
  <c r="B372" i="100"/>
  <c r="B1255" i="100"/>
  <c r="C356" i="99" l="1"/>
  <c r="V401" i="99"/>
  <c r="W401" i="99" s="1"/>
  <c r="E379" i="99"/>
  <c r="V382" i="99"/>
  <c r="M219" i="99"/>
  <c r="AE35" i="99"/>
  <c r="BG224" i="99"/>
  <c r="J288" i="99"/>
  <c r="AQ219" i="99"/>
  <c r="X224" i="99"/>
  <c r="M13" i="99"/>
  <c r="O271" i="99"/>
  <c r="Y37" i="99"/>
  <c r="G360" i="99"/>
  <c r="V379" i="99"/>
  <c r="I419" i="99"/>
  <c r="V37" i="99"/>
  <c r="V403" i="99"/>
  <c r="W403" i="99" s="1"/>
  <c r="I398" i="99"/>
  <c r="BX221" i="99"/>
  <c r="Y219" i="99"/>
  <c r="AF89" i="99"/>
  <c r="AA60" i="99"/>
  <c r="I35" i="99"/>
  <c r="K143" i="99"/>
  <c r="Z89" i="99"/>
  <c r="BW223" i="99"/>
  <c r="BG223" i="99"/>
  <c r="P7" i="99"/>
  <c r="AB35" i="99"/>
  <c r="V381" i="99"/>
  <c r="AG13" i="99"/>
  <c r="Z165" i="99"/>
  <c r="C380" i="99"/>
  <c r="W381" i="99"/>
  <c r="W398" i="99"/>
  <c r="AH165" i="99"/>
  <c r="Z143" i="99"/>
  <c r="J190" i="99"/>
  <c r="BW221" i="99"/>
  <c r="D402" i="99"/>
  <c r="E402" i="99" s="1"/>
  <c r="E324" i="99"/>
  <c r="CG219" i="99"/>
  <c r="L288" i="99"/>
  <c r="H305" i="99"/>
  <c r="AN221" i="99"/>
  <c r="W192" i="99"/>
  <c r="AF190" i="99"/>
  <c r="AH219" i="99"/>
  <c r="C379" i="99"/>
  <c r="AE13" i="99"/>
  <c r="H35" i="99"/>
  <c r="O244" i="99"/>
  <c r="P114" i="99"/>
  <c r="E419" i="99"/>
  <c r="G37" i="99"/>
  <c r="E381" i="99"/>
  <c r="J35" i="99"/>
  <c r="BV224" i="99"/>
  <c r="G356" i="99"/>
  <c r="E91" i="99"/>
  <c r="AC165" i="99"/>
  <c r="W221" i="99"/>
  <c r="BF221" i="99"/>
  <c r="AF165" i="99"/>
  <c r="K377" i="99"/>
  <c r="AC143" i="99"/>
  <c r="P35" i="99"/>
  <c r="E383" i="99"/>
  <c r="L219" i="99"/>
  <c r="AI165" i="99"/>
  <c r="X221" i="99"/>
  <c r="X398" i="99"/>
  <c r="E169" i="99"/>
  <c r="M322" i="99"/>
  <c r="G398" i="99"/>
  <c r="BQ219" i="99"/>
  <c r="E380" i="99"/>
  <c r="E93" i="99"/>
  <c r="N6" i="99"/>
  <c r="E290" i="99"/>
  <c r="AD398" i="99"/>
  <c r="AR219" i="99"/>
  <c r="AF13" i="99"/>
  <c r="H288" i="99"/>
  <c r="I377" i="99"/>
  <c r="D246" i="99"/>
  <c r="AI89" i="99"/>
  <c r="M288" i="99"/>
  <c r="Y91" i="99"/>
  <c r="BG221" i="99"/>
  <c r="AC114" i="99"/>
  <c r="P244" i="99"/>
  <c r="O13" i="99"/>
  <c r="J89" i="99"/>
  <c r="K305" i="99"/>
  <c r="K60" i="99"/>
  <c r="P6" i="99"/>
  <c r="L360" i="99"/>
  <c r="AC190" i="99"/>
  <c r="E337" i="99"/>
  <c r="W362" i="99"/>
  <c r="H398" i="99"/>
  <c r="BI221" i="99"/>
  <c r="AB62" i="99"/>
  <c r="E273" i="99"/>
  <c r="Y192" i="99"/>
  <c r="BV223" i="99"/>
  <c r="E167" i="99"/>
  <c r="AF35" i="99"/>
  <c r="AE360" i="99"/>
  <c r="AC377" i="99"/>
  <c r="AB377" i="99"/>
  <c r="L398" i="99"/>
  <c r="O114" i="99"/>
  <c r="AA377" i="99"/>
  <c r="N271" i="99"/>
  <c r="D116" i="99"/>
  <c r="K322" i="99"/>
  <c r="D401" i="99"/>
  <c r="E401" i="99" s="1"/>
  <c r="X37" i="99"/>
  <c r="D169" i="99"/>
  <c r="N9" i="99"/>
  <c r="CA219" i="99"/>
  <c r="I190" i="99"/>
  <c r="AC35" i="99"/>
  <c r="AB89" i="99"/>
  <c r="AG271" i="99"/>
  <c r="G341" i="99"/>
  <c r="AB143" i="99"/>
  <c r="BE221" i="99"/>
  <c r="F37" i="99"/>
  <c r="M165" i="99"/>
  <c r="BI219" i="99"/>
  <c r="H244" i="99"/>
  <c r="K35" i="99"/>
  <c r="AB37" i="99"/>
  <c r="AQ221" i="99"/>
  <c r="D224" i="99"/>
  <c r="AG190" i="99"/>
  <c r="AB13" i="99"/>
  <c r="P60" i="99"/>
  <c r="G288" i="99"/>
  <c r="AU221" i="99"/>
  <c r="F167" i="99"/>
  <c r="H60" i="99"/>
  <c r="Z35" i="99"/>
  <c r="J143" i="99"/>
  <c r="N322" i="99"/>
  <c r="AP223" i="99"/>
  <c r="P143" i="99"/>
  <c r="AE190" i="99"/>
  <c r="M244" i="99"/>
  <c r="N89" i="99"/>
  <c r="BH221" i="99"/>
  <c r="Y165" i="99"/>
  <c r="AD35" i="99"/>
  <c r="AB219" i="99"/>
  <c r="W37" i="99"/>
  <c r="CH219" i="99"/>
  <c r="K190" i="99"/>
  <c r="X223" i="99"/>
  <c r="BM219" i="99"/>
  <c r="G305" i="99"/>
  <c r="J360" i="99"/>
  <c r="C337" i="99"/>
  <c r="P89" i="99"/>
  <c r="O143" i="99"/>
  <c r="BF223" i="99"/>
  <c r="V383" i="99"/>
  <c r="H360" i="99"/>
  <c r="K271" i="99"/>
  <c r="F224" i="99"/>
  <c r="J305" i="99"/>
  <c r="G60" i="99"/>
  <c r="X93" i="99"/>
  <c r="M305" i="99"/>
  <c r="N114" i="99"/>
  <c r="O35" i="99"/>
  <c r="W167" i="99"/>
  <c r="K360" i="99"/>
  <c r="AA35" i="99"/>
  <c r="AI35" i="99"/>
  <c r="H143" i="99"/>
  <c r="G419" i="99"/>
  <c r="F62" i="99"/>
  <c r="N165" i="99"/>
  <c r="D381" i="99"/>
  <c r="AC398" i="99"/>
  <c r="F248" i="99"/>
  <c r="U273" i="99"/>
  <c r="Q60" i="99"/>
  <c r="V192" i="99"/>
  <c r="Y360" i="99"/>
  <c r="AB398" i="99"/>
  <c r="AD60" i="99"/>
  <c r="AE60" i="99"/>
  <c r="W91" i="99"/>
  <c r="AO221" i="99"/>
  <c r="AG60" i="99"/>
  <c r="F337" i="99"/>
  <c r="AZ219" i="99"/>
  <c r="O60" i="99"/>
  <c r="Y114" i="99"/>
  <c r="AC271" i="99"/>
  <c r="M143" i="99"/>
  <c r="M89" i="99"/>
  <c r="N5" i="99"/>
  <c r="G143" i="99"/>
  <c r="I322" i="99"/>
  <c r="F93" i="99"/>
  <c r="N13" i="99"/>
  <c r="C273" i="99"/>
  <c r="H13" i="99"/>
  <c r="V273" i="99"/>
  <c r="W224" i="99"/>
  <c r="F249" i="99"/>
  <c r="E246" i="99"/>
  <c r="N4" i="99"/>
  <c r="BH219" i="99"/>
  <c r="Y35" i="99"/>
  <c r="I60" i="99"/>
  <c r="AG143" i="99"/>
  <c r="D248" i="99"/>
  <c r="C343" i="99"/>
  <c r="J322" i="99"/>
  <c r="N288" i="99"/>
  <c r="AH35" i="99"/>
  <c r="I165" i="99"/>
  <c r="W382" i="99"/>
  <c r="G13" i="99"/>
  <c r="AG219" i="99"/>
  <c r="W377" i="99"/>
  <c r="C91" i="99"/>
  <c r="G192" i="99"/>
  <c r="BY221" i="99"/>
  <c r="F377" i="99"/>
  <c r="G322" i="99"/>
  <c r="N244" i="99"/>
  <c r="C362" i="99"/>
  <c r="E248" i="99"/>
  <c r="P165" i="99"/>
  <c r="AF271" i="99"/>
  <c r="Y13" i="99"/>
  <c r="BP219" i="99"/>
  <c r="AN223" i="99"/>
  <c r="X39" i="99"/>
  <c r="AA271" i="99"/>
  <c r="I341" i="99"/>
  <c r="V362" i="99"/>
  <c r="AD89" i="99"/>
  <c r="K4" i="99"/>
  <c r="J165" i="99"/>
  <c r="U362" i="99"/>
  <c r="I360" i="99"/>
  <c r="AI190" i="99"/>
  <c r="BZ219" i="99"/>
  <c r="L341" i="99"/>
  <c r="AI60" i="99"/>
  <c r="K13" i="99"/>
  <c r="Q165" i="99"/>
  <c r="AS219" i="99"/>
  <c r="K244" i="99"/>
  <c r="E62" i="99"/>
  <c r="H377" i="99"/>
  <c r="G35" i="99"/>
  <c r="I305" i="99"/>
  <c r="AC60" i="99"/>
  <c r="AF143" i="99"/>
  <c r="K341" i="99"/>
  <c r="L271" i="99"/>
  <c r="J114" i="99"/>
  <c r="M60" i="99"/>
  <c r="AH114" i="99"/>
  <c r="AH190" i="99"/>
  <c r="AN224" i="99"/>
  <c r="Z60" i="99"/>
  <c r="E356" i="99"/>
  <c r="U380" i="99"/>
  <c r="W273" i="99"/>
  <c r="M114" i="99"/>
  <c r="D356" i="99"/>
  <c r="D290" i="99"/>
  <c r="H89" i="99"/>
  <c r="F221" i="99"/>
  <c r="N377" i="99"/>
  <c r="D273" i="99"/>
  <c r="AH89" i="99"/>
  <c r="AE377" i="99"/>
  <c r="BJ219" i="99"/>
  <c r="W169" i="99"/>
  <c r="E39" i="99"/>
  <c r="E192" i="99"/>
  <c r="G377" i="99"/>
  <c r="AE219" i="99"/>
  <c r="D221" i="99"/>
  <c r="AX219" i="99"/>
  <c r="L114" i="99"/>
  <c r="E398" i="99"/>
  <c r="CI219" i="99"/>
  <c r="J341" i="99"/>
  <c r="L244" i="99"/>
  <c r="N60" i="99"/>
  <c r="AA360" i="99"/>
  <c r="L165" i="99"/>
  <c r="AA190" i="99"/>
  <c r="Y377" i="99"/>
  <c r="V91" i="99"/>
  <c r="M271" i="99"/>
  <c r="G89" i="99"/>
  <c r="Z377" i="99"/>
  <c r="P4" i="99"/>
  <c r="P5" i="99"/>
  <c r="J419" i="99"/>
  <c r="Z219" i="99"/>
  <c r="X167" i="99"/>
  <c r="G116" i="99"/>
  <c r="C383" i="99"/>
  <c r="U382" i="99"/>
  <c r="D93" i="99"/>
  <c r="AC89" i="99"/>
  <c r="Y143" i="99"/>
  <c r="Z360" i="99"/>
  <c r="CD219" i="99"/>
  <c r="M35" i="99"/>
  <c r="D91" i="99"/>
  <c r="H165" i="99"/>
  <c r="BL221" i="99"/>
  <c r="D337" i="99"/>
  <c r="AE165" i="99"/>
  <c r="G246" i="99"/>
  <c r="BR219" i="99"/>
  <c r="U381" i="99"/>
  <c r="D404" i="99"/>
  <c r="E404" i="99" s="1"/>
  <c r="BA219" i="99"/>
  <c r="F223" i="99"/>
  <c r="AO224" i="99"/>
  <c r="L13" i="99"/>
  <c r="G244" i="99"/>
  <c r="X62" i="99"/>
  <c r="N143" i="99"/>
  <c r="N341" i="99"/>
  <c r="W93" i="99"/>
  <c r="AC13" i="99"/>
  <c r="Z398" i="99"/>
  <c r="BX223" i="99"/>
  <c r="G114" i="99"/>
  <c r="D37" i="99"/>
  <c r="O305" i="99"/>
  <c r="F398" i="99"/>
  <c r="AG89" i="99"/>
  <c r="AA13" i="99"/>
  <c r="AF219" i="99"/>
  <c r="V145" i="99"/>
  <c r="W379" i="99"/>
  <c r="O190" i="99"/>
  <c r="L89" i="99"/>
  <c r="E382" i="99"/>
  <c r="Q219" i="99"/>
  <c r="CB219" i="99"/>
  <c r="J219" i="99"/>
  <c r="Y89" i="99"/>
  <c r="G167" i="99"/>
  <c r="N35" i="99"/>
  <c r="D343" i="99"/>
  <c r="V39" i="99"/>
  <c r="H337" i="99"/>
  <c r="M398" i="99"/>
  <c r="AO223" i="99"/>
  <c r="N219" i="99"/>
  <c r="AE143" i="99"/>
  <c r="V167" i="99"/>
  <c r="BE224" i="99"/>
  <c r="Z190" i="99"/>
  <c r="E224" i="99"/>
  <c r="K219" i="99"/>
  <c r="AT219" i="99"/>
  <c r="L190" i="99"/>
  <c r="Y60" i="99"/>
  <c r="K221" i="99"/>
  <c r="H356" i="99"/>
  <c r="AF377" i="99"/>
  <c r="AA219" i="99"/>
  <c r="L377" i="99"/>
  <c r="AD190" i="99"/>
  <c r="AF114" i="99"/>
  <c r="J377" i="99"/>
  <c r="G165" i="99"/>
  <c r="AE398" i="99"/>
  <c r="O89" i="99"/>
  <c r="I271" i="99"/>
  <c r="W223" i="99"/>
  <c r="AD165" i="99"/>
  <c r="AC221" i="99"/>
  <c r="D39" i="99"/>
  <c r="AD13" i="99"/>
  <c r="V221" i="99"/>
  <c r="Z271" i="99"/>
  <c r="AD219" i="99"/>
  <c r="Q114" i="99"/>
  <c r="I114" i="99"/>
  <c r="G91" i="99"/>
  <c r="Q89" i="99"/>
  <c r="AW219" i="99"/>
  <c r="P219" i="99"/>
  <c r="AA114" i="99"/>
  <c r="E377" i="99"/>
  <c r="M190" i="99"/>
  <c r="I288" i="99"/>
  <c r="AD114" i="99"/>
  <c r="K89" i="99"/>
  <c r="O288" i="99"/>
  <c r="V62" i="99"/>
  <c r="H419" i="99"/>
  <c r="H271" i="99"/>
  <c r="D223" i="99"/>
  <c r="AA165" i="99"/>
  <c r="BK219" i="99"/>
  <c r="J244" i="99"/>
  <c r="M341" i="99"/>
  <c r="Y221" i="99"/>
  <c r="AB165" i="99"/>
  <c r="L143" i="99"/>
  <c r="J271" i="99"/>
  <c r="CC221" i="99"/>
  <c r="W62" i="99"/>
  <c r="AD143" i="99"/>
  <c r="G271" i="99"/>
  <c r="BW224" i="99"/>
  <c r="AA398" i="99"/>
  <c r="AG35" i="99"/>
  <c r="CC219" i="99"/>
  <c r="AV219" i="99"/>
  <c r="AF60" i="99"/>
  <c r="E37" i="99"/>
  <c r="BF224" i="99"/>
  <c r="N8" i="99"/>
  <c r="O165" i="99"/>
  <c r="L60" i="99"/>
  <c r="Y398" i="99"/>
  <c r="I13" i="99"/>
  <c r="BZ221" i="99"/>
  <c r="AD377" i="99"/>
  <c r="CE219" i="99"/>
  <c r="AB60" i="99"/>
  <c r="C381" i="99"/>
  <c r="AH143" i="99"/>
  <c r="AC219" i="99"/>
  <c r="P13" i="99"/>
  <c r="C382" i="99"/>
  <c r="AB360" i="99"/>
  <c r="D382" i="99"/>
  <c r="I219" i="99"/>
  <c r="D383" i="99"/>
  <c r="N190" i="99"/>
  <c r="E343" i="99"/>
  <c r="Z13" i="99"/>
  <c r="V169" i="99"/>
  <c r="H221" i="99"/>
  <c r="AE271" i="99"/>
  <c r="D307" i="99"/>
  <c r="V380" i="99"/>
  <c r="V224" i="99"/>
  <c r="F169" i="99"/>
  <c r="BO219" i="99"/>
  <c r="V116" i="99"/>
  <c r="I143" i="99"/>
  <c r="D62" i="99"/>
  <c r="AB271" i="99"/>
  <c r="G337" i="99"/>
  <c r="U383" i="99"/>
  <c r="P305" i="99"/>
  <c r="AI219" i="99"/>
  <c r="Q190" i="99"/>
  <c r="D15" i="99"/>
  <c r="V15" i="99"/>
  <c r="N7" i="99"/>
  <c r="N305" i="99"/>
  <c r="AE114" i="99"/>
  <c r="AA143" i="99"/>
  <c r="E221" i="99"/>
  <c r="J13" i="99"/>
  <c r="G219" i="99"/>
  <c r="V223" i="99"/>
  <c r="AB114" i="99"/>
  <c r="W39" i="99"/>
  <c r="D167" i="99"/>
  <c r="AB190" i="99"/>
  <c r="X169" i="99"/>
  <c r="AH13" i="99"/>
  <c r="C290" i="99"/>
  <c r="V404" i="99"/>
  <c r="W404" i="99" s="1"/>
  <c r="Y190" i="99"/>
  <c r="E223" i="99"/>
  <c r="CF219" i="99"/>
  <c r="AH60" i="99"/>
  <c r="U379" i="99"/>
  <c r="D379" i="99"/>
  <c r="D192" i="99"/>
  <c r="AP224" i="99"/>
  <c r="J398" i="99"/>
  <c r="V93" i="99"/>
  <c r="D403" i="99"/>
  <c r="E403" i="99" s="1"/>
  <c r="L35" i="99"/>
  <c r="D249" i="99"/>
  <c r="BN219" i="99"/>
  <c r="I89" i="99"/>
  <c r="K288" i="99"/>
  <c r="BV221" i="99"/>
  <c r="AY219" i="99"/>
  <c r="I244" i="99"/>
  <c r="E249" i="99"/>
  <c r="K398" i="99"/>
  <c r="Y167" i="99"/>
  <c r="F246" i="99"/>
  <c r="Y116" i="99"/>
  <c r="F356" i="99"/>
  <c r="W380" i="99"/>
  <c r="AD271" i="99"/>
  <c r="W383" i="99"/>
  <c r="BX224" i="99"/>
  <c r="AD360" i="99"/>
  <c r="G190" i="99"/>
  <c r="H219" i="99"/>
  <c r="F39" i="99"/>
  <c r="AP221" i="99"/>
  <c r="Y271" i="99"/>
  <c r="M360" i="99"/>
  <c r="BY219" i="99"/>
  <c r="AU219" i="99"/>
  <c r="Z114" i="99"/>
  <c r="D380" i="99"/>
  <c r="K114" i="99"/>
  <c r="D145" i="99"/>
  <c r="V402" i="99"/>
  <c r="W402" i="99" s="1"/>
  <c r="H114" i="99"/>
  <c r="K165" i="99"/>
  <c r="L322" i="99"/>
  <c r="AE89" i="99"/>
  <c r="O219" i="99"/>
  <c r="AR221" i="99"/>
  <c r="AI114" i="99"/>
  <c r="J37" i="99"/>
  <c r="Z221" i="99"/>
  <c r="X377" i="99"/>
  <c r="E362" i="99"/>
  <c r="D324" i="99"/>
  <c r="H190" i="99"/>
  <c r="F419" i="99"/>
  <c r="AG114" i="99"/>
  <c r="BE223" i="99"/>
  <c r="AA89" i="99"/>
  <c r="M377" i="99"/>
  <c r="C324" i="99"/>
  <c r="P190" i="99"/>
  <c r="L305" i="99"/>
  <c r="J60" i="99"/>
  <c r="G221" i="99"/>
  <c r="AC360" i="99"/>
  <c r="J62" i="99"/>
  <c r="H322" i="99"/>
  <c r="D362" i="99"/>
  <c r="U91" i="99"/>
  <c r="BL219" i="99"/>
  <c r="AG165" i="99"/>
  <c r="Q244" i="99"/>
  <c r="H341" i="99"/>
  <c r="Q35" i="99"/>
  <c r="Q998" i="100" a="1"/>
  <c r="Q717" i="100" a="1"/>
  <c r="P581" i="100" a="1"/>
  <c r="P1075" i="100" a="1"/>
  <c r="P1012" i="100" a="1"/>
  <c r="P1218" i="100" a="1"/>
  <c r="Q843" i="100" a="1"/>
  <c r="P807" i="100" a="1"/>
  <c r="P903" i="100" a="1"/>
  <c r="Q1091" i="100" a="1"/>
  <c r="P566" i="100" a="1"/>
  <c r="Q1012" i="100" a="1"/>
  <c r="P1169" i="100" a="1"/>
  <c r="P551" i="100" a="1"/>
  <c r="Q1114" i="100" a="1"/>
  <c r="Q650" i="100" a="1"/>
  <c r="Q1101" i="100" a="1"/>
  <c r="Q792" i="100" a="1"/>
  <c r="P1101" i="100" a="1"/>
  <c r="Q747" i="100" a="1"/>
  <c r="Q600" i="100" a="1"/>
  <c r="P792" i="100" a="1"/>
  <c r="P1091" i="100" a="1"/>
  <c r="P941" i="100" a="1"/>
  <c r="P873" i="100" a="1"/>
  <c r="Q941" i="100" a="1"/>
  <c r="Q979" i="100" a="1"/>
  <c r="Q1034" i="100" a="1"/>
  <c r="Q566" i="100" a="1"/>
  <c r="Q1218" i="100" a="1"/>
  <c r="P777" i="100" a="1"/>
  <c r="Q1058" i="100" a="1"/>
  <c r="Q1194" i="100" a="1"/>
  <c r="Q1169" i="100" a="1"/>
  <c r="P717" i="100" a="1"/>
  <c r="P979" i="100" a="1"/>
  <c r="Q681" i="100" a="1"/>
  <c r="P843" i="100" a="1"/>
  <c r="P699" i="100" a="1"/>
  <c r="Q551" i="100" a="1"/>
  <c r="P1058" i="100" a="1"/>
  <c r="P960" i="100" a="1"/>
  <c r="Q699" i="100" a="1"/>
  <c r="Q903" i="100" a="1"/>
  <c r="Q1023" i="100" a="1"/>
  <c r="Q873" i="100" a="1"/>
  <c r="P825" i="100" a="1"/>
  <c r="P747" i="100" a="1"/>
  <c r="Q777" i="100" a="1"/>
  <c r="Q1048" i="100" a="1"/>
  <c r="P1143" i="100" a="1"/>
  <c r="P619" i="100" a="1"/>
  <c r="P1194" i="100" a="1"/>
  <c r="P600" i="100" a="1"/>
  <c r="P650" i="100" a="1"/>
  <c r="Q807" i="100" a="1"/>
  <c r="P1048" i="100" a="1"/>
  <c r="Q922" i="100" a="1"/>
  <c r="P1114" i="100" a="1"/>
  <c r="Q1075" i="100" a="1"/>
  <c r="Q825" i="100" a="1"/>
  <c r="Q581" i="100" a="1"/>
  <c r="P681" i="100" a="1"/>
  <c r="P1034" i="100" a="1"/>
  <c r="P1023" i="100" a="1"/>
  <c r="Q619" i="100" a="1"/>
  <c r="Q1143" i="100" a="1"/>
  <c r="P922" i="100" a="1"/>
  <c r="P998" i="100" a="1"/>
  <c r="Q960" i="100" a="1"/>
  <c r="Q960" i="100" l="1"/>
  <c r="P998" i="100"/>
  <c r="P922" i="100"/>
  <c r="Q1143" i="100"/>
  <c r="Q619" i="100"/>
  <c r="P1023" i="100"/>
  <c r="P1034" i="100"/>
  <c r="P681" i="100"/>
  <c r="Q581" i="100"/>
  <c r="Q825" i="100"/>
  <c r="Q1075" i="100"/>
  <c r="P1114" i="100"/>
  <c r="Q922" i="100"/>
  <c r="P1048" i="100"/>
  <c r="Q807" i="100"/>
  <c r="P650" i="100"/>
  <c r="P600" i="100"/>
  <c r="P1194" i="100"/>
  <c r="P619" i="100"/>
  <c r="P1143" i="100"/>
  <c r="Q1048" i="100"/>
  <c r="Q777" i="100"/>
  <c r="P747" i="100"/>
  <c r="P825" i="100"/>
  <c r="Q873" i="100"/>
  <c r="Q1023" i="100"/>
  <c r="Q903" i="100"/>
  <c r="Q699" i="100"/>
  <c r="P960" i="100"/>
  <c r="P1058" i="100"/>
  <c r="Q551" i="100"/>
  <c r="P699" i="100"/>
  <c r="P843" i="100"/>
  <c r="Q681" i="100"/>
  <c r="P979" i="100"/>
  <c r="P717" i="100"/>
  <c r="Q1169" i="100"/>
  <c r="Q1194" i="100"/>
  <c r="Q1058" i="100"/>
  <c r="P777" i="100"/>
  <c r="Q1218" i="100"/>
  <c r="Q566" i="100"/>
  <c r="Q1034" i="100"/>
  <c r="Q979" i="100"/>
  <c r="Q941" i="100"/>
  <c r="P873" i="100"/>
  <c r="P941" i="100"/>
  <c r="P1091" i="100"/>
  <c r="P792" i="100"/>
  <c r="Q600" i="100"/>
  <c r="Q747" i="100"/>
  <c r="P1101" i="100"/>
  <c r="Q792" i="100"/>
  <c r="Q1101" i="100"/>
  <c r="Q650" i="100"/>
  <c r="Q1114" i="100"/>
  <c r="P551" i="100"/>
  <c r="P1169" i="100"/>
  <c r="Q1012" i="100"/>
  <c r="P566" i="100"/>
  <c r="Q1091" i="100"/>
  <c r="P903" i="100"/>
  <c r="P807" i="100"/>
  <c r="Q843" i="100"/>
  <c r="P1218" i="100"/>
  <c r="P1012" i="100"/>
  <c r="P1075" i="100"/>
  <c r="P581" i="100"/>
  <c r="Q717" i="100"/>
  <c r="Q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<sst xmlns="http://schemas.openxmlformats.org/spreadsheetml/2006/main" count="26695" uniqueCount="2147">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</sst>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 fontId="0" fillId="6" borderId="9" xfId="3" applyNumberFormat="1" applyFont="1" applyFill="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3"/>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7"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7"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4"/>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8"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2" t="s">
        <v>1310</v>
      </c>
      <c r="BD5" s="1562"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1"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1"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1"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1"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1"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1"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1"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1"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1"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2"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3"/>
      <c r="AY18" s="1564"/>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9"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3"/>
      <c r="H14" s="622"/>
      <c r="I14" s="1553"/>
      <c r="J14" s="145"/>
      <c r="K14" s="1553"/>
      <c r="L14" s="145"/>
      <c r="M14" s="1518"/>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4"/>
      <c r="H19" s="989"/>
      <c r="I19" s="1551" t="str">
        <f>IF(E13="Yes",IF(AND(G19&lt;&gt;"",G20="",G21="",G22="",G23=""),999999999.99,IF(G20&lt;&gt;"",G20-0.01,"")),"")</f>
        <v/>
      </c>
      <c r="J19" s="1348"/>
      <c r="K19" s="1550"/>
      <c r="L19" s="145"/>
      <c r="M19" s="1707"/>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4"/>
      <c r="H20" s="989"/>
      <c r="I20" s="1551" t="str">
        <f>IF(E13="Yes",IF(AND(G20&lt;&gt;"",G21="",G22="",G23="",I19&lt;&gt;999999999.99),999999999.99,IF(G21&lt;&gt;"",G21-0.01,"")),"")</f>
        <v/>
      </c>
      <c r="J20" s="990"/>
      <c r="K20" s="1550"/>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4"/>
      <c r="H21" s="989"/>
      <c r="I21" s="1551" t="str">
        <f>IF(E13="Yes",IF(AND(G21&lt;&gt;"",G22="",G23="",I20&lt;&gt;999999999.99),999999999.99,IF(G22&lt;&gt;"",G22-0.01,"")),"")</f>
        <v/>
      </c>
      <c r="J21" s="1348"/>
      <c r="K21" s="1550"/>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4"/>
      <c r="H22" s="989"/>
      <c r="I22" s="1551" t="str">
        <f>IF(E13="Yes",IF(AND(G22&lt;&gt;"",G23="",I21&lt;&gt;999999999.99),999999999.99,IF(G23&lt;&gt;"",G23-0.01,"")),"")</f>
        <v/>
      </c>
      <c r="J22" s="1348"/>
      <c r="K22" s="1550"/>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4"/>
      <c r="H23" s="989"/>
      <c r="I23" s="1551" t="str">
        <f>IF(E13="Yes",IF(AND(G23&lt;&gt;"",I22&lt;&gt;999999999.99),999999999.99,""),"")</f>
        <v/>
      </c>
      <c r="J23" s="1348"/>
      <c r="K23" s="1550"/>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3"/>
      <c r="L28" s="145"/>
      <c r="M28" s="1519"/>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4"/>
      <c r="H33" s="554"/>
      <c r="I33" s="914" t="str">
        <f>IF(E27="Yes",IF(AND(G33&lt;&gt;"",G34="",G35="",G36="",G37=""),999999999.99,IF(G34&lt;&gt;"",G34-0.01,"")),"")</f>
        <v/>
      </c>
      <c r="J33" s="145"/>
      <c r="K33" s="1550"/>
      <c r="L33" s="145"/>
      <c r="M33" s="1707"/>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4"/>
      <c r="H34" s="554"/>
      <c r="I34" s="914" t="str">
        <f>IF(E27="Yes",IF(AND(G34&lt;&gt;"",G35="",G36="",G37="",I33&lt;&gt;999999999.99),999999999.99,IF(G35&lt;&gt;"",G35-0.01,"")),"")</f>
        <v/>
      </c>
      <c r="J34" s="833" t="str">
        <f>IF($E$15="YES","**Tier 1 used for modeling purposes**","")</f>
        <v/>
      </c>
      <c r="K34" s="1550"/>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4"/>
      <c r="H35" s="554"/>
      <c r="I35" s="914" t="str">
        <f>IF(E27="Yes",IF(AND(G35&lt;&gt;"",G36="",G37="",I34&lt;&gt;999999999.99),999999999.99,IF(G36&lt;&gt;"",G36-0.01,"")),"")</f>
        <v/>
      </c>
      <c r="J35" s="145"/>
      <c r="K35" s="1550"/>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4"/>
      <c r="H36" s="554"/>
      <c r="I36" s="914" t="str">
        <f>IF(E27="Yes",IF(AND(G36&lt;&gt;"",G37="",I35&lt;&gt;999999999.99),999999999.99,IF(G37&lt;&gt;"",G37-0.01,"")),"")</f>
        <v/>
      </c>
      <c r="J36" s="145"/>
      <c r="K36" s="1550"/>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4"/>
      <c r="H37" s="554"/>
      <c r="I37" s="914" t="str">
        <f>IF(E27="Yes",IF(AND(G37&lt;&gt;"",I36&lt;&gt;999999999.99),999999999.99,""),"")</f>
        <v/>
      </c>
      <c r="J37" s="145"/>
      <c r="K37" s="1550"/>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3"/>
      <c r="L42" s="145"/>
      <c r="M42" s="1519"/>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4"/>
      <c r="H47" s="554"/>
      <c r="I47" s="1549" t="str">
        <f>IF(E41="Yes",IF(AND(G47&lt;&gt;"",G48="",G49="",G50="",G51=""),999999999.99,IF(G48&lt;&gt;"",G48-0.01,"")),"")</f>
        <v/>
      </c>
      <c r="J47" s="145"/>
      <c r="K47" s="1550"/>
      <c r="L47" s="145"/>
      <c r="M47" s="1707"/>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4"/>
      <c r="H48" s="554"/>
      <c r="I48" s="1549" t="str">
        <f>IF(E41="Yes",IF(AND(G48&lt;&gt;"",G49="",G50="",G51="",I47&lt;&gt;999999999.99),999999999.99,IF(G49&lt;&gt;"",G49-0.01,"")),"")</f>
        <v/>
      </c>
      <c r="J48" s="833" t="str">
        <f>IF($E$15="YES","**Tier 1 used for modeling purposes**","")</f>
        <v/>
      </c>
      <c r="K48" s="1550"/>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4"/>
      <c r="H49" s="554"/>
      <c r="I49" s="1549" t="str">
        <f>IF(E41="Yes",IF(AND(G49&lt;&gt;"",G50="",G51="",I48&lt;&gt;999999999.99),999999999.99,IF(G50&lt;&gt;"",G50-0.01,"")),"")</f>
        <v/>
      </c>
      <c r="J49" s="145"/>
      <c r="K49" s="1550"/>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4"/>
      <c r="H50" s="554"/>
      <c r="I50" s="1549" t="str">
        <f>IF(E41="Yes",IF(AND(G50&lt;&gt;"",G51="",I49&lt;&gt;999999999.99),999999999.99,IF(G51&lt;&gt;"",G51-0.01,"")),"")</f>
        <v/>
      </c>
      <c r="J50" s="145"/>
      <c r="K50" s="1550"/>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4"/>
      <c r="H51" s="554"/>
      <c r="I51" s="1549" t="str">
        <f>IF(E41="Yes",IF(AND(G51&lt;&gt;"",I50&lt;&gt;999999999.99),999999999.99,""),"")</f>
        <v/>
      </c>
      <c r="J51" s="145"/>
      <c r="K51" s="1550"/>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3"/>
      <c r="L56" s="145"/>
      <c r="M56" s="1519"/>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4"/>
      <c r="H61" s="554"/>
      <c r="I61" s="914" t="str">
        <f>IF(E55="Yes",IF(AND(G61&lt;&gt;"",G62="",G63="",G64="",G65=""),999999999.99,IF(G62&lt;&gt;"",G62-0.01,"")),"")</f>
        <v/>
      </c>
      <c r="J61" s="833"/>
      <c r="K61" s="1550"/>
      <c r="L61" s="834"/>
      <c r="M61" s="1699"/>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4"/>
      <c r="H62" s="554"/>
      <c r="I62" s="914" t="str">
        <f>IF(E55="Yes",IF(AND(G62&lt;&gt;"",G63="",G64="",G65="",I61&lt;&gt;999999999.99),999999999.99,IF(G63&lt;&gt;"",G63-0.01,"")),"")</f>
        <v/>
      </c>
      <c r="J62" s="145"/>
      <c r="K62" s="1550"/>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4"/>
      <c r="H63" s="554"/>
      <c r="I63" s="914" t="str">
        <f>IF(E55="Yes",IF(AND(G63&lt;&gt;"",G64="",G65="",I62&lt;&gt;999999999.99),999999999.99,IF(G64&lt;&gt;"",G64-0.01,"")),"")</f>
        <v/>
      </c>
      <c r="J63" s="145"/>
      <c r="K63" s="1550"/>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4"/>
      <c r="H64" s="554"/>
      <c r="I64" s="914" t="str">
        <f>IF(E55="Yes",IF(AND(G64&lt;&gt;"",G65="",I63&lt;&gt;999999999.99),999999999.99,IF(G65&lt;&gt;"",G65-0.01,"")),"")</f>
        <v/>
      </c>
      <c r="J64" s="145"/>
      <c r="K64" s="1550"/>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4"/>
      <c r="H65" s="554"/>
      <c r="I65" s="914" t="str">
        <f>IF(E55="Yes",IF(AND(G65&lt;&gt;"",I64&lt;&gt;999999999.99),999999999.99,""),"")</f>
        <v/>
      </c>
      <c r="J65" s="41"/>
      <c r="K65" s="1550"/>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3"/>
      <c r="L70" s="145"/>
      <c r="M70" s="1519"/>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4"/>
      <c r="H75" s="554"/>
      <c r="I75" s="914" t="str">
        <f>IF(E69="Yes",IF(AND(G75&lt;&gt;"",G76="",G77="",G78="",G79=""),999999999.99,IF(G76&lt;&gt;"",G76-0.01,"")),"")</f>
        <v/>
      </c>
      <c r="J75" s="833" t="str">
        <f>IF($E$57="YES","**Tier 1 used for modeling purposes**","")</f>
        <v/>
      </c>
      <c r="K75" s="1550"/>
      <c r="L75" s="834"/>
      <c r="M75" s="1699"/>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4"/>
      <c r="H76" s="554"/>
      <c r="I76" s="914" t="str">
        <f>IF(E69="Yes",IF(AND(G76&lt;&gt;"",G77="",G78="",G79="",I75&lt;&gt;999999999.99),999999999.99,IF(G77&lt;&gt;"",G77-0.01,"")),"")</f>
        <v/>
      </c>
      <c r="J76" s="145"/>
      <c r="K76" s="1550"/>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4"/>
      <c r="H77" s="554"/>
      <c r="I77" s="914" t="str">
        <f>IF(E69="Yes",IF(AND(G77&lt;&gt;"",G78="",G79="",I76&lt;&gt;999999999.99),999999999.99,IF(G78&lt;&gt;"",G78-0.01,"")),"")</f>
        <v/>
      </c>
      <c r="J77" s="145"/>
      <c r="K77" s="1550"/>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4"/>
      <c r="H78" s="554"/>
      <c r="I78" s="914" t="str">
        <f>IF(E69="Yes",IF(AND(G78&lt;&gt;"",G79="",I77&lt;&gt;999999999.99),999999999.99,IF(G79&lt;&gt;"",G79-0.01,"")),"")</f>
        <v/>
      </c>
      <c r="J78" s="145"/>
      <c r="K78" s="1550"/>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4"/>
      <c r="H79" s="554"/>
      <c r="I79" s="914" t="str">
        <f>IF(E69="Yes",IF(AND(G79&lt;&gt;"",I78&lt;&gt;999999999.99),999999999.99,""),"")</f>
        <v/>
      </c>
      <c r="J79" s="41"/>
      <c r="K79" s="1550"/>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8" t="s">
        <v>1384</v>
      </c>
      <c r="F84" s="41"/>
      <c r="G84" s="1553"/>
      <c r="H84" s="554"/>
      <c r="I84" s="1553"/>
      <c r="J84" s="145"/>
      <c r="K84" s="1553"/>
      <c r="L84" s="145"/>
      <c r="M84" s="1519"/>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70">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1"/>
      <c r="H89" s="188"/>
      <c r="I89" s="915" t="str">
        <f>IF(E83="Yes",IF(AND(G89&lt;&gt;"",G90="",G91="",G92="",G93=""),1,IF(G90&lt;&gt;"",G90-0.0001,"")),"")</f>
        <v/>
      </c>
      <c r="J89" s="833"/>
      <c r="K89" s="1550"/>
      <c r="L89" s="188"/>
      <c r="M89" s="1699"/>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1"/>
      <c r="H90" s="188"/>
      <c r="I90" s="915" t="str">
        <f>IF(E83="Yes",IF(AND(G90&lt;&gt;"",G91="",G92="",G93="",I89&lt;&gt;1),1,IF(G91&lt;&gt;"",G91-0.0001,"")),"")</f>
        <v/>
      </c>
      <c r="J90" s="229"/>
      <c r="K90" s="1550"/>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1"/>
      <c r="H91" s="188"/>
      <c r="I91" s="915" t="str">
        <f>IF(E83="Yes",IF(AND(G91&lt;&gt;"",G92="",G93="",I90&lt;&gt;1),1,IF(G92&lt;&gt;"",G92-0.0001,"")),"")</f>
        <v/>
      </c>
      <c r="J91" s="229"/>
      <c r="K91" s="1550"/>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1"/>
      <c r="H92" s="188"/>
      <c r="I92" s="915" t="str">
        <f>IF(E83="Yes",IF(AND(G92&lt;&gt;"",G93="",I91&lt;&gt;1),1,IF(G93&lt;&gt;"",G93-0.0001,"")),"")</f>
        <v/>
      </c>
      <c r="J92" s="229"/>
      <c r="K92" s="1550"/>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1"/>
      <c r="H93" s="188"/>
      <c r="I93" s="915" t="str">
        <f>IF(E83="Yes",IF(AND(G93&lt;&gt;"",I92&lt;&gt;1),1,""),"")</f>
        <v/>
      </c>
      <c r="J93" s="229"/>
      <c r="K93" s="1550"/>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3"/>
      <c r="L98" s="145"/>
      <c r="M98" s="1519"/>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70">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1"/>
      <c r="H103" s="188"/>
      <c r="I103" s="984" t="str">
        <f>IF(E97="Yes",IF(AND(G103&lt;&gt;"",G104="",G105="",G106="",G107=""),1,IF(G104&lt;&gt;"",G104-0.0001,"")),"")</f>
        <v/>
      </c>
      <c r="J103" s="833" t="str">
        <f>IF($E$85="YES","**Tier 1 payout used for modeling purposes**","")</f>
        <v/>
      </c>
      <c r="K103" s="1550"/>
      <c r="L103" s="188"/>
      <c r="M103" s="1699"/>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1"/>
      <c r="H104" s="188"/>
      <c r="I104" s="973" t="str">
        <f>IF(E97="Yes",IF(AND(G104&lt;&gt;"",G105="",G106="",G107="",I103&lt;&gt;1),1,IF(G105&lt;&gt;"",G105-0.0001,"")),"")</f>
        <v/>
      </c>
      <c r="J104" s="229"/>
      <c r="K104" s="1550"/>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1"/>
      <c r="H105" s="188"/>
      <c r="I105" s="973" t="str">
        <f>IF(E97="Yes",IF(AND(G105&lt;&gt;"",G106="",G107="",I104&lt;&gt;1),1,IF(G106&lt;&gt;"",G106-0.0001,"")),"")</f>
        <v/>
      </c>
      <c r="J105" s="229"/>
      <c r="K105" s="1550"/>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1"/>
      <c r="H106" s="188"/>
      <c r="I106" s="973" t="str">
        <f>IF(E97="Yes",IF(AND(G106&lt;&gt;"",G107="",I105&lt;&gt;1),1,IF(G107&lt;&gt;"",G107-0.0001,"")),"")</f>
        <v/>
      </c>
      <c r="J106" s="229"/>
      <c r="K106" s="1550"/>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1"/>
      <c r="H107" s="188"/>
      <c r="I107" s="973" t="str">
        <f>IF(E97="Yes",IF(AND(G107&lt;&gt;"",I106&lt;&gt;1),1,""),"")</f>
        <v/>
      </c>
      <c r="J107" s="229"/>
      <c r="K107" s="1550"/>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8">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3"/>
      <c r="L112" s="145"/>
      <c r="M112" s="1519"/>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5"/>
      <c r="H115" s="188"/>
      <c r="I115" s="918" t="str">
        <f>IF(E111="Yes",999999999.99,"")</f>
        <v/>
      </c>
      <c r="J115" s="229"/>
      <c r="K115" s="1550"/>
      <c r="L115" s="188"/>
      <c r="M115" s="1707"/>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9"/>
      <c r="F116" s="481" t="s">
        <v>2136</v>
      </c>
      <c r="G116" s="1580">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3"/>
      <c r="L120" s="886"/>
      <c r="M120" s="1519"/>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5"/>
      <c r="H123" s="188"/>
      <c r="I123" s="985" t="str">
        <f>IF(E119="Yes",999999999.99,"")</f>
        <v/>
      </c>
      <c r="J123" s="229"/>
      <c r="K123" s="1550"/>
      <c r="L123" s="188"/>
      <c r="M123" s="1707"/>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80">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3"/>
      <c r="L128" s="886"/>
      <c r="M128" s="1519"/>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5"/>
      <c r="H131" s="188"/>
      <c r="I131" s="985" t="str">
        <f>IF(E127="Yes",999999999.99,"")</f>
        <v/>
      </c>
      <c r="J131" s="229"/>
      <c r="K131" s="1550"/>
      <c r="L131" s="188"/>
      <c r="M131" s="1707"/>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80">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3"/>
      <c r="L136" s="886"/>
      <c r="M136" s="1519"/>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5"/>
      <c r="H139" s="188"/>
      <c r="I139" s="985" t="str">
        <f>IF(E135="Yes",999999999.99,"")</f>
        <v/>
      </c>
      <c r="J139" s="229"/>
      <c r="K139" s="1550"/>
      <c r="L139" s="188"/>
      <c r="M139" s="1707"/>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80">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3"/>
      <c r="L144" s="886"/>
      <c r="M144" s="1519"/>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5"/>
      <c r="H147" s="188"/>
      <c r="I147" s="985" t="str">
        <f>IF(E143="Yes",999999999.99,"")</f>
        <v/>
      </c>
      <c r="J147" s="229"/>
      <c r="K147" s="1550"/>
      <c r="L147" s="188"/>
      <c r="M147" s="1707"/>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80">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8" t="s">
        <v>1384</v>
      </c>
      <c r="F152" s="239"/>
      <c r="G152" s="1553"/>
      <c r="H152" s="554"/>
      <c r="I152" s="1553"/>
      <c r="J152" s="145"/>
      <c r="K152" s="1553"/>
      <c r="L152" s="145"/>
      <c r="M152" s="1519"/>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1"/>
      <c r="H155" s="188"/>
      <c r="I155" s="915" t="str">
        <f>IF(E151="Yes",1,"")</f>
        <v/>
      </c>
      <c r="J155" s="229"/>
      <c r="K155" s="1550"/>
      <c r="L155" s="188"/>
      <c r="M155" s="1707"/>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8" t="s">
        <v>1384</v>
      </c>
      <c r="F160" s="660" t="s">
        <v>1095</v>
      </c>
      <c r="G160" s="1553" t="str">
        <f>IF(E160&lt;&gt;"Please Select","Program","")</f>
        <v/>
      </c>
      <c r="H160" s="554"/>
      <c r="I160" s="1553"/>
      <c r="J160" s="145"/>
      <c r="K160" s="1553" t="str">
        <f>IF(E160&lt;&gt;"Please Select","Corporate Office","")</f>
        <v/>
      </c>
      <c r="L160" s="145"/>
      <c r="M160" s="1575"/>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5"/>
      <c r="H163" s="188"/>
      <c r="I163" s="238"/>
      <c r="J163" s="197"/>
      <c r="K163" s="1037"/>
      <c r="L163" s="188"/>
      <c r="M163" s="169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8" t="s">
        <v>1384</v>
      </c>
      <c r="F168" s="660" t="s">
        <v>1095</v>
      </c>
      <c r="G168" s="1553" t="str">
        <f>IF(E168&lt;&gt;"Please Select","Program","")</f>
        <v/>
      </c>
      <c r="H168" s="554"/>
      <c r="I168" s="1553"/>
      <c r="J168" s="145"/>
      <c r="K168" s="1553" t="str">
        <f>IF(E168&lt;&gt;"Please Select","Corporate Office","")</f>
        <v/>
      </c>
      <c r="L168" s="145"/>
      <c r="M168" s="1574"/>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5"/>
      <c r="H171" s="188"/>
      <c r="I171" s="238"/>
      <c r="J171" s="197"/>
      <c r="K171" s="1037"/>
      <c r="L171" s="188"/>
      <c r="M171" s="169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8" t="s">
        <v>1384</v>
      </c>
      <c r="F176" s="196"/>
      <c r="G176" s="1553"/>
      <c r="H176" s="554"/>
      <c r="I176" s="1553"/>
      <c r="J176" s="145"/>
      <c r="K176" s="1553"/>
      <c r="L176" s="145"/>
      <c r="M176" s="1578"/>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50"/>
      <c r="L179" s="188"/>
      <c r="M179" s="169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9"/>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2005"/>
      <c r="J190" s="145"/>
      <c r="K190" s="1512"/>
      <c r="L190" s="220"/>
      <c r="M190" s="1512"/>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8" t="s">
        <v>1384</v>
      </c>
      <c r="F195" s="886"/>
      <c r="G195" s="986"/>
      <c r="H195" s="188"/>
      <c r="I195" s="1553"/>
      <c r="J195" s="886"/>
      <c r="K195" s="1553" t="str">
        <f>IF($E$195&lt;&gt;"Please Select","Corporate Office","")</f>
        <v/>
      </c>
      <c r="L195" s="188"/>
      <c r="M195" s="1518"/>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4"/>
      <c r="L198" s="1751"/>
      <c r="M198" s="1554"/>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4"/>
      <c r="L199" s="892"/>
      <c r="M199" s="1554"/>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4"/>
      <c r="L200" s="892"/>
      <c r="M200" s="1554"/>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4"/>
      <c r="L201" s="892"/>
      <c r="M201" s="1554"/>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4"/>
      <c r="L202" s="892"/>
      <c r="M202" s="1554"/>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9"/>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4"/>
      <c r="L210" s="1751"/>
      <c r="M210" s="1554"/>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4"/>
      <c r="L211" s="892"/>
      <c r="M211" s="1554"/>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4"/>
      <c r="L212" s="892"/>
      <c r="M212" s="1554"/>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4"/>
      <c r="L213" s="892"/>
      <c r="M213" s="1554"/>
      <c r="N213" s="886"/>
      <c r="O213" s="1754"/>
      <c r="P213" s="244"/>
      <c r="Q213" s="179"/>
    </row>
    <row r="214" spans="2:19" s="881" customFormat="1" ht="18" hidden="1" customHeight="1" x14ac:dyDescent="0.25">
      <c r="B214" s="243"/>
      <c r="C214" s="439"/>
      <c r="D214" s="937"/>
      <c r="E214" s="662"/>
      <c r="F214" s="660"/>
      <c r="G214" s="555"/>
      <c r="H214" s="554"/>
      <c r="I214" s="922">
        <v>5</v>
      </c>
      <c r="J214" s="891"/>
      <c r="K214" s="1554"/>
      <c r="L214" s="892"/>
      <c r="M214" s="1554"/>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8" t="s">
        <v>1384</v>
      </c>
      <c r="F219" s="196"/>
      <c r="G219" s="845"/>
      <c r="H219" s="145"/>
      <c r="I219" s="1552"/>
      <c r="J219" s="886"/>
      <c r="K219" s="1553"/>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6"/>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6" t="str">
        <f>IF(E226="Yes",IF(C229&lt;&gt;"Yes",IF(Welcome!D8&lt;&gt;"",Welcome!D8,""),""),"")</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6" t="str">
        <f>IF(E226="Yes",IF(C229&lt;&gt;"Yes",'Required Info to Submit'!F17,""),"")</f>
        <v/>
      </c>
      <c r="F230" s="196"/>
      <c r="G230" s="1350" t="str">
        <f>IF(E226="Yes",IFERROR(K233*K230,""),"")</f>
        <v/>
      </c>
      <c r="H230" s="188"/>
      <c r="I230" s="1373"/>
      <c r="J230" s="1373"/>
      <c r="K230" s="1351" t="str">
        <f>IF(E226="Yes",IFERROR($K$222,""),"")</f>
        <v/>
      </c>
      <c r="L230" s="1372"/>
      <c r="M230" s="1750"/>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7"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IFERROR(('Required Info to Submit'!$F$17-E232)/7,"")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6" t="str">
        <f>IF(E237="Yes",IF(C240&lt;&gt;"Yes",IF(Welcome!D8&lt;&gt;"",Welcome!D8,""),""),"")</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6" t="str">
        <f>IF(E237="Yes",IF(C240&lt;&gt;"Yes",'Required Info to Submit'!F28,""),"")</f>
        <v/>
      </c>
      <c r="F241" s="196"/>
      <c r="G241" s="1350" t="str">
        <f>IF(E237="Yes",IFERROR(K244*K241,""),"")</f>
        <v/>
      </c>
      <c r="H241" s="188"/>
      <c r="I241" s="1373"/>
      <c r="J241" s="1373"/>
      <c r="K241" s="1351" t="str">
        <f>IF(E226="Yes",IFERROR($K$222,""),"")</f>
        <v/>
      </c>
      <c r="L241" s="1372"/>
      <c r="M241" s="1750"/>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7"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IFERROR(('Required Info to Submit'!$F$17-E243)/7,"")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6" t="str">
        <f>IF(E248="Yes",IF(C251&lt;&gt;"Yes",IF(Welcome!D8&lt;&gt;"",Welcome!D8,""),""),"")</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6" t="str">
        <f>IF(E248="Yes",IF(C251&lt;&gt;"Yes",'Required Info to Submit'!F39,""),"")</f>
        <v/>
      </c>
      <c r="F252" s="196"/>
      <c r="G252" s="1350" t="str">
        <f>IF(E248="Yes",IFERROR(K255*K252,""),"")</f>
        <v/>
      </c>
      <c r="H252" s="188"/>
      <c r="I252" s="1373"/>
      <c r="J252" s="1373"/>
      <c r="K252" s="1351" t="str">
        <f>IF(E226="Yes",IFERROR($K$222,""),"")</f>
        <v/>
      </c>
      <c r="L252" s="1372"/>
      <c r="M252" s="1750"/>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7"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IFERROR(('Required Info to Submit'!$F$17-E254)/7,"")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6" t="str">
        <f>IF(E259="Yes",IF(C262&lt;&gt;"Yes",IF(Welcome!D8&lt;&gt;"",Welcome!D8,""),""),"")</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6" t="str">
        <f>IF(E259="Yes",IF(C262&lt;&gt;"Yes",'Required Info to Submit'!F50,""),"")</f>
        <v/>
      </c>
      <c r="F263" s="196"/>
      <c r="G263" s="1350" t="str">
        <f>IF(E259="Yes",IFERROR(K266*K263,""),"")</f>
        <v/>
      </c>
      <c r="H263" s="188"/>
      <c r="I263" s="1373"/>
      <c r="J263" s="1373"/>
      <c r="K263" s="1351" t="str">
        <f>IF(E226="Yes",IFERROR($K$222,""),"")</f>
        <v/>
      </c>
      <c r="L263" s="1372"/>
      <c r="M263" s="1750"/>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7"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IFERROR(('Required Info to Submit'!$F$17-E265)/7,"")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6" t="str">
        <f>IF(E270="Yes",IF(C273&lt;&gt;"Yes",IF(Welcome!D8&lt;&gt;"",Welcome!D8,""),""),"")</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6" t="str">
        <f>IF(E270="Yes",IF(C273&lt;&gt;"Yes",'Required Info to Submit'!F61,""),"")</f>
        <v/>
      </c>
      <c r="F274" s="196"/>
      <c r="G274" s="1350" t="str">
        <f>IF(E270="Yes",IFERROR(K277*K274,""),"")</f>
        <v/>
      </c>
      <c r="H274" s="188"/>
      <c r="I274" s="1373"/>
      <c r="J274" s="1373"/>
      <c r="K274" s="1351" t="str">
        <f>IF(E226="Yes",IFERROR($K$222,""),"")</f>
        <v/>
      </c>
      <c r="L274" s="1372"/>
      <c r="M274" s="1750"/>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7"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IFERROR(('Required Info to Submit'!$F$17-E276)/7,"")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6" t="str">
        <f>IF(E281="Yes",IF(C284&lt;&gt;"Yes",IF(Welcome!D8&lt;&gt;"",Welcome!D8,""),""),"")</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6" t="str">
        <f>IF(E281="Yes",IF(C284&lt;&gt;"Yes",'Required Info to Submit'!F72,""),"")</f>
        <v/>
      </c>
      <c r="F285" s="196"/>
      <c r="G285" s="1350" t="str">
        <f>IF(E281="Yes",IFERROR(K288*K285,""),"")</f>
        <v/>
      </c>
      <c r="H285" s="188"/>
      <c r="I285" s="1373"/>
      <c r="J285" s="1373"/>
      <c r="K285" s="1351" t="str">
        <f>IF(E226="Yes",IFERROR($K$222,""),"")</f>
        <v/>
      </c>
      <c r="L285" s="1372"/>
      <c r="M285" s="1750"/>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7"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IFERROR(('Required Info to Submit'!$F$17-E287)/7,"")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6" t="str">
        <f>IF(E292="Yes",IF(C295&lt;&gt;"Yes",IF(Welcome!D8&lt;&gt;"",Welcome!D8,""),""),"")</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6" t="str">
        <f>IF(E292="Yes",IF(C295&lt;&gt;"Yes",'Required Info to Submit'!F83,""),"")</f>
        <v/>
      </c>
      <c r="F296" s="196"/>
      <c r="G296" s="1350" t="str">
        <f>IF(E292="Yes",IFERROR(K299*K296,""),"")</f>
        <v/>
      </c>
      <c r="H296" s="188"/>
      <c r="I296" s="1373"/>
      <c r="J296" s="1373"/>
      <c r="K296" s="1351" t="str">
        <f>IF(E226="Yes",IFERROR($K$222,""),"")</f>
        <v/>
      </c>
      <c r="L296" s="1372"/>
      <c r="M296" s="1750"/>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7"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IFERROR(('Required Info to Submit'!$F$17-E298)/7,"")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6" t="str">
        <f>IF(E303="Yes",IF(C306&lt;&gt;"Yes",IF(Welcome!D8&lt;&gt;"",Welcome!D8,""),""),"")</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6" t="str">
        <f>IF(E303="Yes",IF(C306&lt;&gt;"Yes",'Required Info to Submit'!F94,""),"")</f>
        <v/>
      </c>
      <c r="F307" s="196"/>
      <c r="G307" s="1350" t="str">
        <f>IF(E303="Yes",IFERROR(K310*K307,""),"")</f>
        <v/>
      </c>
      <c r="H307" s="188"/>
      <c r="I307" s="1373"/>
      <c r="J307" s="1373"/>
      <c r="K307" s="1351" t="str">
        <f>IF(E226="Yes",IFERROR($K$222,""),"")</f>
        <v/>
      </c>
      <c r="L307" s="1372"/>
      <c r="M307" s="1750"/>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7"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IFERROR(('Required Info to Submit'!$F$17-E309)/7,"")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6" t="str">
        <f>IF(E314="Yes",IF(C317&lt;&gt;"Yes",IF(Welcome!D8&lt;&gt;"",Welcome!D8,""),""),"")</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6" t="str">
        <f>IF(E314="Yes",IF(C317&lt;&gt;"Yes",'Required Info to Submit'!F105,""),"")</f>
        <v/>
      </c>
      <c r="F318" s="196"/>
      <c r="G318" s="1350" t="str">
        <f>IF(E314="Yes",IFERROR(K321*K318,""),"")</f>
        <v/>
      </c>
      <c r="H318" s="188"/>
      <c r="I318" s="1373"/>
      <c r="J318" s="1373"/>
      <c r="K318" s="1351" t="str">
        <f>IF(E226="Yes",IFERROR($K$222,""),"")</f>
        <v/>
      </c>
      <c r="L318" s="1372"/>
      <c r="M318" s="1750"/>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7"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IFERROR(('Required Info to Submit'!$F$17-E320)/7,"")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Pyctigb2gIhJROZ4tXiLMtKL+vYl/7sBMD7qp8MG4p/pBdeJjaVKHlsIeauHfAkvcG1Ec8nx/iTvcwHON6P06Q==" saltValue="gtydJUVkOvzf9hFJ7mjEn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Term",Welcome!D16=""),0,Welcome!D16))+6)</f>
        <v/>
      </c>
      <c r="G17" s="1797"/>
      <c r="O17" s="749"/>
      <c r="P17" s="138"/>
      <c r="Q17" s="595"/>
    </row>
    <row r="18" spans="1:17" ht="13.5" customHeight="1" x14ac:dyDescent="0.25">
      <c r="C18" s="137"/>
      <c r="F18" s="1576"/>
      <c r="G18" s="1576"/>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9eNioTQZAWyQm2yViz+uE/ktUB0zC8KNaeA/0QwMqux37sxbkm904ir0c5WNzg0ETkGf+rcdqzZ7yjQE/C07A==" saltValue="eJE0nhq0fgRN7cIaNYRl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5"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7"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7">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8" customWidth="1"/>
    <col min="8" max="8" width="14.140625" style="1488" customWidth="1"/>
    <col min="10" max="10" width="12.42578125" style="799" customWidth="1"/>
    <col min="11" max="13" width="9.140625" style="799"/>
    <col min="14" max="16" width="9.140625" style="1488"/>
    <col min="17" max="17" width="12.85546875" style="799" customWidth="1"/>
    <col min="18" max="18" width="17.42578125" style="799" customWidth="1"/>
    <col min="19" max="19" width="33.5703125" style="799" customWidth="1"/>
    <col min="20" max="20" width="15.28515625" style="1581" customWidth="1"/>
    <col min="21" max="21" width="25.5703125" style="1581" customWidth="1"/>
    <col min="22" max="22" width="14.85546875" style="1581" customWidth="1"/>
    <col min="23" max="23" width="27.42578125" style="1581"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8"/>
      <c r="H9" s="1488"/>
      <c r="N9" s="1488"/>
      <c r="O9" s="1488"/>
      <c r="P9" s="1488"/>
      <c r="T9" s="1581"/>
      <c r="U9" s="1581"/>
      <c r="V9" s="1581"/>
      <c r="W9" s="1581"/>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8"/>
      <c r="H10" s="1488"/>
      <c r="N10" s="1488"/>
      <c r="O10" s="1488"/>
      <c r="P10" s="1488"/>
      <c r="T10" s="1581"/>
      <c r="U10" s="1581"/>
      <c r="V10" s="1581"/>
      <c r="W10" s="1581"/>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8" t="s">
        <v>2137</v>
      </c>
      <c r="U12" s="1591" t="s">
        <v>2138</v>
      </c>
      <c r="V12" s="1588" t="s">
        <v>2137</v>
      </c>
      <c r="W12" s="1589"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90" t="s">
        <v>527</v>
      </c>
      <c r="U13" s="1590" t="s">
        <v>527</v>
      </c>
      <c r="V13" s="1590" t="s">
        <v>1327</v>
      </c>
      <c r="W13" s="1590"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4">
        <f t="shared" ref="G14:G34" si="0">BV14+CS14+DP14+EM14+FJ14+GG14+HD14+IA14+IX14+JU14</f>
        <v>0</v>
      </c>
      <c r="H14" s="1504">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4">
        <f>IF('PIM Model'!D10="$/CS",IFERROR(ROUND(SUM(BX14*$BV$35+CU14*$CS$35+DR14*$DP$35+EO14*$EM$35+FL14*$FJ$35+GI14*$GG$35+HF14*$HD$35+IC14*$IA$35+IZ14*$IX$35+JW14*$JU$35)/$G$35,2),0),IF('PIM Model'!D10="$/LB",IFERROR(ROUND(SUM(BX14*$BW$35+CU14*$CT$35+DR14*$DQ$35+EO14*$EN$35+FL14*$FK$35+GI14*$GH$35+HF14*$HE$35+IC14*$IB$35+IZ14*$IY$35+JW14*$JV$35)/$H$35,2),0),0))</f>
        <v>0</v>
      </c>
      <c r="O14" s="1504">
        <f>IF('PIM Model'!D10="$/CS",IFERROR(ROUND(SUM(BY14*$BV$35+CV14*$CS$35+DS14*$DP$35+EP14*$EM$35+FM14*$FJ$35+GJ14*$GG$35+HG14*$HD$35+ID14*$IA$35+JA14*$IX$35+JX14*$JU$35)/$G$35,2),0),IF('PIM Model'!D10="$/LB",IFERROR(ROUND(SUM(BY14*$BW$35+CV14*$CT$35+DS14*$DQ$35+EP14*$EN$35+FM14*$FK$35+GJ14*$GH$35+HG14*$HE$35+ID14*$IB$35+JA14*$IY$35+JX14*$JV$35)/$H$35,2),0),0))</f>
        <v>0</v>
      </c>
      <c r="P14" s="1504">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4">
        <f t="shared" si="0"/>
        <v>0</v>
      </c>
      <c r="H15" s="1504">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4">
        <f>IF('PIM Model'!D11="$/CS",IFERROR(ROUND(SUM(BX15*$BV$35+CU15*$CS$35+DR15*$DP$35+EO15*$EM$35+FL15*$FJ$35+GI15*$GG$35+HF15*$HD$35+IC15*$IA$35+IZ15*$IX$35+JW15*$JU$35)/$G$35,2),0),IF('PIM Model'!D11="$/LB",IFERROR(ROUND(SUM(BX15*$BW$35+CU15*$CT$35+DR15*$DQ$35+EO15*$EN$35+FL15*$FK$35+GI15*$GH$35+HF15*$HE$35+IC15*$IB$35+IZ15*$IY$35+JW15*$JV$35)/$H$35,2),0),0))</f>
        <v>0</v>
      </c>
      <c r="O15" s="1504">
        <f>IF('PIM Model'!D11="$/CS",IFERROR(ROUND(SUM(BY15*$BV$35+CV15*$CS$35+DS15*$DP$35+EP15*$EM$35+FM15*$FJ$35+GJ15*$GG$35+HG15*$HD$35+ID15*$IA$35+JA15*$IX$35+JX15*$JU$35)/$G$35,2),0),IF('PIM Model'!D11="$/LB",IFERROR(ROUND(SUM(BY15*$BW$35+CV15*$CT$35+DS15*$DQ$35+EP15*$EN$35+FM15*$FK$35+GJ15*$GH$35+HG15*$HE$35+ID15*$IB$35+JA15*$IY$35+JX15*$JV$35)/$H$35,2),0),0))</f>
        <v>0</v>
      </c>
      <c r="P15" s="1504">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4">
        <f t="shared" si="0"/>
        <v>0</v>
      </c>
      <c r="H16" s="1504">
        <f t="shared" si="1"/>
        <v>0</v>
      </c>
      <c r="I16" s="381">
        <f t="shared" si="12"/>
        <v>0</v>
      </c>
      <c r="J16" s="380">
        <f t="shared" si="13"/>
        <v>0</v>
      </c>
      <c r="K16" s="803">
        <f t="shared" si="14"/>
        <v>0</v>
      </c>
      <c r="L16" s="803">
        <f t="shared" si="15"/>
        <v>0</v>
      </c>
      <c r="M16" s="803">
        <f t="shared" si="16"/>
        <v>0</v>
      </c>
      <c r="N16" s="1504">
        <f>IF('PIM Model'!D12="$/CS",IFERROR(ROUND(SUM(BX16*$BV$35+CU16*$CS$35+DR16*$DP$35+EO16*$EM$35+FL16*$FJ$35+GI16*$GG$35+HF16*$HD$35+IC16*$IA$35+IZ16*$IX$35+JW16*$JU$35)/$G$35,2),0),IF('PIM Model'!D12="$/LB",IFERROR(ROUND(SUM(BX16*$BW$35+CU16*$CT$35+DR16*$DQ$35+EO16*$EN$35+FL16*$FK$35+GI16*$GH$35+HF16*$HE$35+IC16*$IB$35+IZ16*$IY$35+JW16*$JV$35)/$H$35,2),0),0))</f>
        <v>0</v>
      </c>
      <c r="O16" s="1504">
        <f>IF('PIM Model'!D12="$/CS",IFERROR(ROUND(SUM(BY16*$BV$35+CV16*$CS$35+DS16*$DP$35+EP16*$EM$35+FM16*$FJ$35+GJ16*$GG$35+HG16*$HD$35+ID16*$IA$35+JA16*$IX$35+JX16*$JU$35)/$G$35,2),0),IF('PIM Model'!D12="$/LB",IFERROR(ROUND(SUM(BY16*$BW$35+CV16*$CT$35+DS16*$DQ$35+EP16*$EN$35+FM16*$FK$35+GJ16*$GH$35+HG16*$HE$35+ID16*$IB$35+JA16*$IY$35+JX16*$JV$35)/$H$35,2),0),0))</f>
        <v>0</v>
      </c>
      <c r="P16" s="1504">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4">
        <f t="shared" si="0"/>
        <v>0</v>
      </c>
      <c r="H17" s="1504">
        <f t="shared" si="1"/>
        <v>0</v>
      </c>
      <c r="I17" s="381">
        <f t="shared" si="12"/>
        <v>0</v>
      </c>
      <c r="J17" s="380">
        <f t="shared" si="13"/>
        <v>0</v>
      </c>
      <c r="K17" s="803">
        <f t="shared" si="14"/>
        <v>0</v>
      </c>
      <c r="L17" s="803">
        <f t="shared" si="15"/>
        <v>0</v>
      </c>
      <c r="M17" s="803">
        <f t="shared" si="16"/>
        <v>0</v>
      </c>
      <c r="N17" s="1504">
        <f>IF('PIM Model'!D13="$/CS",IFERROR(ROUND(SUM(BX17*$BV$35+CU17*$CS$35+DR17*$DP$35+EO17*$EM$35+FL17*$FJ$35+GI17*$GG$35+HF17*$HD$35+IC17*$IA$35+IZ17*$IX$35+JW17*$JU$35)/$G$35,2),0),IF('PIM Model'!D13="$/LB",IFERROR(ROUND(SUM(BX17*$BW$35+CU17*$CT$35+DR17*$DQ$35+EO17*$EN$35+FL17*$FK$35+GI17*$GH$35+HF17*$HE$35+IC17*$IB$35+IZ17*$IY$35+JW17*$JV$35)/$H$35,2),0),0))</f>
        <v>0</v>
      </c>
      <c r="O17" s="1504">
        <f>IF('PIM Model'!D13="$/CS",IFERROR(ROUND(SUM(BY17*$BV$35+CV17*$CS$35+DS17*$DP$35+EP17*$EM$35+FM17*$FJ$35+GJ17*$GG$35+HG17*$HD$35+ID17*$IA$35+JA17*$IX$35+JX17*$JU$35)/$G$35,2),0),IF('PIM Model'!D13="$/LB",IFERROR(ROUND(SUM(BY17*$BW$35+CV17*$CT$35+DS17*$DQ$35+EP17*$EN$35+FM17*$FK$35+GJ17*$GH$35+HG17*$HE$35+ID17*$IB$35+JA17*$IY$35+JX17*$JV$35)/$H$35,2),0),0))</f>
        <v>0</v>
      </c>
      <c r="P17" s="1504">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4">
        <f t="shared" si="0"/>
        <v>0</v>
      </c>
      <c r="H18" s="1504">
        <f t="shared" si="1"/>
        <v>0</v>
      </c>
      <c r="I18" s="381">
        <f t="shared" si="12"/>
        <v>0</v>
      </c>
      <c r="J18" s="380">
        <f t="shared" si="13"/>
        <v>0</v>
      </c>
      <c r="K18" s="803">
        <f t="shared" si="14"/>
        <v>0</v>
      </c>
      <c r="L18" s="803">
        <f t="shared" si="15"/>
        <v>0</v>
      </c>
      <c r="M18" s="803">
        <f t="shared" si="16"/>
        <v>0</v>
      </c>
      <c r="N18" s="1504">
        <f>IF('PIM Model'!D14="$/CS",IFERROR(ROUND(SUM(BX18*$BV$35+CU18*$CS$35+DR18*$DP$35+EO18*$EM$35+FL18*$FJ$35+GI18*$GG$35+HF18*$HD$35+IC18*$IA$35+IZ18*$IX$35+JW18*$JU$35)/$G$35,2),0),IF('PIM Model'!D14="$/LB",IFERROR(ROUND(SUM(BX18*$BW$35+CU18*$CT$35+DR18*$DQ$35+EO18*$EN$35+FL18*$FK$35+GI18*$GH$35+HF18*$HE$35+IC18*$IB$35+IZ18*$IY$35+JW18*$JV$35)/$H$35,2),0),0))</f>
        <v>0</v>
      </c>
      <c r="O18" s="1504">
        <f>IF('PIM Model'!D14="$/CS",IFERROR(ROUND(SUM(BY18*$BV$35+CV18*$CS$35+DS18*$DP$35+EP18*$EM$35+FM18*$FJ$35+GJ18*$GG$35+HG18*$HD$35+ID18*$IA$35+JA18*$IX$35+JX18*$JU$35)/$G$35,2),0),IF('PIM Model'!D14="$/LB",IFERROR(ROUND(SUM(BY18*$BW$35+CV18*$CT$35+DS18*$DQ$35+EP18*$EN$35+FM18*$FK$35+GJ18*$GH$35+HG18*$HE$35+ID18*$IB$35+JA18*$IY$35+JX18*$JV$35)/$H$35,2),0),0))</f>
        <v>0</v>
      </c>
      <c r="P18" s="1504">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4">
        <f t="shared" si="0"/>
        <v>0</v>
      </c>
      <c r="H19" s="1504">
        <f t="shared" si="1"/>
        <v>0</v>
      </c>
      <c r="I19" s="381">
        <f t="shared" si="12"/>
        <v>0</v>
      </c>
      <c r="J19" s="380">
        <f t="shared" si="13"/>
        <v>0</v>
      </c>
      <c r="K19" s="803">
        <f t="shared" si="14"/>
        <v>0</v>
      </c>
      <c r="L19" s="803">
        <f t="shared" si="15"/>
        <v>0</v>
      </c>
      <c r="M19" s="803">
        <f t="shared" si="16"/>
        <v>0</v>
      </c>
      <c r="N19" s="1504">
        <f>IF('PIM Model'!D15="$/CS",IFERROR(ROUND(SUM(BX19*$BV$35+CU19*$CS$35+DR19*$DP$35+EO19*$EM$35+FL19*$FJ$35+GI19*$GG$35+HF19*$HD$35+IC19*$IA$35+IZ19*$IX$35+JW19*$JU$35)/$G$35,2),0),IF('PIM Model'!D15="$/LB",IFERROR(ROUND(SUM(BX19*$BW$35+CU19*$CT$35+DR19*$DQ$35+EO19*$EN$35+FL19*$FK$35+GI19*$GH$35+HF19*$HE$35+IC19*$IB$35+IZ19*$IY$35+JW19*$JV$35)/$H$35,2),0),0))</f>
        <v>0</v>
      </c>
      <c r="O19" s="1504">
        <f>IF('PIM Model'!D15="$/CS",IFERROR(ROUND(SUM(BY19*$BV$35+CV19*$CS$35+DS19*$DP$35+EP19*$EM$35+FM19*$FJ$35+GJ19*$GG$35+HG19*$HD$35+ID19*$IA$35+JA19*$IX$35+JX19*$JU$35)/$G$35,2),0),IF('PIM Model'!D15="$/LB",IFERROR(ROUND(SUM(BY19*$BW$35+CV19*$CT$35+DS19*$DQ$35+EP19*$EN$35+FM19*$FK$35+GJ19*$GH$35+HG19*$HE$35+ID19*$IB$35+JA19*$IY$35+JX19*$JV$35)/$H$35,2),0),0))</f>
        <v>0</v>
      </c>
      <c r="P19" s="1504">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4">
        <f t="shared" si="0"/>
        <v>0</v>
      </c>
      <c r="H20" s="1504">
        <f t="shared" si="1"/>
        <v>0</v>
      </c>
      <c r="I20" s="381">
        <f t="shared" si="12"/>
        <v>0</v>
      </c>
      <c r="J20" s="380">
        <f t="shared" si="13"/>
        <v>0</v>
      </c>
      <c r="K20" s="803">
        <f t="shared" si="14"/>
        <v>0</v>
      </c>
      <c r="L20" s="803">
        <f t="shared" si="15"/>
        <v>0</v>
      </c>
      <c r="M20" s="803">
        <f t="shared" si="16"/>
        <v>0</v>
      </c>
      <c r="N20" s="1504">
        <f>IF('PIM Model'!D16="$/CS",IFERROR(ROUND(SUM(BX20*$BV$35+CU20*$CS$35+DR20*$DP$35+EO20*$EM$35+FL20*$FJ$35+GI20*$GG$35+HF20*$HD$35+IC20*$IA$35+IZ20*$IX$35+JW20*$JU$35)/$G$35,2),0),IF('PIM Model'!D16="$/LB",IFERROR(ROUND(SUM(BX20*$BW$35+CU20*$CT$35+DR20*$DQ$35+EO20*$EN$35+FL20*$FK$35+GI20*$GH$35+HF20*$HE$35+IC20*$IB$35+IZ20*$IY$35+JW20*$JV$35)/$H$35,2),0),0))</f>
        <v>0</v>
      </c>
      <c r="O20" s="1504">
        <f>IF('PIM Model'!D16="$/CS",IFERROR(ROUND(SUM(BY20*$BV$35+CV20*$CS$35+DS20*$DP$35+EP20*$EM$35+FM20*$FJ$35+GJ20*$GG$35+HG20*$HD$35+ID20*$IA$35+JA20*$IX$35+JX20*$JU$35)/$G$35,2),0),IF('PIM Model'!D16="$/LB",IFERROR(ROUND(SUM(BY20*$BW$35+CV20*$CT$35+DS20*$DQ$35+EP20*$EN$35+FM20*$FK$35+GJ20*$GH$35+HG20*$HE$35+ID20*$IB$35+JA20*$IY$35+JX20*$JV$35)/$H$35,2),0),0))</f>
        <v>0</v>
      </c>
      <c r="P20" s="1504">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4">
        <f t="shared" si="0"/>
        <v>0</v>
      </c>
      <c r="H21" s="1504">
        <f t="shared" si="1"/>
        <v>0</v>
      </c>
      <c r="I21" s="381">
        <f t="shared" si="12"/>
        <v>0</v>
      </c>
      <c r="J21" s="380">
        <f t="shared" si="13"/>
        <v>0</v>
      </c>
      <c r="K21" s="803">
        <f t="shared" si="14"/>
        <v>0</v>
      </c>
      <c r="L21" s="803">
        <f t="shared" si="15"/>
        <v>0</v>
      </c>
      <c r="M21" s="803">
        <f t="shared" si="16"/>
        <v>0</v>
      </c>
      <c r="N21" s="1504">
        <f>IF('PIM Model'!D17="$/CS",IFERROR(ROUND(SUM(BX21*$BV$35+CU21*$CS$35+DR21*$DP$35+EO21*$EM$35+FL21*$FJ$35+GI21*$GG$35+HF21*$HD$35+IC21*$IA$35+IZ21*$IX$35+JW21*$JU$35)/$G$35,2),0),IF('PIM Model'!D17="$/LB",IFERROR(ROUND(SUM(BX21*$BW$35+CU21*$CT$35+DR21*$DQ$35+EO21*$EN$35+FL21*$FK$35+GI21*$GH$35+HF21*$HE$35+IC21*$IB$35+IZ21*$IY$35+JW21*$JV$35)/$H$35,2),0),0))</f>
        <v>0</v>
      </c>
      <c r="O21" s="1504">
        <f>IF('PIM Model'!D17="$/CS",IFERROR(ROUND(SUM(BY21*$BV$35+CV21*$CS$35+DS21*$DP$35+EP21*$EM$35+FM21*$FJ$35+GJ21*$GG$35+HG21*$HD$35+ID21*$IA$35+JA21*$IX$35+JX21*$JU$35)/$G$35,2),0),IF('PIM Model'!D17="$/LB",IFERROR(ROUND(SUM(BY21*$BW$35+CV21*$CT$35+DS21*$DQ$35+EP21*$EN$35+FM21*$FK$35+GJ21*$GH$35+HG21*$HE$35+ID21*$IB$35+JA21*$IY$35+JX21*$JV$35)/$H$35,2),0),0))</f>
        <v>0</v>
      </c>
      <c r="P21" s="1504">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4">
        <f t="shared" si="0"/>
        <v>0</v>
      </c>
      <c r="H22" s="1504">
        <f t="shared" si="1"/>
        <v>0</v>
      </c>
      <c r="I22" s="381">
        <f t="shared" si="12"/>
        <v>0</v>
      </c>
      <c r="J22" s="380">
        <f t="shared" si="13"/>
        <v>0</v>
      </c>
      <c r="K22" s="803">
        <f t="shared" si="14"/>
        <v>0</v>
      </c>
      <c r="L22" s="803">
        <f t="shared" si="15"/>
        <v>0</v>
      </c>
      <c r="M22" s="803">
        <f t="shared" si="16"/>
        <v>0</v>
      </c>
      <c r="N22" s="1504">
        <f>IF('PIM Model'!D18="$/CS",IFERROR(ROUND(SUM(BX22*$BV$35+CU22*$CS$35+DR22*$DP$35+EO22*$EM$35+FL22*$FJ$35+GI22*$GG$35+HF22*$HD$35+IC22*$IA$35+IZ22*$IX$35+JW22*$JU$35)/$G$35,2),0),IF('PIM Model'!D18="$/LB",IFERROR(ROUND(SUM(BX22*$BW$35+CU22*$CT$35+DR22*$DQ$35+EO22*$EN$35+FL22*$FK$35+GI22*$GH$35+HF22*$HE$35+IC22*$IB$35+IZ22*$IY$35+JW22*$JV$35)/$H$35,2),0),0))</f>
        <v>0</v>
      </c>
      <c r="O22" s="1504">
        <f>IF('PIM Model'!D18="$/CS",IFERROR(ROUND(SUM(BY22*$BV$35+CV22*$CS$35+DS22*$DP$35+EP22*$EM$35+FM22*$FJ$35+GJ22*$GG$35+HG22*$HD$35+ID22*$IA$35+JA22*$IX$35+JX22*$JU$35)/$G$35,2),0),IF('PIM Model'!D18="$/LB",IFERROR(ROUND(SUM(BY22*$BW$35+CV22*$CT$35+DS22*$DQ$35+EP22*$EN$35+FM22*$FK$35+GJ22*$GH$35+HG22*$HE$35+ID22*$IB$35+JA22*$IY$35+JX22*$JV$35)/$H$35,2),0),0))</f>
        <v>0</v>
      </c>
      <c r="P22" s="1504">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4">
        <f t="shared" si="0"/>
        <v>0</v>
      </c>
      <c r="H23" s="1504">
        <f t="shared" si="1"/>
        <v>0</v>
      </c>
      <c r="I23" s="381">
        <f t="shared" si="12"/>
        <v>0</v>
      </c>
      <c r="J23" s="380">
        <f t="shared" si="13"/>
        <v>0</v>
      </c>
      <c r="K23" s="803">
        <f t="shared" si="14"/>
        <v>0</v>
      </c>
      <c r="L23" s="803">
        <f t="shared" si="15"/>
        <v>0</v>
      </c>
      <c r="M23" s="803">
        <f t="shared" si="16"/>
        <v>0</v>
      </c>
      <c r="N23" s="1504">
        <f>IF('PIM Model'!D19="$/CS",IFERROR(ROUND(SUM(BX23*$BV$35+CU23*$CS$35+DR23*$DP$35+EO23*$EM$35+FL23*$FJ$35+GI23*$GG$35+HF23*$HD$35+IC23*$IA$35+IZ23*$IX$35+JW23*$JU$35)/$G$35,2),0),IF('PIM Model'!D19="$/LB",IFERROR(ROUND(SUM(BX23*$BW$35+CU23*$CT$35+DR23*$DQ$35+EO23*$EN$35+FL23*$FK$35+GI23*$GH$35+HF23*$HE$35+IC23*$IB$35+IZ23*$IY$35+JW23*$JV$35)/$H$35,2),0),0))</f>
        <v>0</v>
      </c>
      <c r="O23" s="1504">
        <f>IF('PIM Model'!D19="$/CS",IFERROR(ROUND(SUM(BY23*$BV$35+CV23*$CS$35+DS23*$DP$35+EP23*$EM$35+FM23*$FJ$35+GJ23*$GG$35+HG23*$HD$35+ID23*$IA$35+JA23*$IX$35+JX23*$JU$35)/$G$35,2),0),IF('PIM Model'!D19="$/LB",IFERROR(ROUND(SUM(BY23*$BW$35+CV23*$CT$35+DS23*$DQ$35+EP23*$EN$35+FM23*$FK$35+GJ23*$GH$35+HG23*$HE$35+ID23*$IB$35+JA23*$IY$35+JX23*$JV$35)/$H$35,2),0),0))</f>
        <v>0</v>
      </c>
      <c r="P23" s="1504">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4">
        <f t="shared" si="0"/>
        <v>0</v>
      </c>
      <c r="H24" s="1504">
        <f t="shared" si="1"/>
        <v>0</v>
      </c>
      <c r="I24" s="381">
        <f t="shared" si="12"/>
        <v>0</v>
      </c>
      <c r="J24" s="380">
        <f t="shared" si="13"/>
        <v>0</v>
      </c>
      <c r="K24" s="803">
        <f t="shared" si="14"/>
        <v>0</v>
      </c>
      <c r="L24" s="803">
        <f t="shared" si="15"/>
        <v>0</v>
      </c>
      <c r="M24" s="803">
        <f t="shared" si="16"/>
        <v>0</v>
      </c>
      <c r="N24" s="1504">
        <f>IF('PIM Model'!D20="$/CS",IFERROR(ROUND(SUM(BX24*$BV$35+CU24*$CS$35+DR24*$DP$35+EO24*$EM$35+FL24*$FJ$35+GI24*$GG$35+HF24*$HD$35+IC24*$IA$35+IZ24*$IX$35+JW24*$JU$35)/$G$35,2),0),IF('PIM Model'!D20="$/LB",IFERROR(ROUND(SUM(BX24*$BW$35+CU24*$CT$35+DR24*$DQ$35+EO24*$EN$35+FL24*$FK$35+GI24*$GH$35+HF24*$HE$35+IC24*$IB$35+IZ24*$IY$35+JW24*$JV$35)/$H$35,2),0),0))</f>
        <v>0</v>
      </c>
      <c r="O24" s="1504">
        <f>IF('PIM Model'!D20="$/CS",IFERROR(ROUND(SUM(BY24*$BV$35+CV24*$CS$35+DS24*$DP$35+EP24*$EM$35+FM24*$FJ$35+GJ24*$GG$35+HG24*$HD$35+ID24*$IA$35+JA24*$IX$35+JX24*$JU$35)/$G$35,2),0),IF('PIM Model'!D20="$/LB",IFERROR(ROUND(SUM(BY24*$BW$35+CV24*$CT$35+DS24*$DQ$35+EP24*$EN$35+FM24*$FK$35+GJ24*$GH$35+HG24*$HE$35+ID24*$IB$35+JA24*$IY$35+JX24*$JV$35)/$H$35,2),0),0))</f>
        <v>0</v>
      </c>
      <c r="P24" s="1504">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4">
        <f t="shared" si="0"/>
        <v>0</v>
      </c>
      <c r="H25" s="1504">
        <f t="shared" si="1"/>
        <v>0</v>
      </c>
      <c r="I25" s="381">
        <f t="shared" si="12"/>
        <v>0</v>
      </c>
      <c r="J25" s="380">
        <f t="shared" si="13"/>
        <v>0</v>
      </c>
      <c r="K25" s="803">
        <f t="shared" si="14"/>
        <v>0</v>
      </c>
      <c r="L25" s="803">
        <f t="shared" si="15"/>
        <v>0</v>
      </c>
      <c r="M25" s="803">
        <f t="shared" si="16"/>
        <v>0</v>
      </c>
      <c r="N25" s="1504">
        <f>IF('PIM Model'!D21="$/CS",IFERROR(ROUND(SUM(BX25*$BV$35+CU25*$CS$35+DR25*$DP$35+EO25*$EM$35+FL25*$FJ$35+GI25*$GG$35+HF25*$HD$35+IC25*$IA$35+IZ25*$IX$35+JW25*$JU$35)/$G$35,2),0),IF('PIM Model'!D21="$/LB",IFERROR(ROUND(SUM(BX25*$BW$35+CU25*$CT$35+DR25*$DQ$35+EO25*$EN$35+FL25*$FK$35+GI25*$GH$35+HF25*$HE$35+IC25*$IB$35+IZ25*$IY$35+JW25*$JV$35)/$H$35,2),0),0))</f>
        <v>0</v>
      </c>
      <c r="O25" s="1504">
        <f>IF('PIM Model'!D21="$/CS",IFERROR(ROUND(SUM(BY25*$BV$35+CV25*$CS$35+DS25*$DP$35+EP25*$EM$35+FM25*$FJ$35+GJ25*$GG$35+HG25*$HD$35+ID25*$IA$35+JA25*$IX$35+JX25*$JU$35)/$G$35,2),0),IF('PIM Model'!D21="$/LB",IFERROR(ROUND(SUM(BY25*$BW$35+CV25*$CT$35+DS25*$DQ$35+EP25*$EN$35+FM25*$FK$35+GJ25*$GH$35+HG25*$HE$35+ID25*$IB$35+JA25*$IY$35+JX25*$JV$35)/$H$35,2),0),0))</f>
        <v>0</v>
      </c>
      <c r="P25" s="1504">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4">
        <f t="shared" si="0"/>
        <v>0</v>
      </c>
      <c r="H26" s="1504">
        <f t="shared" si="1"/>
        <v>0</v>
      </c>
      <c r="I26" s="381">
        <f t="shared" si="12"/>
        <v>0</v>
      </c>
      <c r="J26" s="380">
        <f t="shared" si="13"/>
        <v>0</v>
      </c>
      <c r="K26" s="803">
        <f t="shared" si="14"/>
        <v>0</v>
      </c>
      <c r="L26" s="803">
        <f t="shared" si="15"/>
        <v>0</v>
      </c>
      <c r="M26" s="803">
        <f t="shared" si="16"/>
        <v>0</v>
      </c>
      <c r="N26" s="1504">
        <f>IF('PIM Model'!D22="$/CS",IFERROR(ROUND(SUM(BX26*$BV$35+CU26*$CS$35+DR26*$DP$35+EO26*$EM$35+FL26*$FJ$35+GI26*$GG$35+HF26*$HD$35+IC26*$IA$35+IZ26*$IX$35+JW26*$JU$35)/$G$35,2),0),IF('PIM Model'!D22="$/LB",IFERROR(ROUND(SUM(BX26*$BW$35+CU26*$CT$35+DR26*$DQ$35+EO26*$EN$35+FL26*$FK$35+GI26*$GH$35+HF26*$HE$35+IC26*$IB$35+IZ26*$IY$35+JW26*$JV$35)/$H$35,2),0),0))</f>
        <v>0</v>
      </c>
      <c r="O26" s="1504">
        <f>IF('PIM Model'!D22="$/CS",IFERROR(ROUND(SUM(BY26*$BV$35+CV26*$CS$35+DS26*$DP$35+EP26*$EM$35+FM26*$FJ$35+GJ26*$GG$35+HG26*$HD$35+ID26*$IA$35+JA26*$IX$35+JX26*$JU$35)/$G$35,2),0),IF('PIM Model'!D22="$/LB",IFERROR(ROUND(SUM(BY26*$BW$35+CV26*$CT$35+DS26*$DQ$35+EP26*$EN$35+FM26*$FK$35+GJ26*$GH$35+HG26*$HE$35+ID26*$IB$35+JA26*$IY$35+JX26*$JV$35)/$H$35,2),0),0))</f>
        <v>0</v>
      </c>
      <c r="P26" s="1504">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4">
        <f t="shared" si="0"/>
        <v>0</v>
      </c>
      <c r="H27" s="1504">
        <f t="shared" si="1"/>
        <v>0</v>
      </c>
      <c r="I27" s="381">
        <f t="shared" si="12"/>
        <v>0</v>
      </c>
      <c r="J27" s="380">
        <f t="shared" si="13"/>
        <v>0</v>
      </c>
      <c r="K27" s="803">
        <f t="shared" si="14"/>
        <v>0</v>
      </c>
      <c r="L27" s="803">
        <f t="shared" si="15"/>
        <v>0</v>
      </c>
      <c r="M27" s="803">
        <f t="shared" si="16"/>
        <v>0</v>
      </c>
      <c r="N27" s="1504">
        <f>IF('PIM Model'!D23="$/CS",IFERROR(ROUND(SUM(BX27*$BV$35+CU27*$CS$35+DR27*$DP$35+EO27*$EM$35+FL27*$FJ$35+GI27*$GG$35+HF27*$HD$35+IC27*$IA$35+IZ27*$IX$35+JW27*$JU$35)/$G$35,2),0),IF('PIM Model'!D23="$/LB",IFERROR(ROUND(SUM(BX27*$BW$35+CU27*$CT$35+DR27*$DQ$35+EO27*$EN$35+FL27*$FK$35+GI27*$GH$35+HF27*$HE$35+IC27*$IB$35+IZ27*$IY$35+JW27*$JV$35)/$H$35,2),0),0))</f>
        <v>0</v>
      </c>
      <c r="O27" s="1504">
        <f>IF('PIM Model'!D23="$/CS",IFERROR(ROUND(SUM(BY27*$BV$35+CV27*$CS$35+DS27*$DP$35+EP27*$EM$35+FM27*$FJ$35+GJ27*$GG$35+HG27*$HD$35+ID27*$IA$35+JA27*$IX$35+JX27*$JU$35)/$G$35,2),0),IF('PIM Model'!D23="$/LB",IFERROR(ROUND(SUM(BY27*$BW$35+CV27*$CT$35+DS27*$DQ$35+EP27*$EN$35+FM27*$FK$35+GJ27*$GH$35+HG27*$HE$35+ID27*$IB$35+JA27*$IY$35+JX27*$JV$35)/$H$35,2),0),0))</f>
        <v>0</v>
      </c>
      <c r="P27" s="1504">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4">
        <f t="shared" si="0"/>
        <v>0</v>
      </c>
      <c r="H28" s="1504">
        <f t="shared" si="1"/>
        <v>0</v>
      </c>
      <c r="I28" s="381">
        <f t="shared" si="12"/>
        <v>0</v>
      </c>
      <c r="J28" s="380">
        <f t="shared" si="13"/>
        <v>0</v>
      </c>
      <c r="K28" s="803">
        <f t="shared" si="14"/>
        <v>0</v>
      </c>
      <c r="L28" s="803">
        <f t="shared" si="15"/>
        <v>0</v>
      </c>
      <c r="M28" s="803">
        <f t="shared" si="16"/>
        <v>0</v>
      </c>
      <c r="N28" s="1504">
        <f>IF('PIM Model'!D24="$/CS",IFERROR(ROUND(SUM(BX28*$BV$35+CU28*$CS$35+DR28*$DP$35+EO28*$EM$35+FL28*$FJ$35+GI28*$GG$35+HF28*$HD$35+IC28*$IA$35+IZ28*$IX$35+JW28*$JU$35)/$G$35,2),0),IF('PIM Model'!D24="$/LB",IFERROR(ROUND(SUM(BX28*$BW$35+CU28*$CT$35+DR28*$DQ$35+EO28*$EN$35+FL28*$FK$35+GI28*$GH$35+HF28*$HE$35+IC28*$IB$35+IZ28*$IY$35+JW28*$JV$35)/$H$35,2),0),0))</f>
        <v>0</v>
      </c>
      <c r="O28" s="1504">
        <f>IF('PIM Model'!D24="$/CS",IFERROR(ROUND(SUM(BY28*$BV$35+CV28*$CS$35+DS28*$DP$35+EP28*$EM$35+FM28*$FJ$35+GJ28*$GG$35+HG28*$HD$35+ID28*$IA$35+JA28*$IX$35+JX28*$JU$35)/$G$35,2),0),IF('PIM Model'!D24="$/LB",IFERROR(ROUND(SUM(BY28*$BW$35+CV28*$CT$35+DS28*$DQ$35+EP28*$EN$35+FM28*$FK$35+GJ28*$GH$35+HG28*$HE$35+ID28*$IB$35+JA28*$IY$35+JX28*$JV$35)/$H$35,2),0),0))</f>
        <v>0</v>
      </c>
      <c r="P28" s="1504">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4">
        <f t="shared" si="0"/>
        <v>0</v>
      </c>
      <c r="H29" s="1504">
        <f t="shared" si="1"/>
        <v>0</v>
      </c>
      <c r="I29" s="381">
        <f t="shared" si="12"/>
        <v>0</v>
      </c>
      <c r="J29" s="380">
        <f t="shared" si="13"/>
        <v>0</v>
      </c>
      <c r="K29" s="803">
        <f t="shared" si="14"/>
        <v>0</v>
      </c>
      <c r="L29" s="803">
        <f t="shared" si="15"/>
        <v>0</v>
      </c>
      <c r="M29" s="803">
        <f t="shared" si="16"/>
        <v>0</v>
      </c>
      <c r="N29" s="1504">
        <f>IF('PIM Model'!D25="$/CS",IFERROR(ROUND(SUM(BX29*$BV$35+CU29*$CS$35+DR29*$DP$35+EO29*$EM$35+FL29*$FJ$35+GI29*$GG$35+HF29*$HD$35+IC29*$IA$35+IZ29*$IX$35+JW29*$JU$35)/$G$35,2),0),IF('PIM Model'!D25="$/LB",IFERROR(ROUND(SUM(BX29*$BW$35+CU29*$CT$35+DR29*$DQ$35+EO29*$EN$35+FL29*$FK$35+GI29*$GH$35+HF29*$HE$35+IC29*$IB$35+IZ29*$IY$35+JW29*$JV$35)/$H$35,2),0),0))</f>
        <v>0</v>
      </c>
      <c r="O29" s="1504">
        <f>IF('PIM Model'!D25="$/CS",IFERROR(ROUND(SUM(BY29*$BV$35+CV29*$CS$35+DS29*$DP$35+EP29*$EM$35+FM29*$FJ$35+GJ29*$GG$35+HG29*$HD$35+ID29*$IA$35+JA29*$IX$35+JX29*$JU$35)/$G$35,2),0),IF('PIM Model'!D25="$/LB",IFERROR(ROUND(SUM(BY29*$BW$35+CV29*$CT$35+DS29*$DQ$35+EP29*$EN$35+FM29*$FK$35+GJ29*$GH$35+HG29*$HE$35+ID29*$IB$35+JA29*$IY$35+JX29*$JV$35)/$H$35,2),0),0))</f>
        <v>0</v>
      </c>
      <c r="P29" s="1504">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4">
        <f t="shared" si="0"/>
        <v>0</v>
      </c>
      <c r="H30" s="1504">
        <f t="shared" si="1"/>
        <v>0</v>
      </c>
      <c r="I30" s="381">
        <f t="shared" si="12"/>
        <v>0</v>
      </c>
      <c r="J30" s="380">
        <f t="shared" si="13"/>
        <v>0</v>
      </c>
      <c r="K30" s="803">
        <f t="shared" si="14"/>
        <v>0</v>
      </c>
      <c r="L30" s="803">
        <f t="shared" si="15"/>
        <v>0</v>
      </c>
      <c r="M30" s="803">
        <f t="shared" si="16"/>
        <v>0</v>
      </c>
      <c r="N30" s="1504">
        <f>IF('PIM Model'!D26="$/CS",IFERROR(ROUND(SUM(BX30*$BV$35+CU30*$CS$35+DR30*$DP$35+EO30*$EM$35+FL30*$FJ$35+GI30*$GG$35+HF30*$HD$35+IC30*$IA$35+IZ30*$IX$35+JW30*$JU$35)/$G$35,2),0),IF('PIM Model'!D26="$/LB",IFERROR(ROUND(SUM(BX30*$BW$35+CU30*$CT$35+DR30*$DQ$35+EO30*$EN$35+FL30*$FK$35+GI30*$GH$35+HF30*$HE$35+IC30*$IB$35+IZ30*$IY$35+JW30*$JV$35)/$H$35,2),0),0))</f>
        <v>0</v>
      </c>
      <c r="O30" s="1504">
        <f>IF('PIM Model'!D26="$/CS",IFERROR(ROUND(SUM(BY30*$BV$35+CV30*$CS$35+DS30*$DP$35+EP30*$EM$35+FM30*$FJ$35+GJ30*$GG$35+HG30*$HD$35+ID30*$IA$35+JA30*$IX$35+JX30*$JU$35)/$G$35,2),0),IF('PIM Model'!D26="$/LB",IFERROR(ROUND(SUM(BY30*$BW$35+CV30*$CT$35+DS30*$DQ$35+EP30*$EN$35+FM30*$FK$35+GJ30*$GH$35+HG30*$HE$35+ID30*$IB$35+JA30*$IY$35+JX30*$JV$35)/$H$35,2),0),0))</f>
        <v>0</v>
      </c>
      <c r="P30" s="1504">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4">
        <f t="shared" si="0"/>
        <v>0</v>
      </c>
      <c r="H31" s="1504">
        <f t="shared" si="1"/>
        <v>0</v>
      </c>
      <c r="I31" s="381">
        <f t="shared" si="12"/>
        <v>0</v>
      </c>
      <c r="J31" s="380">
        <f t="shared" si="13"/>
        <v>0</v>
      </c>
      <c r="K31" s="803">
        <f t="shared" si="14"/>
        <v>0</v>
      </c>
      <c r="L31" s="803">
        <f t="shared" si="15"/>
        <v>0</v>
      </c>
      <c r="M31" s="803">
        <f t="shared" si="16"/>
        <v>0</v>
      </c>
      <c r="N31" s="1504">
        <f>IF('PIM Model'!D27="$/CS",IFERROR(ROUND(SUM(BX31*$BV$35+CU31*$CS$35+DR31*$DP$35+EO31*$EM$35+FL31*$FJ$35+GI31*$GG$35+HF31*$HD$35+IC31*$IA$35+IZ31*$IX$35+JW31*$JU$35)/$G$35,2),0),IF('PIM Model'!D27="$/LB",IFERROR(ROUND(SUM(BX31*$BW$35+CU31*$CT$35+DR31*$DQ$35+EO31*$EN$35+FL31*$FK$35+GI31*$GH$35+HF31*$HE$35+IC31*$IB$35+IZ31*$IY$35+JW31*$JV$35)/$H$35,2),0),0))</f>
        <v>0</v>
      </c>
      <c r="O31" s="1504">
        <f>IF('PIM Model'!D27="$/CS",IFERROR(ROUND(SUM(BY31*$BV$35+CV31*$CS$35+DS31*$DP$35+EP31*$EM$35+FM31*$FJ$35+GJ31*$GG$35+HG31*$HD$35+ID31*$IA$35+JA31*$IX$35+JX31*$JU$35)/$G$35,2),0),IF('PIM Model'!D27="$/LB",IFERROR(ROUND(SUM(BY31*$BW$35+CV31*$CT$35+DS31*$DQ$35+EP31*$EN$35+FM31*$FK$35+GJ31*$GH$35+HG31*$HE$35+ID31*$IB$35+JA31*$IY$35+JX31*$JV$35)/$H$35,2),0),0))</f>
        <v>0</v>
      </c>
      <c r="P31" s="1504">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4">
        <f t="shared" si="0"/>
        <v>0</v>
      </c>
      <c r="H32" s="1504">
        <f t="shared" si="1"/>
        <v>0</v>
      </c>
      <c r="I32" s="381">
        <f t="shared" si="12"/>
        <v>0</v>
      </c>
      <c r="J32" s="380">
        <f t="shared" si="13"/>
        <v>0</v>
      </c>
      <c r="K32" s="803">
        <f t="shared" si="14"/>
        <v>0</v>
      </c>
      <c r="L32" s="803">
        <f t="shared" si="15"/>
        <v>0</v>
      </c>
      <c r="M32" s="803">
        <f t="shared" si="16"/>
        <v>0</v>
      </c>
      <c r="N32" s="1504">
        <f>IF('PIM Model'!D28="$/CS",IFERROR(ROUND(SUM(BX32*$BV$35+CU32*$CS$35+DR32*$DP$35+EO32*$EM$35+FL32*$FJ$35+GI32*$GG$35+HF32*$HD$35+IC32*$IA$35+IZ32*$IX$35+JW32*$JU$35)/$G$35,2),0),IF('PIM Model'!D28="$/LB",IFERROR(ROUND(SUM(BX32*$BW$35+CU32*$CT$35+DR32*$DQ$35+EO32*$EN$35+FL32*$FK$35+GI32*$GH$35+HF32*$HE$35+IC32*$IB$35+IZ32*$IY$35+JW32*$JV$35)/$H$35,2),0),0))</f>
        <v>0</v>
      </c>
      <c r="O32" s="1504">
        <f>IF('PIM Model'!D28="$/CS",IFERROR(ROUND(SUM(BY32*$BV$35+CV32*$CS$35+DS32*$DP$35+EP32*$EM$35+FM32*$FJ$35+GJ32*$GG$35+HG32*$HD$35+ID32*$IA$35+JA32*$IX$35+JX32*$JU$35)/$G$35,2),0),IF('PIM Model'!D28="$/LB",IFERROR(ROUND(SUM(BY32*$BW$35+CV32*$CT$35+DS32*$DQ$35+EP32*$EN$35+FM32*$FK$35+GJ32*$GH$35+HG32*$HE$35+ID32*$IB$35+JA32*$IY$35+JX32*$JV$35)/$H$35,2),0),0))</f>
        <v>0</v>
      </c>
      <c r="P32" s="1504">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4">
        <f t="shared" si="0"/>
        <v>0</v>
      </c>
      <c r="H33" s="1504">
        <f t="shared" si="1"/>
        <v>0</v>
      </c>
      <c r="I33" s="381">
        <f t="shared" si="12"/>
        <v>0</v>
      </c>
      <c r="J33" s="380">
        <f t="shared" si="13"/>
        <v>0</v>
      </c>
      <c r="K33" s="803">
        <f t="shared" si="14"/>
        <v>0</v>
      </c>
      <c r="L33" s="803">
        <f t="shared" si="15"/>
        <v>0</v>
      </c>
      <c r="M33" s="803">
        <f t="shared" si="16"/>
        <v>0</v>
      </c>
      <c r="N33" s="1504">
        <f>IF('PIM Model'!D29="$/CS",IFERROR(ROUND(SUM(BX33*$BV$35+CU33*$CS$35+DR33*$DP$35+EO33*$EM$35+FL33*$FJ$35+GI33*$GG$35+HF33*$HD$35+IC33*$IA$35+IZ33*$IX$35+JW33*$JU$35)/$G$35,2),0),IF('PIM Model'!D29="$/LB",IFERROR(ROUND(SUM(BX33*$BW$35+CU33*$CT$35+DR33*$DQ$35+EO33*$EN$35+FL33*$FK$35+GI33*$GH$35+HF33*$HE$35+IC33*$IB$35+IZ33*$IY$35+JW33*$JV$35)/$H$35,2),0),0))</f>
        <v>0</v>
      </c>
      <c r="O33" s="1504">
        <f>IF('PIM Model'!D29="$/CS",IFERROR(ROUND(SUM(BY33*$BV$35+CV33*$CS$35+DS33*$DP$35+EP33*$EM$35+FM33*$FJ$35+GJ33*$GG$35+HG33*$HD$35+ID33*$IA$35+JA33*$IX$35+JX33*$JU$35)/$G$35,2),0),IF('PIM Model'!D29="$/LB",IFERROR(ROUND(SUM(BY33*$BW$35+CV33*$CT$35+DS33*$DQ$35+EP33*$EN$35+FM33*$FK$35+GJ33*$GH$35+HG33*$HE$35+ID33*$IB$35+JA33*$IY$35+JX33*$JV$35)/$H$35,2),0),0))</f>
        <v>0</v>
      </c>
      <c r="P33" s="1504">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4">
        <f t="shared" si="0"/>
        <v>0</v>
      </c>
      <c r="H34" s="1504">
        <f t="shared" si="1"/>
        <v>0</v>
      </c>
      <c r="I34" s="381">
        <f t="shared" si="12"/>
        <v>0</v>
      </c>
      <c r="J34" s="380">
        <f t="shared" si="13"/>
        <v>0</v>
      </c>
      <c r="K34" s="803">
        <f t="shared" si="14"/>
        <v>0</v>
      </c>
      <c r="L34" s="803">
        <f t="shared" si="15"/>
        <v>0</v>
      </c>
      <c r="M34" s="803">
        <f t="shared" si="16"/>
        <v>0</v>
      </c>
      <c r="N34" s="1504">
        <f>IF('PIM Model'!D30="$/CS",IFERROR(ROUND(SUM(BX34*$BV$35+CU34*$CS$35+DR34*$DP$35+EO34*$EM$35+FL34*$FJ$35+GI34*$GG$35+HF34*$HD$35+IC34*$IA$35+IZ34*$IX$35+JW34*$JU$35)/$G$35,2),0),IF('PIM Model'!D30="$/LB",IFERROR(ROUND(SUM(BX34*$BW$35+CU34*$CT$35+DR34*$DQ$35+EO34*$EN$35+FL34*$FK$35+GI34*$GH$35+HF34*$HE$35+IC34*$IB$35+IZ34*$IY$35+JW34*$JV$35)/$H$35,2),0),0))</f>
        <v>0</v>
      </c>
      <c r="O34" s="1504">
        <f>IF('PIM Model'!D30="$/CS",IFERROR(ROUND(SUM(BY34*$BV$35+CV34*$CS$35+DS34*$DP$35+EP34*$EM$35+FM34*$FJ$35+GJ34*$GG$35+HG34*$HD$35+ID34*$IA$35+JA34*$IX$35+JX34*$JU$35)/$G$35,2),0),IF('PIM Model'!D30="$/LB",IFERROR(ROUND(SUM(BY34*$BW$35+CV34*$CT$35+DS34*$DQ$35+EP34*$EN$35+FM34*$FK$35+GJ34*$GH$35+HG34*$HE$35+ID34*$IB$35+JA34*$IY$35+JX34*$JV$35)/$H$35,2),0),0))</f>
        <v>0</v>
      </c>
      <c r="P34" s="1504">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5">
        <f>SUM(C14:C34)</f>
        <v>0</v>
      </c>
      <c r="D35" s="1506">
        <f>SUM(D14:D34)</f>
        <v>0</v>
      </c>
      <c r="E35" s="1506">
        <f>SUM(E14:E34)</f>
        <v>0</v>
      </c>
      <c r="F35" s="1506">
        <f>SUM(F14:F34)</f>
        <v>0</v>
      </c>
      <c r="G35" s="1505">
        <f t="shared" ref="G35:H35" si="53">SUM(G14:G34)</f>
        <v>0</v>
      </c>
      <c r="H35" s="1505">
        <f t="shared" si="53"/>
        <v>0</v>
      </c>
      <c r="I35" s="1507">
        <f>SUM(I14:I34)</f>
        <v>0</v>
      </c>
      <c r="J35" s="105"/>
      <c r="K35" s="803">
        <f t="shared" si="14"/>
        <v>0</v>
      </c>
      <c r="L35" s="803">
        <f t="shared" si="15"/>
        <v>0</v>
      </c>
      <c r="M35" s="803">
        <f t="shared" si="16"/>
        <v>0</v>
      </c>
      <c r="N35" s="803"/>
      <c r="O35" s="803"/>
      <c r="P35" s="803"/>
      <c r="Q35" s="380">
        <f t="shared" si="17"/>
        <v>0</v>
      </c>
      <c r="R35" s="906">
        <f t="shared" si="18"/>
        <v>0</v>
      </c>
      <c r="S35" s="804">
        <f t="shared" si="19"/>
        <v>0</v>
      </c>
      <c r="T35" s="1587"/>
      <c r="U35" s="1587"/>
      <c r="V35" s="1587"/>
      <c r="W35" s="1587"/>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1"/>
      <c r="R37" s="276"/>
      <c r="S37" s="1592" t="s">
        <v>2141</v>
      </c>
      <c r="T37" s="277"/>
      <c r="U37" s="1582"/>
      <c r="V37" s="1582"/>
      <c r="W37" s="1582"/>
      <c r="X37" s="1582"/>
      <c r="Y37" s="1582"/>
      <c r="Z37" s="1593">
        <f>RANK(AB37,$AB$36:$AB$38)</f>
        <v>1</v>
      </c>
      <c r="AA37" s="1592" t="s">
        <v>2142</v>
      </c>
      <c r="AB37" s="1594">
        <f>COUNTIF($BJ$51:$JI$51,AA37)</f>
        <v>0</v>
      </c>
      <c r="AC37" s="1582"/>
      <c r="AD37" s="1582"/>
      <c r="AE37" s="1582"/>
      <c r="AF37" s="1582"/>
      <c r="AG37" s="276">
        <v>1</v>
      </c>
      <c r="AH37" s="1595" t="str">
        <f>IF($AH$38&gt;1,"MULTIPLE TYPES",VLOOKUP(AG37,$Z$38:$AA$65,2,FALSE))</f>
        <v>MULTIPLE TYPES</v>
      </c>
      <c r="AI37" s="277"/>
      <c r="AJ37" s="1581"/>
      <c r="AK37" s="1581"/>
      <c r="AL37" s="1581"/>
      <c r="AM37" s="1581"/>
      <c r="AN37" s="1581"/>
      <c r="AO37" s="1581"/>
      <c r="AP37" s="1581"/>
      <c r="AQ37" s="1581"/>
      <c r="AR37" s="1581"/>
      <c r="AS37" s="1581"/>
      <c r="AT37" s="1581"/>
      <c r="AU37" s="1581"/>
      <c r="AV37" s="1581"/>
      <c r="AW37" s="1581"/>
      <c r="AX37" s="1581"/>
      <c r="AY37" s="1581"/>
      <c r="AZ37" s="1488"/>
      <c r="BA37" s="1488"/>
      <c r="BB37" s="1488"/>
      <c r="BC37" s="1488"/>
      <c r="BD37" s="1488"/>
      <c r="BE37" s="1488"/>
      <c r="BF37" s="1488"/>
      <c r="BG37" s="1488"/>
      <c r="BH37" s="1488"/>
      <c r="BI37" s="1488"/>
      <c r="BJ37" s="1488"/>
      <c r="BK37" s="1488"/>
      <c r="BL37" s="1488"/>
      <c r="BM37" s="1488"/>
      <c r="BN37" s="1488"/>
    </row>
    <row r="38" spans="2:305" x14ac:dyDescent="0.25">
      <c r="Q38" s="1581"/>
      <c r="R38" s="1596">
        <f>RANK(T38,$T$39:$T$43)</f>
        <v>1</v>
      </c>
      <c r="S38" s="1597" t="s">
        <v>2143</v>
      </c>
      <c r="T38" s="1598">
        <f>COUNTIF($BG$47:$JF$47,S38)</f>
        <v>0</v>
      </c>
      <c r="U38" s="1582"/>
      <c r="V38" s="1582"/>
      <c r="W38" s="1582"/>
      <c r="X38" s="1582"/>
      <c r="Y38" s="1582"/>
      <c r="Z38" s="1596">
        <f>RANK(AB38,$AB$38:$AB$38)</f>
        <v>1</v>
      </c>
      <c r="AA38" s="1597" t="s">
        <v>2143</v>
      </c>
      <c r="AB38" s="1598">
        <f>COUNTIF($BI$53:$JJ$53,AA38)</f>
        <v>0</v>
      </c>
      <c r="AC38" s="1582"/>
      <c r="AD38" s="1582"/>
      <c r="AE38" s="1582"/>
      <c r="AF38" s="1582"/>
      <c r="AG38" s="1599" t="s">
        <v>2144</v>
      </c>
      <c r="AH38" s="1600">
        <f>COUNTIF($Z$38:$Z$65,1)</f>
        <v>2</v>
      </c>
      <c r="AI38" s="138"/>
      <c r="AJ38" s="1581"/>
      <c r="AK38" s="1581"/>
      <c r="AL38" s="1581"/>
      <c r="AM38" s="1581"/>
      <c r="AN38" s="1581"/>
      <c r="AO38" s="1581"/>
      <c r="AP38" s="1581"/>
      <c r="AQ38" s="1581"/>
      <c r="AR38" s="1581"/>
      <c r="AS38" s="1581"/>
      <c r="AT38" s="1581"/>
      <c r="AU38" s="1581"/>
      <c r="AV38" s="1581"/>
      <c r="AW38" s="1581"/>
      <c r="AX38" s="1581"/>
      <c r="AY38" s="1581"/>
      <c r="AZ38" s="1488"/>
      <c r="BA38" s="1488"/>
      <c r="BB38" s="1488"/>
      <c r="BC38" s="1488"/>
      <c r="BD38" s="1488"/>
      <c r="BE38" s="1488"/>
      <c r="BF38" s="1488"/>
      <c r="BG38" s="1488"/>
      <c r="BH38" s="1488"/>
      <c r="BI38" s="1488"/>
      <c r="BJ38" s="1488" t="s">
        <v>791</v>
      </c>
      <c r="BK38" s="1488">
        <f>BK1</f>
        <v>0</v>
      </c>
      <c r="BL38" s="1488"/>
      <c r="BM38" s="1488"/>
      <c r="BN38" s="1488"/>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1"/>
      <c r="R39" s="1596">
        <f t="shared" ref="R39:R47" si="64">RANK(T39,$T$39:$T$47)</f>
        <v>1</v>
      </c>
      <c r="S39" s="1597" t="s">
        <v>1</v>
      </c>
      <c r="T39" s="1598">
        <f>COUNTIF('Variable Costs (Back)'!$C$15:$C$24,S39)</f>
        <v>0</v>
      </c>
      <c r="U39" s="1582"/>
      <c r="V39" s="1582"/>
      <c r="W39" s="1582"/>
      <c r="X39" s="1582"/>
      <c r="Y39" s="1582"/>
      <c r="Z39" s="1596">
        <f t="shared" ref="Z39:Z65" si="65">RANK(AB39,$AB$38:$AB$65)</f>
        <v>1</v>
      </c>
      <c r="AA39" s="1597" t="str" cm="1">
        <f t="array" ref="AA39">IF(_xlfn.UNIQUE('Margin Guidence Table'!F2:F1000000)&lt;&gt;0,_xlfn._xlws.SORT(_xlfn.UNIQUE('Margin Guidence Table'!F2:F1000000)),"")</f>
        <v/>
      </c>
      <c r="AB39" s="1598">
        <f t="shared" ref="AB39:AB65" si="66">COUNTIF($BE$53:$JF$53,AA39)</f>
        <v>192</v>
      </c>
      <c r="AC39" s="1582"/>
      <c r="AD39" s="1582"/>
      <c r="AE39" s="1582"/>
      <c r="AF39" s="1582"/>
      <c r="AG39" s="1599" t="s">
        <v>2145</v>
      </c>
      <c r="AH39" s="1600" t="str">
        <f>VLOOKUP(AG37,$Z$38:$AA$65,2,FALSE)</f>
        <v>Enter Customer(s)</v>
      </c>
      <c r="AI39" s="138"/>
      <c r="AJ39" s="1581"/>
      <c r="AK39" s="1581"/>
      <c r="AL39" s="1581"/>
      <c r="AM39" s="1581"/>
      <c r="AN39" s="1581"/>
      <c r="AO39" s="1581"/>
      <c r="AP39" s="1581"/>
      <c r="AQ39" s="1581"/>
      <c r="AR39" s="1581"/>
      <c r="AS39" s="1581"/>
      <c r="AT39" s="1581"/>
      <c r="AU39" s="1581"/>
      <c r="AV39" s="1581"/>
      <c r="AW39" s="1581"/>
      <c r="AX39" s="1581"/>
      <c r="AY39" s="1581"/>
      <c r="AZ39" s="1488"/>
      <c r="BA39" s="1488"/>
      <c r="BB39" s="1488"/>
      <c r="BC39" s="1488"/>
      <c r="BD39" s="1488"/>
      <c r="BE39" s="1488"/>
      <c r="BF39" s="1488"/>
      <c r="BG39" s="1488"/>
      <c r="BH39" s="1488"/>
      <c r="BI39" s="1488"/>
      <c r="BJ39" s="1488" t="s">
        <v>792</v>
      </c>
      <c r="BK39" s="1488" t="e">
        <f>VLOOKUP(BK$1,'Existing Customers'!$A:$AA,2,FALSE)</f>
        <v>#N/A</v>
      </c>
      <c r="BL39" s="1488"/>
      <c r="BM39" s="1488"/>
      <c r="BN39" s="1488"/>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1"/>
      <c r="R40" s="1596">
        <f t="shared" si="64"/>
        <v>1</v>
      </c>
      <c r="S40" s="1597" t="s">
        <v>114</v>
      </c>
      <c r="T40" s="1598">
        <f>COUNTIF('Variable Costs (Back)'!$C$15:$C$24,S40)</f>
        <v>0</v>
      </c>
      <c r="U40" s="1582"/>
      <c r="V40" s="1582"/>
      <c r="W40" s="1582"/>
      <c r="X40" s="1582"/>
      <c r="Y40" s="1582"/>
      <c r="Z40" s="1596">
        <f t="shared" si="65"/>
        <v>2</v>
      </c>
      <c r="AA40" s="1597"/>
      <c r="AB40" s="1598">
        <f t="shared" si="66"/>
        <v>9</v>
      </c>
      <c r="AC40" s="1582"/>
      <c r="AD40" s="1582"/>
      <c r="AE40" s="1582"/>
      <c r="AF40" s="1582"/>
      <c r="AG40" s="1601" t="s">
        <v>2146</v>
      </c>
      <c r="AH40" s="1602" t="str">
        <f>IF(COUNTIF($AB$39:$AB$65,"&gt;0")&gt;1,"MULTIPLE TYPES",$AH$37)</f>
        <v>MULTIPLE TYPES</v>
      </c>
      <c r="AI40" s="257"/>
      <c r="AJ40" s="1581"/>
      <c r="AK40" s="1581"/>
      <c r="AL40" s="1581"/>
      <c r="AM40" s="1581"/>
      <c r="AN40" s="1581"/>
      <c r="AO40" s="1581"/>
      <c r="AP40" s="1581"/>
      <c r="AQ40" s="1581"/>
      <c r="AR40" s="1581"/>
      <c r="AS40" s="1581"/>
      <c r="AT40" s="1581"/>
      <c r="AU40" s="1581"/>
      <c r="AV40" s="1581"/>
      <c r="AW40" s="1581"/>
      <c r="AX40" s="1581"/>
      <c r="AY40" s="1581"/>
      <c r="AZ40" s="1488"/>
      <c r="BA40" s="1488"/>
      <c r="BB40" s="1488"/>
      <c r="BC40" s="1488"/>
      <c r="BD40" s="1488"/>
      <c r="BE40" s="1488"/>
      <c r="BF40" s="1488"/>
      <c r="BG40" s="1488"/>
      <c r="BH40" s="1488"/>
      <c r="BI40" s="1488"/>
      <c r="BJ40" s="1488" t="s">
        <v>120</v>
      </c>
      <c r="BK40" s="1488" t="e">
        <f>VLOOKUP(BK$1,'Existing Customers'!$A:$AA,12,FALSE)</f>
        <v>#N/A</v>
      </c>
      <c r="BL40" s="1488"/>
      <c r="BM40" s="1488"/>
      <c r="BN40" s="1488"/>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1"/>
      <c r="R41" s="1596">
        <f t="shared" si="64"/>
        <v>1</v>
      </c>
      <c r="S41" s="1597" t="s">
        <v>116</v>
      </c>
      <c r="T41" s="1598">
        <f>COUNTIF('Variable Costs (Back)'!$C$15:$C$24,S41)</f>
        <v>0</v>
      </c>
      <c r="U41" s="1582"/>
      <c r="V41" s="1582"/>
      <c r="W41" s="1582"/>
      <c r="X41" s="1582"/>
      <c r="Y41" s="1582"/>
      <c r="Z41" s="1596">
        <f t="shared" si="65"/>
        <v>2</v>
      </c>
      <c r="AA41" s="1597"/>
      <c r="AB41" s="1598">
        <f t="shared" si="66"/>
        <v>9</v>
      </c>
      <c r="AC41" s="1582"/>
      <c r="AD41" s="1582"/>
      <c r="AE41" s="1582"/>
      <c r="AF41" s="1582"/>
      <c r="AG41" s="1582"/>
      <c r="AH41" s="1582"/>
      <c r="AI41" s="1582"/>
      <c r="AJ41" s="1581"/>
      <c r="AK41" s="1581"/>
      <c r="AL41" s="1581"/>
      <c r="AM41" s="1581"/>
      <c r="AN41" s="1581"/>
      <c r="AO41" s="1581"/>
      <c r="AP41" s="1581"/>
      <c r="AQ41" s="1581"/>
      <c r="AR41" s="1581"/>
      <c r="AS41" s="1581"/>
      <c r="AT41" s="1581"/>
      <c r="AU41" s="1581"/>
      <c r="AV41" s="1581"/>
      <c r="AW41" s="1581"/>
      <c r="AX41" s="1581"/>
      <c r="AY41" s="1581"/>
      <c r="AZ41" s="1488"/>
      <c r="BA41" s="1488"/>
      <c r="BB41" s="1488"/>
      <c r="BC41" s="1488"/>
      <c r="BD41" s="1488"/>
      <c r="BE41" s="1488"/>
      <c r="BF41" s="1488"/>
      <c r="BG41" s="1488"/>
      <c r="BH41" s="1488"/>
      <c r="BI41" s="1488"/>
      <c r="BJ41" s="1488" t="s">
        <v>793</v>
      </c>
      <c r="BK41" s="1488" t="e">
        <f>VLOOKUP(BK$1,'Existing Customers'!$A:$AA,25,FALSE)</f>
        <v>#N/A</v>
      </c>
      <c r="BL41" s="1488"/>
      <c r="BM41" s="1488"/>
      <c r="BN41" s="1488"/>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1"/>
      <c r="R42" s="1596">
        <f t="shared" si="64"/>
        <v>1</v>
      </c>
      <c r="S42" s="1597" t="s">
        <v>112</v>
      </c>
      <c r="T42" s="1598">
        <f>COUNTIF('Variable Costs (Back)'!$C$15:$C$24,S42)</f>
        <v>0</v>
      </c>
      <c r="U42" s="1582"/>
      <c r="V42" s="1582"/>
      <c r="W42" s="1582"/>
      <c r="X42" s="1582"/>
      <c r="Y42" s="1582"/>
      <c r="Z42" s="1596">
        <f t="shared" si="65"/>
        <v>2</v>
      </c>
      <c r="AA42" s="1597"/>
      <c r="AB42" s="1598">
        <f t="shared" si="66"/>
        <v>9</v>
      </c>
      <c r="AC42" s="1582"/>
      <c r="AD42" s="1582"/>
      <c r="AE42" s="1582"/>
      <c r="AF42" s="1582"/>
      <c r="AG42" s="1582"/>
      <c r="AH42" s="1582"/>
      <c r="AI42" s="1582"/>
      <c r="AJ42" s="1581"/>
      <c r="AK42" s="1581"/>
      <c r="AL42" s="1581"/>
      <c r="AM42" s="1581"/>
      <c r="AN42" s="1581"/>
      <c r="AO42" s="1581"/>
      <c r="AP42" s="1581"/>
      <c r="AQ42" s="1581"/>
      <c r="AR42" s="1581"/>
      <c r="AS42" s="1581"/>
      <c r="AT42" s="1581"/>
      <c r="AU42" s="1581"/>
      <c r="AV42" s="1581"/>
      <c r="AW42" s="1581"/>
      <c r="AX42" s="1581"/>
      <c r="AY42" s="1581"/>
      <c r="AZ42" s="1488"/>
      <c r="BA42" s="1488"/>
      <c r="BB42" s="1488"/>
      <c r="BC42" s="1488"/>
      <c r="BD42" s="1488"/>
      <c r="BE42" s="1488"/>
      <c r="BF42" s="1488"/>
      <c r="BG42" s="1488"/>
      <c r="BH42" s="1488"/>
      <c r="BI42" s="1488"/>
      <c r="BJ42" s="1488" t="s">
        <v>794</v>
      </c>
      <c r="BK42" s="1488" t="e">
        <f>VLOOKUP(BK$1,'Existing Customers'!$A:$AA,26,FALSE)</f>
        <v>#N/A</v>
      </c>
      <c r="BL42" s="1488"/>
      <c r="BM42" s="1488"/>
      <c r="BN42" s="1488"/>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1"/>
      <c r="R43" s="1596">
        <f t="shared" si="64"/>
        <v>1</v>
      </c>
      <c r="S43" s="1597" t="s">
        <v>113</v>
      </c>
      <c r="T43" s="1598">
        <f>COUNTIF('Variable Costs (Back)'!$C$15:$C$24,S43)</f>
        <v>0</v>
      </c>
      <c r="U43" s="1582"/>
      <c r="V43" s="1582"/>
      <c r="W43" s="1582"/>
      <c r="X43" s="1582"/>
      <c r="Y43" s="1582"/>
      <c r="Z43" s="1596">
        <f t="shared" si="65"/>
        <v>2</v>
      </c>
      <c r="AA43" s="1597"/>
      <c r="AB43" s="1598">
        <f t="shared" si="66"/>
        <v>9</v>
      </c>
      <c r="AC43" s="1582"/>
      <c r="AD43" s="1582"/>
      <c r="AE43" s="1582"/>
      <c r="AF43" s="1582"/>
      <c r="AG43" s="1582"/>
      <c r="AH43" s="1582"/>
      <c r="AI43" s="1582"/>
      <c r="AJ43" s="1581"/>
      <c r="AK43" s="1581"/>
      <c r="AL43" s="1581"/>
      <c r="AM43" s="1581"/>
      <c r="AN43" s="1581"/>
      <c r="AO43" s="1581"/>
      <c r="AP43" s="1581"/>
      <c r="AQ43" s="1581"/>
      <c r="AR43" s="1581"/>
      <c r="AS43" s="1581"/>
      <c r="AT43" s="1581"/>
      <c r="AU43" s="1581"/>
      <c r="AV43" s="1581"/>
      <c r="AW43" s="1581"/>
      <c r="AX43" s="1581"/>
      <c r="AY43" s="1581"/>
      <c r="AZ43" s="1488"/>
      <c r="BA43" s="1488"/>
      <c r="BB43" s="1488"/>
      <c r="BC43" s="1488"/>
      <c r="BD43" s="1488"/>
      <c r="BE43" s="1488"/>
      <c r="BF43" s="1488"/>
      <c r="BG43" s="1488"/>
      <c r="BH43" s="1488"/>
      <c r="BI43" s="1488"/>
      <c r="BJ43" s="1488" t="s">
        <v>795</v>
      </c>
      <c r="BK43" s="1488" t="e">
        <f>VLOOKUP(BK$1,'Existing Customers'!$A:$AA,23,FALSE)</f>
        <v>#N/A</v>
      </c>
      <c r="BL43" s="1488"/>
      <c r="BM43" s="1488"/>
      <c r="BN43" s="1488"/>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1"/>
      <c r="R44" s="1596">
        <f t="shared" si="64"/>
        <v>1</v>
      </c>
      <c r="S44" s="1597" t="s">
        <v>111</v>
      </c>
      <c r="T44" s="1598">
        <f>COUNTIF('Variable Costs (Back)'!$C$15:$C$24,S44)</f>
        <v>0</v>
      </c>
      <c r="U44" s="1582"/>
      <c r="V44" s="1582"/>
      <c r="W44" s="1582"/>
      <c r="X44" s="1582"/>
      <c r="Y44" s="1582"/>
      <c r="Z44" s="1596">
        <f t="shared" si="65"/>
        <v>2</v>
      </c>
      <c r="AA44" s="1597"/>
      <c r="AB44" s="1598">
        <f t="shared" si="66"/>
        <v>9</v>
      </c>
      <c r="AC44" s="1582"/>
      <c r="AD44" s="1582"/>
      <c r="AE44" s="1582"/>
      <c r="AF44" s="1582"/>
      <c r="AG44" s="1582"/>
      <c r="AH44" s="1582"/>
      <c r="AI44" s="1582"/>
      <c r="AJ44" s="1581"/>
      <c r="AK44" s="1581"/>
      <c r="AL44" s="1581"/>
      <c r="AM44" s="1581"/>
      <c r="AN44" s="1581"/>
      <c r="AO44" s="1581"/>
      <c r="AP44" s="1581"/>
      <c r="AQ44" s="1581"/>
      <c r="AR44" s="1581"/>
      <c r="AS44" s="1581"/>
      <c r="AT44" s="1581"/>
      <c r="AU44" s="1581"/>
      <c r="AV44" s="1581"/>
      <c r="AW44" s="1581"/>
      <c r="AX44" s="1581"/>
      <c r="AY44" s="1581"/>
      <c r="AZ44" s="1488"/>
      <c r="BA44" s="1488"/>
      <c r="BB44" s="1488"/>
      <c r="BC44" s="1488"/>
      <c r="BD44" s="1488"/>
      <c r="BE44" s="1488"/>
      <c r="BF44" s="1488"/>
      <c r="BG44" s="1488"/>
      <c r="BH44" s="1488"/>
      <c r="BI44" s="1488"/>
      <c r="BJ44" s="1488" t="s">
        <v>796</v>
      </c>
      <c r="BK44" s="1488" t="e">
        <f>VLOOKUP(BK$1,'Existing Customers'!$A:$AA,24,FALSE)</f>
        <v>#N/A</v>
      </c>
      <c r="BL44" s="1488"/>
      <c r="BM44" s="1488"/>
      <c r="BN44" s="1488"/>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1"/>
      <c r="R45" s="1596">
        <f t="shared" si="64"/>
        <v>1</v>
      </c>
      <c r="S45" s="1597" t="s">
        <v>118</v>
      </c>
      <c r="T45" s="1598">
        <f>COUNTIF('Variable Costs (Back)'!$C$15:$C$24,S45)</f>
        <v>0</v>
      </c>
      <c r="U45" s="1582"/>
      <c r="V45" s="1582"/>
      <c r="W45" s="1582"/>
      <c r="X45" s="1582"/>
      <c r="Y45" s="1582"/>
      <c r="Z45" s="1596">
        <f t="shared" si="65"/>
        <v>2</v>
      </c>
      <c r="AA45" s="1597"/>
      <c r="AB45" s="1598">
        <f t="shared" si="66"/>
        <v>9</v>
      </c>
      <c r="AC45" s="1582"/>
      <c r="AD45" s="1582"/>
      <c r="AE45" s="1582"/>
      <c r="AF45" s="1582"/>
      <c r="AG45" s="1582"/>
      <c r="AH45" s="1582"/>
      <c r="AI45" s="1582"/>
      <c r="AJ45" s="1581"/>
      <c r="AK45" s="1581"/>
      <c r="AL45" s="1581"/>
      <c r="AM45" s="1581"/>
      <c r="AN45" s="1581"/>
      <c r="AO45" s="1581"/>
      <c r="AP45" s="1581"/>
      <c r="AQ45" s="1581"/>
      <c r="AR45" s="1581"/>
      <c r="AS45" s="1581"/>
      <c r="AT45" s="1581"/>
      <c r="AU45" s="1581"/>
      <c r="AV45" s="1581"/>
      <c r="AW45" s="1581"/>
      <c r="AX45" s="1581"/>
      <c r="AY45" s="1581"/>
      <c r="AZ45" s="1488"/>
      <c r="BA45" s="1488"/>
      <c r="BB45" s="1488"/>
      <c r="BC45" s="1488"/>
      <c r="BD45" s="1488"/>
      <c r="BE45" s="1488"/>
      <c r="BF45" s="1488"/>
      <c r="BG45" s="1488"/>
      <c r="BH45" s="1488"/>
      <c r="BI45" s="1488"/>
      <c r="BJ45" s="1488" t="s">
        <v>797</v>
      </c>
      <c r="BK45" s="1488" t="e">
        <f>VLOOKUP(BK$1,'Existing Customers'!$A:$AA,9,FALSE)</f>
        <v>#N/A</v>
      </c>
      <c r="BL45" s="1488"/>
      <c r="BM45" s="1488"/>
      <c r="BN45" s="1488"/>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1"/>
      <c r="R46" s="1596">
        <f t="shared" si="64"/>
        <v>1</v>
      </c>
      <c r="S46" s="1597" t="s">
        <v>115</v>
      </c>
      <c r="T46" s="1598">
        <f>COUNTIF('Variable Costs (Back)'!$C$15:$C$24,S46)</f>
        <v>0</v>
      </c>
      <c r="U46" s="1582"/>
      <c r="V46" s="1582"/>
      <c r="W46" s="1582"/>
      <c r="X46" s="1582"/>
      <c r="Y46" s="1582"/>
      <c r="Z46" s="1596">
        <f t="shared" si="65"/>
        <v>2</v>
      </c>
      <c r="AA46" s="1597"/>
      <c r="AB46" s="1598">
        <f t="shared" si="66"/>
        <v>9</v>
      </c>
      <c r="AC46" s="1582"/>
      <c r="AD46" s="1582"/>
      <c r="AE46" s="1582"/>
      <c r="AF46" s="1582"/>
      <c r="AG46" s="1582"/>
      <c r="AH46" s="1582"/>
      <c r="AI46" s="1582"/>
      <c r="AJ46" s="1581"/>
      <c r="AK46" s="1581"/>
      <c r="AL46" s="1581"/>
      <c r="AM46" s="1581"/>
      <c r="AN46" s="1581"/>
      <c r="AO46" s="1581"/>
      <c r="AP46" s="1581"/>
      <c r="AQ46" s="1581"/>
      <c r="AR46" s="1581"/>
      <c r="AS46" s="1581"/>
      <c r="AT46" s="1581"/>
      <c r="AU46" s="1581"/>
      <c r="AV46" s="1581"/>
      <c r="AW46" s="1581"/>
      <c r="AX46" s="1581"/>
      <c r="AY46" s="1581"/>
      <c r="AZ46" s="1488"/>
      <c r="BA46" s="1488"/>
      <c r="BB46" s="1488"/>
      <c r="BC46" s="1488"/>
      <c r="BD46" s="1488"/>
      <c r="BE46" s="1488"/>
      <c r="BF46" s="1488"/>
      <c r="BG46" s="1488"/>
      <c r="BH46" s="1488"/>
      <c r="BI46" s="1488"/>
      <c r="BJ46" s="1488" t="s">
        <v>798</v>
      </c>
      <c r="BK46" s="1488" t="e">
        <f>VLOOKUP(BK$1,'Existing Customers'!$A:$AA,27,FALSE)</f>
        <v>#N/A</v>
      </c>
      <c r="BL46" s="1488"/>
      <c r="BM46" s="1488"/>
      <c r="BN46" s="1488"/>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1"/>
      <c r="R47" s="1596">
        <f t="shared" si="64"/>
        <v>1</v>
      </c>
      <c r="S47" s="1597" t="s">
        <v>117</v>
      </c>
      <c r="T47" s="1598">
        <f>COUNTIF('Variable Costs (Back)'!$C$15:$C$24,S47)</f>
        <v>0</v>
      </c>
      <c r="U47" s="1582"/>
      <c r="V47" s="1582"/>
      <c r="W47" s="1582"/>
      <c r="X47" s="1582"/>
      <c r="Y47" s="1582"/>
      <c r="Z47" s="1596">
        <f t="shared" si="65"/>
        <v>2</v>
      </c>
      <c r="AA47" s="1597"/>
      <c r="AB47" s="1598">
        <f t="shared" si="66"/>
        <v>9</v>
      </c>
      <c r="AC47" s="1582"/>
      <c r="AD47" s="1582"/>
      <c r="AE47" s="1582"/>
      <c r="AF47" s="1582"/>
      <c r="AG47" s="1582"/>
      <c r="AH47" s="1582"/>
      <c r="AI47" s="1582"/>
      <c r="AJ47" s="1581"/>
      <c r="AK47" s="1581"/>
      <c r="AL47" s="1581"/>
      <c r="AM47" s="1581"/>
      <c r="AN47" s="1581"/>
      <c r="AO47" s="1581"/>
      <c r="AP47" s="1581"/>
      <c r="AQ47" s="1581"/>
      <c r="AR47" s="1581"/>
      <c r="AS47" s="1581"/>
      <c r="AT47" s="1581"/>
      <c r="AU47" s="1581"/>
      <c r="AV47" s="1581"/>
      <c r="AW47" s="1581"/>
      <c r="AX47" s="1581"/>
      <c r="AY47" s="1581"/>
      <c r="AZ47" s="1488"/>
      <c r="BA47" s="1488"/>
      <c r="BB47" s="1488"/>
      <c r="BC47" s="1488"/>
      <c r="BD47" s="1488"/>
      <c r="BE47" s="1488"/>
      <c r="BF47" s="1488"/>
      <c r="BG47" s="1488"/>
      <c r="BH47" s="1488"/>
      <c r="BI47" s="1488"/>
      <c r="BJ47" s="1488" t="s">
        <v>923</v>
      </c>
      <c r="BK47" s="1488" t="e">
        <f>VLOOKUP(BK$1,'Existing Customers'!$A:$AA,4,FALSE)</f>
        <v>#N/A</v>
      </c>
      <c r="BL47" s="1488"/>
      <c r="BM47" s="1488"/>
      <c r="BN47" s="1488"/>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1"/>
      <c r="R48" s="137"/>
      <c r="S48" s="1582"/>
      <c r="T48" s="138"/>
      <c r="U48" s="1582"/>
      <c r="V48" s="1582"/>
      <c r="W48" s="1582"/>
      <c r="X48" s="1582"/>
      <c r="Y48" s="1582"/>
      <c r="Z48" s="1596">
        <f t="shared" si="65"/>
        <v>2</v>
      </c>
      <c r="AA48" s="1597"/>
      <c r="AB48" s="1598">
        <f t="shared" si="66"/>
        <v>9</v>
      </c>
      <c r="AC48" s="1582"/>
      <c r="AD48" s="1582"/>
      <c r="AE48" s="1582"/>
      <c r="AF48" s="1582"/>
      <c r="AG48" s="1582"/>
      <c r="AH48" s="1582"/>
      <c r="AI48" s="1582"/>
      <c r="AJ48" s="1581"/>
      <c r="AK48" s="1581"/>
      <c r="AL48" s="1581"/>
      <c r="AM48" s="1581"/>
      <c r="AN48" s="1581"/>
      <c r="AO48" s="1581"/>
      <c r="AP48" s="1581"/>
      <c r="AQ48" s="1581"/>
      <c r="AR48" s="1581"/>
      <c r="AS48" s="1581"/>
      <c r="AT48" s="1581"/>
      <c r="AU48" s="1581"/>
      <c r="AV48" s="1581"/>
      <c r="AW48" s="1581"/>
      <c r="AX48" s="1581"/>
      <c r="AY48" s="1581"/>
      <c r="AZ48" s="1488"/>
      <c r="BA48" s="1488"/>
      <c r="BB48" s="1488"/>
      <c r="BC48" s="1488"/>
      <c r="BD48" s="1488"/>
      <c r="BE48" s="1488"/>
      <c r="BF48" s="1488"/>
      <c r="BG48" s="1488"/>
      <c r="BH48" s="1488"/>
      <c r="BI48" s="1488"/>
      <c r="BJ48" s="1488" t="s">
        <v>803</v>
      </c>
      <c r="BK48" s="1488">
        <f>IFERROR(VLOOKUP(BK$1,'Existing Customers'!$A:$AA,6,FALSE),BK6)</f>
        <v>0</v>
      </c>
      <c r="BL48" s="1488"/>
      <c r="BM48" s="1488"/>
      <c r="BN48" s="1488"/>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1"/>
      <c r="R49" s="1603">
        <v>1</v>
      </c>
      <c r="S49" s="1604" t="str">
        <f>IF(COUNTIF($T$38:$T$47,"&gt;0")&gt;1,"MULTIPLE PYRAMID SEGMENTS",VLOOKUP(R49,$R$38:$S$47,2,FALSE))</f>
        <v>Enter Customer(s)</v>
      </c>
      <c r="T49" s="1605"/>
      <c r="U49" s="1582"/>
      <c r="V49" s="1582"/>
      <c r="W49" s="1582"/>
      <c r="X49" s="1582"/>
      <c r="Y49" s="1582"/>
      <c r="Z49" s="1596">
        <f t="shared" si="65"/>
        <v>2</v>
      </c>
      <c r="AA49" s="1597"/>
      <c r="AB49" s="1598">
        <f t="shared" si="66"/>
        <v>9</v>
      </c>
      <c r="AC49" s="1582"/>
      <c r="AD49" s="1582"/>
      <c r="AE49" s="1582"/>
      <c r="AF49" s="1582"/>
      <c r="AG49" s="1582"/>
      <c r="AH49" s="1582"/>
      <c r="AI49" s="1582"/>
      <c r="AJ49" s="1581"/>
      <c r="AK49" s="1581"/>
      <c r="AL49" s="1581"/>
      <c r="AM49" s="1581"/>
      <c r="AN49" s="1581"/>
      <c r="AO49" s="1581"/>
      <c r="AP49" s="1581"/>
      <c r="AQ49" s="1581"/>
      <c r="AR49" s="1581"/>
      <c r="AS49" s="1581"/>
      <c r="AT49" s="1581"/>
      <c r="AU49" s="1581"/>
      <c r="AV49" s="1581"/>
      <c r="AW49" s="1581"/>
      <c r="AX49" s="1581"/>
      <c r="AY49" s="1581"/>
      <c r="AZ49" s="1488"/>
      <c r="BA49" s="1488"/>
      <c r="BB49" s="1488"/>
      <c r="BC49" s="1488"/>
      <c r="BD49" s="1488"/>
      <c r="BE49" s="1488"/>
      <c r="BF49" s="1488"/>
      <c r="BG49" s="1488"/>
      <c r="BH49" s="1488"/>
      <c r="BI49" s="1488"/>
      <c r="BJ49" s="1488" t="s">
        <v>922</v>
      </c>
      <c r="BK49" s="1488" t="str">
        <f>IFERROR(ROUND(VLOOKUP(BK38,'Existing Customer Variable Exp'!$B:$F,5,FALSE)/52,1),"Enter Drops &gt;")</f>
        <v>Enter Drops &gt;</v>
      </c>
      <c r="BL49" s="1488"/>
      <c r="BM49" s="1488"/>
      <c r="BN49" s="1488"/>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1"/>
      <c r="R50" s="1582"/>
      <c r="S50" s="1582"/>
      <c r="T50" s="1582"/>
      <c r="U50" s="1582"/>
      <c r="V50" s="1582"/>
      <c r="W50" s="1582"/>
      <c r="X50" s="1582"/>
      <c r="Y50" s="1582"/>
      <c r="Z50" s="1596">
        <f t="shared" si="65"/>
        <v>2</v>
      </c>
      <c r="AA50" s="1597"/>
      <c r="AB50" s="1598">
        <f t="shared" si="66"/>
        <v>9</v>
      </c>
      <c r="AC50" s="1582"/>
      <c r="AD50" s="1582"/>
      <c r="AE50" s="1582"/>
      <c r="AF50" s="1582"/>
      <c r="AG50" s="1582"/>
      <c r="AH50" s="1582"/>
      <c r="AI50" s="1582"/>
      <c r="AJ50" s="1581"/>
      <c r="AK50" s="1581"/>
      <c r="AL50" s="1581"/>
      <c r="AM50" s="1581"/>
      <c r="AN50" s="1581"/>
      <c r="AO50" s="1581"/>
      <c r="AP50" s="1581"/>
      <c r="AQ50" s="1581"/>
      <c r="AR50" s="1581"/>
      <c r="AS50" s="1581"/>
      <c r="AT50" s="1581"/>
      <c r="AU50" s="1581"/>
      <c r="AV50" s="1581"/>
      <c r="AW50" s="1581"/>
      <c r="AX50" s="1581"/>
      <c r="AY50" s="1581"/>
      <c r="AZ50" s="1488"/>
      <c r="BA50" s="1488"/>
      <c r="BB50" s="1488"/>
      <c r="BC50" s="1488"/>
      <c r="BD50" s="1488"/>
      <c r="BE50" s="1488"/>
      <c r="BF50" s="1488"/>
      <c r="BG50" s="1488"/>
      <c r="BH50" s="1488"/>
      <c r="BI50" s="1488"/>
      <c r="BJ50" s="1488" t="s">
        <v>461</v>
      </c>
      <c r="BK50" s="1488">
        <f>IF(BK2="Enter Spend&gt;&gt;&gt;","Enter EB % &gt;",BK$7)</f>
        <v>0</v>
      </c>
      <c r="BL50" s="1488"/>
      <c r="BM50" s="1488"/>
      <c r="BN50" s="1488"/>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1"/>
      <c r="R51" s="1582"/>
      <c r="S51" s="1582"/>
      <c r="T51" s="1582"/>
      <c r="U51" s="1582"/>
      <c r="V51" s="1582"/>
      <c r="W51" s="1582"/>
      <c r="X51" s="1582"/>
      <c r="Y51" s="1582"/>
      <c r="Z51" s="1596">
        <f t="shared" si="65"/>
        <v>2</v>
      </c>
      <c r="AA51" s="1597"/>
      <c r="AB51" s="1598">
        <f t="shared" si="66"/>
        <v>9</v>
      </c>
      <c r="AC51" s="1582"/>
      <c r="AD51" s="1582"/>
      <c r="AE51" s="1582"/>
      <c r="AF51" s="1582"/>
      <c r="AG51" s="1582"/>
      <c r="AH51" s="1582"/>
      <c r="AI51" s="1582"/>
      <c r="AJ51" s="1581"/>
      <c r="AK51" s="1581"/>
      <c r="AL51" s="1581"/>
      <c r="AM51" s="1581"/>
      <c r="AN51" s="1581"/>
      <c r="AO51" s="1581"/>
      <c r="AP51" s="1581"/>
      <c r="AQ51" s="1581"/>
      <c r="AR51" s="1581"/>
      <c r="AS51" s="1581"/>
      <c r="AT51" s="1581"/>
      <c r="AU51" s="1581"/>
      <c r="AV51" s="1581"/>
      <c r="AW51" s="1581"/>
      <c r="AX51" s="1581"/>
      <c r="AY51" s="1581"/>
      <c r="AZ51" s="1488"/>
      <c r="BA51" s="1488"/>
      <c r="BB51" s="1488"/>
      <c r="BC51" s="1488"/>
      <c r="BD51" s="1488"/>
      <c r="BE51" s="1488"/>
      <c r="BF51" s="1488"/>
      <c r="BG51" s="1488"/>
      <c r="BH51" s="1488"/>
      <c r="BI51" s="1488"/>
      <c r="BJ51" s="1488" t="s">
        <v>921</v>
      </c>
      <c r="BK51" s="1488">
        <f>SUMIFS('Existing Customers'!$N:$N,'Existing Customers'!$A:$A,'Multi-Customer'!BK$38)</f>
        <v>0</v>
      </c>
      <c r="BL51" s="1488"/>
      <c r="BM51" s="1488"/>
      <c r="BN51" s="1488"/>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1"/>
      <c r="R52" s="1582"/>
      <c r="S52" s="1582"/>
      <c r="T52" s="1582"/>
      <c r="U52" s="1582"/>
      <c r="V52" s="1582"/>
      <c r="W52" s="1582"/>
      <c r="X52" s="1582"/>
      <c r="Y52" s="1582"/>
      <c r="Z52" s="1596">
        <f t="shared" si="65"/>
        <v>2</v>
      </c>
      <c r="AA52" s="1597"/>
      <c r="AB52" s="1598">
        <f t="shared" si="66"/>
        <v>9</v>
      </c>
      <c r="AC52" s="1582"/>
      <c r="AD52" s="1582"/>
      <c r="AE52" s="1582"/>
      <c r="AF52" s="1582"/>
      <c r="AG52" s="1582"/>
      <c r="AH52" s="1582"/>
      <c r="AI52" s="1582"/>
      <c r="AJ52" s="1581"/>
      <c r="AK52" s="1581"/>
      <c r="AL52" s="1581"/>
      <c r="AM52" s="1581"/>
      <c r="AN52" s="1581"/>
      <c r="AO52" s="1581"/>
      <c r="AP52" s="1581"/>
      <c r="AQ52" s="1581"/>
      <c r="AR52" s="1581"/>
      <c r="AS52" s="1581"/>
      <c r="AT52" s="1581"/>
      <c r="AU52" s="1581"/>
      <c r="AV52" s="1581"/>
      <c r="AW52" s="1581"/>
      <c r="AX52" s="1581"/>
      <c r="AY52" s="1581"/>
      <c r="AZ52" s="1488"/>
      <c r="BA52" s="1488"/>
      <c r="BB52" s="1488"/>
      <c r="BC52" s="1488"/>
      <c r="BD52" s="1488"/>
      <c r="BE52" s="1488"/>
      <c r="BF52" s="1488"/>
      <c r="BG52" s="1488"/>
      <c r="BH52" s="1488"/>
      <c r="BI52" s="1488"/>
      <c r="BJ52" s="1488" t="s">
        <v>920</v>
      </c>
      <c r="BK52" s="1488">
        <f>IFERROR(VLOOKUP(BK$38,'Existing Customer Variable Exp'!$B:$F,5,FALSE),0)</f>
        <v>0</v>
      </c>
      <c r="BL52" s="1488"/>
      <c r="BM52" s="1488"/>
      <c r="BN52" s="1488"/>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1"/>
      <c r="R53" s="1582"/>
      <c r="S53" s="1582"/>
      <c r="T53" s="1582"/>
      <c r="U53" s="1582"/>
      <c r="V53" s="1582"/>
      <c r="W53" s="1582"/>
      <c r="X53" s="1582"/>
      <c r="Y53" s="1582"/>
      <c r="Z53" s="1596">
        <f t="shared" si="65"/>
        <v>2</v>
      </c>
      <c r="AA53" s="1597"/>
      <c r="AB53" s="1598">
        <f t="shared" si="66"/>
        <v>9</v>
      </c>
      <c r="AC53" s="1582"/>
      <c r="AD53" s="1582"/>
      <c r="AE53" s="1582"/>
      <c r="AF53" s="1582"/>
      <c r="AG53" s="1582"/>
      <c r="AH53" s="1582"/>
      <c r="AI53" s="1582"/>
      <c r="AJ53" s="1581"/>
      <c r="AK53" s="1581"/>
      <c r="AL53" s="1581"/>
      <c r="AM53" s="1581"/>
      <c r="AN53" s="1581"/>
      <c r="AO53" s="1581"/>
      <c r="AP53" s="1581"/>
      <c r="AQ53" s="1581"/>
      <c r="AR53" s="1581"/>
      <c r="AS53" s="1581"/>
      <c r="AT53" s="1581"/>
      <c r="AU53" s="1581"/>
      <c r="AV53" s="1581"/>
      <c r="AW53" s="1581"/>
      <c r="AX53" s="1581"/>
      <c r="AY53" s="1581"/>
      <c r="AZ53" s="1488"/>
      <c r="BA53" s="1488"/>
      <c r="BB53" s="1488"/>
      <c r="BC53" s="1488"/>
      <c r="BD53" s="1488"/>
      <c r="BE53" s="1488"/>
      <c r="BF53" s="1488"/>
      <c r="BG53" s="1488"/>
      <c r="BH53" s="1488"/>
      <c r="BI53" s="1488"/>
      <c r="BJ53" s="1488" t="s">
        <v>1314</v>
      </c>
      <c r="BK53" s="1488">
        <f>IFERROR(VLOOKUP(BK$1,'Existing Customers'!$A:$AD,30,FALSE),BK6)</f>
        <v>0</v>
      </c>
      <c r="BL53" s="1488"/>
      <c r="BM53" s="1488"/>
      <c r="BN53" s="1488"/>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1"/>
      <c r="R54" s="1582"/>
      <c r="S54" s="1582"/>
      <c r="T54" s="1582"/>
      <c r="U54" s="1582"/>
      <c r="V54" s="1582"/>
      <c r="W54" s="1582"/>
      <c r="X54" s="1582"/>
      <c r="Y54" s="1582"/>
      <c r="Z54" s="1596">
        <f t="shared" si="65"/>
        <v>2</v>
      </c>
      <c r="AA54" s="1597"/>
      <c r="AB54" s="1598">
        <f t="shared" si="66"/>
        <v>9</v>
      </c>
      <c r="AC54" s="1582"/>
      <c r="AD54" s="1582"/>
      <c r="AE54" s="1582"/>
      <c r="AF54" s="1582"/>
      <c r="AG54" s="1582"/>
      <c r="AH54" s="1582"/>
      <c r="AI54" s="1582"/>
      <c r="AJ54" s="1581"/>
      <c r="AK54" s="1581"/>
      <c r="AL54" s="1581"/>
      <c r="AM54" s="1581"/>
      <c r="AN54" s="1581"/>
      <c r="AO54" s="1581"/>
      <c r="AP54" s="1581"/>
      <c r="AQ54" s="1581"/>
      <c r="AR54" s="1581"/>
      <c r="AS54" s="1581"/>
      <c r="AT54" s="1581"/>
      <c r="AU54" s="1581"/>
      <c r="AV54" s="1581"/>
      <c r="AW54" s="1581"/>
      <c r="AX54" s="1581"/>
      <c r="AY54" s="1581"/>
      <c r="AZ54" s="1488"/>
      <c r="BA54" s="1488"/>
      <c r="BB54" s="1488"/>
      <c r="BC54" s="1488"/>
      <c r="BD54" s="1488"/>
      <c r="BE54" s="1488"/>
      <c r="BF54" s="1488"/>
      <c r="BG54" s="1488"/>
      <c r="BH54" s="1488"/>
      <c r="BI54" s="1488"/>
      <c r="BJ54" s="1488"/>
      <c r="BK54" s="1488"/>
      <c r="BL54" s="1488"/>
      <c r="BM54" s="1488"/>
      <c r="BN54" s="1488"/>
    </row>
    <row r="55" spans="17:270" x14ac:dyDescent="0.25">
      <c r="Q55" s="1581"/>
      <c r="R55" s="1582"/>
      <c r="S55" s="1582"/>
      <c r="T55" s="1582"/>
      <c r="U55" s="1582"/>
      <c r="V55" s="1582"/>
      <c r="W55" s="1582"/>
      <c r="X55" s="1582"/>
      <c r="Y55" s="1582"/>
      <c r="Z55" s="1596">
        <f t="shared" si="65"/>
        <v>2</v>
      </c>
      <c r="AA55" s="1597"/>
      <c r="AB55" s="1598">
        <f t="shared" si="66"/>
        <v>9</v>
      </c>
      <c r="AC55" s="1582"/>
      <c r="AD55" s="1582"/>
      <c r="AE55" s="1582"/>
      <c r="AF55" s="1582"/>
      <c r="AG55" s="1582"/>
      <c r="AH55" s="1582"/>
      <c r="AI55" s="1582"/>
      <c r="AJ55" s="1581"/>
      <c r="AK55" s="1581"/>
      <c r="AL55" s="1581"/>
      <c r="AM55" s="1581"/>
      <c r="AN55" s="1581"/>
      <c r="AO55" s="1581"/>
      <c r="AP55" s="1581"/>
      <c r="AQ55" s="1581"/>
      <c r="AR55" s="1581"/>
      <c r="AS55" s="1581"/>
      <c r="AT55" s="1581"/>
      <c r="AU55" s="1581"/>
      <c r="AV55" s="1581"/>
      <c r="AW55" s="1581"/>
      <c r="AX55" s="1581"/>
      <c r="AY55" s="1581"/>
      <c r="AZ55" s="1488"/>
      <c r="BA55" s="1488"/>
      <c r="BB55" s="1488"/>
      <c r="BC55" s="1488"/>
      <c r="BD55" s="1488"/>
      <c r="BE55" s="1488"/>
      <c r="BF55" s="1488"/>
      <c r="BG55" s="1488"/>
      <c r="BH55" s="1488"/>
      <c r="BI55" s="1488"/>
      <c r="BJ55" s="1488"/>
      <c r="BK55" s="1488"/>
      <c r="BL55" s="1488"/>
      <c r="BM55" s="1488"/>
      <c r="BN55" s="1488"/>
    </row>
    <row r="56" spans="17:270" x14ac:dyDescent="0.25">
      <c r="Q56" s="1581"/>
      <c r="R56" s="1582"/>
      <c r="S56" s="1582"/>
      <c r="T56" s="1582"/>
      <c r="U56" s="1582"/>
      <c r="V56" s="1582"/>
      <c r="W56" s="1582"/>
      <c r="X56" s="1582"/>
      <c r="Y56" s="1582"/>
      <c r="Z56" s="1596">
        <f t="shared" si="65"/>
        <v>2</v>
      </c>
      <c r="AA56" s="1597"/>
      <c r="AB56" s="1598">
        <f t="shared" si="66"/>
        <v>9</v>
      </c>
      <c r="AC56" s="1582"/>
      <c r="AD56" s="1582"/>
      <c r="AE56" s="1582"/>
      <c r="AF56" s="1582"/>
      <c r="AG56" s="1582"/>
      <c r="AH56" s="1582"/>
      <c r="AI56" s="1582"/>
      <c r="AJ56" s="1581"/>
      <c r="AK56" s="1581"/>
      <c r="AL56" s="1581"/>
      <c r="AM56" s="1581"/>
      <c r="AN56" s="1581"/>
      <c r="AO56" s="1581"/>
      <c r="AP56" s="1581"/>
      <c r="AQ56" s="1581"/>
      <c r="AR56" s="1581"/>
      <c r="AS56" s="1581"/>
      <c r="AT56" s="1581"/>
      <c r="AU56" s="1581"/>
      <c r="AV56" s="1581"/>
      <c r="AW56" s="1581"/>
      <c r="AX56" s="1581"/>
      <c r="AY56" s="1581"/>
      <c r="AZ56" s="1488"/>
      <c r="BA56" s="1488"/>
      <c r="BB56" s="1488"/>
      <c r="BC56" s="1488"/>
      <c r="BD56" s="1488"/>
      <c r="BE56" s="1488"/>
      <c r="BF56" s="1488"/>
      <c r="BG56" s="1488"/>
      <c r="BH56" s="1488"/>
      <c r="BI56" s="1488"/>
      <c r="BJ56" s="1488"/>
      <c r="BK56" s="1488"/>
      <c r="BL56" s="1488"/>
      <c r="BM56" s="1488"/>
      <c r="BN56" s="1488"/>
    </row>
    <row r="57" spans="17:270" x14ac:dyDescent="0.25">
      <c r="Q57" s="1581"/>
      <c r="R57" s="1582"/>
      <c r="S57" s="1582"/>
      <c r="T57" s="1582"/>
      <c r="U57" s="1582"/>
      <c r="V57" s="1582"/>
      <c r="W57" s="1582"/>
      <c r="X57" s="1582"/>
      <c r="Y57" s="1582"/>
      <c r="Z57" s="1596">
        <f t="shared" si="65"/>
        <v>2</v>
      </c>
      <c r="AA57" s="1597"/>
      <c r="AB57" s="1598">
        <f t="shared" si="66"/>
        <v>9</v>
      </c>
      <c r="AC57" s="1582"/>
      <c r="AD57" s="1582"/>
      <c r="AE57" s="1582"/>
      <c r="AF57" s="1582"/>
      <c r="AG57" s="1582"/>
      <c r="AH57" s="1582"/>
      <c r="AI57" s="1582"/>
      <c r="AJ57" s="1581"/>
      <c r="AK57" s="1581"/>
      <c r="AL57" s="1581"/>
      <c r="AM57" s="1581"/>
      <c r="AN57" s="1581"/>
      <c r="AO57" s="1581"/>
      <c r="AP57" s="1581"/>
      <c r="AQ57" s="1581"/>
      <c r="AR57" s="1581"/>
      <c r="AS57" s="1581"/>
      <c r="AT57" s="1581"/>
      <c r="AU57" s="1581"/>
      <c r="AV57" s="1581"/>
      <c r="AW57" s="1581"/>
      <c r="AX57" s="1581"/>
      <c r="AY57" s="1581"/>
      <c r="AZ57" s="1488"/>
      <c r="BA57" s="1488"/>
      <c r="BB57" s="1488"/>
      <c r="BC57" s="1488"/>
      <c r="BD57" s="1488"/>
      <c r="BE57" s="1488"/>
      <c r="BF57" s="1488"/>
      <c r="BG57" s="1488"/>
      <c r="BH57" s="1488"/>
      <c r="BI57" s="1488"/>
      <c r="BJ57" s="1488"/>
      <c r="BK57" s="1488"/>
      <c r="BL57" s="1488"/>
      <c r="BM57" s="1488"/>
      <c r="BN57" s="1488"/>
    </row>
    <row r="58" spans="17:270" x14ac:dyDescent="0.25">
      <c r="Q58" s="1581"/>
      <c r="R58" s="1582"/>
      <c r="S58" s="1582"/>
      <c r="T58" s="1582"/>
      <c r="U58" s="1582"/>
      <c r="V58" s="1582"/>
      <c r="W58" s="1582"/>
      <c r="X58" s="1582"/>
      <c r="Y58" s="1582"/>
      <c r="Z58" s="1596">
        <f t="shared" si="65"/>
        <v>2</v>
      </c>
      <c r="AA58" s="1597"/>
      <c r="AB58" s="1598">
        <f t="shared" si="66"/>
        <v>9</v>
      </c>
      <c r="AC58" s="1582"/>
      <c r="AD58" s="1582"/>
      <c r="AE58" s="1582"/>
      <c r="AF58" s="1582"/>
      <c r="AG58" s="1582"/>
      <c r="AH58" s="1582"/>
      <c r="AI58" s="1582"/>
      <c r="AJ58" s="1581"/>
      <c r="AK58" s="1581"/>
      <c r="AL58" s="1581"/>
      <c r="AM58" s="1581"/>
      <c r="AN58" s="1581"/>
      <c r="AO58" s="1581"/>
      <c r="AP58" s="1581"/>
      <c r="AQ58" s="1581"/>
      <c r="AR58" s="1581"/>
      <c r="AS58" s="1581"/>
      <c r="AT58" s="1581"/>
      <c r="AU58" s="1581"/>
      <c r="AV58" s="1581"/>
      <c r="AW58" s="1581"/>
      <c r="AX58" s="1581"/>
      <c r="AY58" s="1581"/>
      <c r="AZ58" s="1488"/>
      <c r="BA58" s="1488"/>
      <c r="BB58" s="1488"/>
      <c r="BC58" s="1488"/>
      <c r="BD58" s="1488"/>
      <c r="BE58" s="1488"/>
      <c r="BF58" s="1488"/>
      <c r="BG58" s="1488"/>
      <c r="BH58" s="1488"/>
      <c r="BI58" s="1488"/>
      <c r="BJ58" s="1488"/>
      <c r="BK58" s="1488"/>
      <c r="BL58" s="1488"/>
      <c r="BM58" s="1488"/>
      <c r="BN58" s="1488"/>
    </row>
    <row r="59" spans="17:270" x14ac:dyDescent="0.25">
      <c r="Q59" s="1581"/>
      <c r="R59" s="1582"/>
      <c r="S59" s="1582"/>
      <c r="T59" s="1582"/>
      <c r="U59" s="1582"/>
      <c r="V59" s="1582"/>
      <c r="W59" s="1582"/>
      <c r="X59" s="1582"/>
      <c r="Y59" s="1582"/>
      <c r="Z59" s="1596">
        <f t="shared" si="65"/>
        <v>2</v>
      </c>
      <c r="AA59" s="1597"/>
      <c r="AB59" s="1598">
        <f t="shared" si="66"/>
        <v>9</v>
      </c>
      <c r="AC59" s="1582"/>
      <c r="AD59" s="1582"/>
      <c r="AE59" s="1582"/>
      <c r="AF59" s="1582"/>
      <c r="AG59" s="1582"/>
      <c r="AH59" s="1582"/>
      <c r="AI59" s="1582"/>
      <c r="AJ59" s="1581"/>
      <c r="AK59" s="1581"/>
      <c r="AL59" s="1581"/>
      <c r="AM59" s="1581"/>
      <c r="AN59" s="1581"/>
      <c r="AO59" s="1581"/>
      <c r="AP59" s="1581"/>
      <c r="AQ59" s="1581"/>
      <c r="AR59" s="1581"/>
      <c r="AS59" s="1581"/>
      <c r="AT59" s="1581"/>
      <c r="AU59" s="1581"/>
      <c r="AV59" s="1581"/>
      <c r="AW59" s="1581"/>
      <c r="AX59" s="1581"/>
      <c r="AY59" s="1581"/>
      <c r="AZ59" s="1488"/>
      <c r="BA59" s="1488"/>
      <c r="BB59" s="1488"/>
      <c r="BC59" s="1488"/>
      <c r="BD59" s="1488"/>
      <c r="BE59" s="1488"/>
      <c r="BF59" s="1488"/>
      <c r="BG59" s="1488"/>
      <c r="BH59" s="1488"/>
      <c r="BI59" s="1488"/>
      <c r="BJ59" s="1488"/>
      <c r="BK59" s="1488"/>
      <c r="BL59" s="1488"/>
      <c r="BM59" s="1488"/>
      <c r="BN59" s="1488"/>
    </row>
    <row r="60" spans="17:270" x14ac:dyDescent="0.25">
      <c r="Q60" s="1581"/>
      <c r="R60" s="1582"/>
      <c r="S60" s="1582"/>
      <c r="T60" s="1582"/>
      <c r="U60" s="1582"/>
      <c r="V60" s="1582"/>
      <c r="W60" s="1582"/>
      <c r="X60" s="1582"/>
      <c r="Y60" s="1582"/>
      <c r="Z60" s="1596">
        <f t="shared" si="65"/>
        <v>2</v>
      </c>
      <c r="AA60" s="1597"/>
      <c r="AB60" s="1598">
        <f t="shared" si="66"/>
        <v>9</v>
      </c>
      <c r="AC60" s="1582"/>
      <c r="AD60" s="1582"/>
      <c r="AE60" s="1582"/>
      <c r="AF60" s="1582"/>
      <c r="AG60" s="1582"/>
      <c r="AH60" s="1582"/>
      <c r="AI60" s="1582"/>
      <c r="AJ60" s="1581"/>
      <c r="AK60" s="1581"/>
      <c r="AL60" s="1581"/>
      <c r="AM60" s="1581"/>
      <c r="AN60" s="1581"/>
      <c r="AO60" s="1581"/>
      <c r="AP60" s="1581"/>
      <c r="AQ60" s="1581"/>
      <c r="AR60" s="1581"/>
      <c r="AS60" s="1581"/>
      <c r="AT60" s="1581"/>
      <c r="AU60" s="1581"/>
      <c r="AV60" s="1581"/>
      <c r="AW60" s="1581"/>
      <c r="AX60" s="1581"/>
      <c r="AY60" s="1581"/>
      <c r="AZ60" s="1488"/>
      <c r="BA60" s="1488"/>
      <c r="BB60" s="1488"/>
      <c r="BC60" s="1488"/>
      <c r="BD60" s="1488"/>
      <c r="BE60" s="1488"/>
      <c r="BF60" s="1488"/>
      <c r="BG60" s="1488"/>
      <c r="BH60" s="1488"/>
      <c r="BI60" s="1488"/>
      <c r="BJ60" s="1488"/>
      <c r="BK60" s="1488"/>
      <c r="BL60" s="1488"/>
      <c r="BM60" s="1488"/>
      <c r="BN60" s="1488"/>
    </row>
    <row r="61" spans="17:270" x14ac:dyDescent="0.25">
      <c r="Q61" s="1581"/>
      <c r="R61" s="1582"/>
      <c r="S61" s="1582"/>
      <c r="T61" s="1582"/>
      <c r="U61" s="1582"/>
      <c r="V61" s="1582"/>
      <c r="W61" s="1582"/>
      <c r="X61" s="1582"/>
      <c r="Y61" s="1582"/>
      <c r="Z61" s="1596">
        <f t="shared" si="65"/>
        <v>2</v>
      </c>
      <c r="AA61" s="1597"/>
      <c r="AB61" s="1598">
        <f t="shared" si="66"/>
        <v>9</v>
      </c>
      <c r="AC61" s="1582"/>
      <c r="AD61" s="1582"/>
      <c r="AE61" s="1582"/>
      <c r="AF61" s="1582"/>
      <c r="AG61" s="1582"/>
      <c r="AH61" s="1582"/>
      <c r="AI61" s="1582"/>
      <c r="AJ61" s="1581"/>
      <c r="AK61" s="1581"/>
      <c r="AL61" s="1581"/>
      <c r="AM61" s="1581"/>
      <c r="AN61" s="1581"/>
      <c r="AO61" s="1581"/>
      <c r="AP61" s="1581"/>
      <c r="AQ61" s="1581"/>
      <c r="AR61" s="1581"/>
      <c r="AS61" s="1581"/>
      <c r="AT61" s="1581"/>
      <c r="AU61" s="1581"/>
      <c r="AV61" s="1581"/>
      <c r="AW61" s="1581"/>
      <c r="AX61" s="1581"/>
      <c r="AY61" s="1581"/>
      <c r="AZ61" s="1488"/>
      <c r="BA61" s="1488"/>
      <c r="BB61" s="1488"/>
      <c r="BC61" s="1488"/>
      <c r="BD61" s="1488"/>
      <c r="BE61" s="1488"/>
      <c r="BF61" s="1488"/>
      <c r="BG61" s="1488"/>
      <c r="BH61" s="1488"/>
      <c r="BI61" s="1488"/>
      <c r="BJ61" s="1488"/>
      <c r="BK61" s="1488"/>
      <c r="BL61" s="1488"/>
      <c r="BM61" s="1488"/>
      <c r="BN61" s="1488"/>
    </row>
    <row r="62" spans="17:270" x14ac:dyDescent="0.25">
      <c r="Q62" s="1581"/>
      <c r="R62" s="1582"/>
      <c r="S62" s="1582"/>
      <c r="T62" s="1582"/>
      <c r="U62" s="1582"/>
      <c r="V62" s="1582"/>
      <c r="W62" s="1582"/>
      <c r="X62" s="1582"/>
      <c r="Y62" s="1582"/>
      <c r="Z62" s="1596">
        <f t="shared" si="65"/>
        <v>2</v>
      </c>
      <c r="AA62" s="1597"/>
      <c r="AB62" s="1598">
        <f t="shared" si="66"/>
        <v>9</v>
      </c>
      <c r="AC62" s="1582"/>
      <c r="AD62" s="1582"/>
      <c r="AE62" s="1582"/>
      <c r="AF62" s="1582"/>
      <c r="AG62" s="1582"/>
      <c r="AH62" s="1582"/>
      <c r="AI62" s="1582"/>
      <c r="AJ62" s="1581"/>
      <c r="AK62" s="1581"/>
      <c r="AL62" s="1581"/>
      <c r="AM62" s="1581"/>
      <c r="AN62" s="1581"/>
      <c r="AO62" s="1581"/>
      <c r="AP62" s="1581"/>
      <c r="AQ62" s="1581"/>
      <c r="AR62" s="1581"/>
      <c r="AS62" s="1581"/>
      <c r="AT62" s="1581"/>
      <c r="AU62" s="1581"/>
      <c r="AV62" s="1581"/>
      <c r="AW62" s="1581"/>
      <c r="AX62" s="1581"/>
      <c r="AY62" s="1581"/>
      <c r="AZ62" s="1488"/>
      <c r="BA62" s="1488"/>
      <c r="BB62" s="1488"/>
      <c r="BC62" s="1488"/>
      <c r="BD62" s="1488"/>
      <c r="BE62" s="1488"/>
      <c r="BF62" s="1488"/>
      <c r="BG62" s="1488"/>
      <c r="BH62" s="1488"/>
      <c r="BI62" s="1488"/>
      <c r="BJ62" s="1488"/>
      <c r="BK62" s="1488"/>
      <c r="BL62" s="1488"/>
      <c r="BM62" s="1488"/>
      <c r="BN62" s="1488"/>
    </row>
    <row r="63" spans="17:270" x14ac:dyDescent="0.25">
      <c r="Q63" s="1581"/>
      <c r="R63" s="1582"/>
      <c r="S63" s="1582"/>
      <c r="T63" s="1582"/>
      <c r="U63" s="1582"/>
      <c r="V63" s="1582"/>
      <c r="W63" s="1582"/>
      <c r="X63" s="1582"/>
      <c r="Y63" s="1582"/>
      <c r="Z63" s="1596">
        <f t="shared" si="65"/>
        <v>2</v>
      </c>
      <c r="AA63" s="1597"/>
      <c r="AB63" s="1598">
        <f t="shared" si="66"/>
        <v>9</v>
      </c>
      <c r="AC63" s="1582"/>
      <c r="AD63" s="1582"/>
      <c r="AE63" s="1582"/>
      <c r="AF63" s="1582"/>
      <c r="AG63" s="1582"/>
      <c r="AH63" s="1582"/>
      <c r="AI63" s="1582"/>
      <c r="AJ63" s="1581"/>
      <c r="AK63" s="1581"/>
      <c r="AL63" s="1581"/>
      <c r="AM63" s="1581"/>
      <c r="AN63" s="1581"/>
      <c r="AO63" s="1581"/>
      <c r="AP63" s="1581"/>
      <c r="AQ63" s="1581"/>
      <c r="AR63" s="1581"/>
      <c r="AS63" s="1581"/>
      <c r="AT63" s="1581"/>
      <c r="AU63" s="1581"/>
      <c r="AV63" s="1581"/>
      <c r="AW63" s="1581"/>
      <c r="AX63" s="1581"/>
      <c r="AY63" s="1581"/>
      <c r="AZ63" s="1488"/>
      <c r="BA63" s="1488"/>
      <c r="BB63" s="1488"/>
      <c r="BC63" s="1488"/>
      <c r="BD63" s="1488"/>
      <c r="BE63" s="1488"/>
      <c r="BF63" s="1488"/>
      <c r="BG63" s="1488"/>
      <c r="BH63" s="1488"/>
      <c r="BI63" s="1488"/>
      <c r="BJ63" s="1488"/>
      <c r="BK63" s="1488"/>
      <c r="BL63" s="1488"/>
      <c r="BM63" s="1488"/>
      <c r="BN63" s="1488"/>
    </row>
    <row r="64" spans="17:270" x14ac:dyDescent="0.25">
      <c r="Q64" s="1581"/>
      <c r="R64" s="1582"/>
      <c r="S64" s="1582"/>
      <c r="T64" s="1582"/>
      <c r="U64" s="1582"/>
      <c r="V64" s="1582"/>
      <c r="W64" s="1582"/>
      <c r="X64" s="1582"/>
      <c r="Y64" s="1582"/>
      <c r="Z64" s="1596">
        <f t="shared" si="65"/>
        <v>2</v>
      </c>
      <c r="AA64" s="1597"/>
      <c r="AB64" s="1598">
        <f t="shared" si="66"/>
        <v>9</v>
      </c>
      <c r="AC64" s="1582"/>
      <c r="AD64" s="1582"/>
      <c r="AE64" s="1582"/>
      <c r="AF64" s="1582"/>
      <c r="AG64" s="1582"/>
      <c r="AH64" s="1582"/>
      <c r="AI64" s="1582"/>
      <c r="AJ64" s="1581"/>
      <c r="AK64" s="1581"/>
      <c r="AL64" s="1581"/>
      <c r="AM64" s="1581"/>
      <c r="AN64" s="1581"/>
      <c r="AO64" s="1581"/>
      <c r="AP64" s="1581"/>
      <c r="AQ64" s="1581"/>
      <c r="AR64" s="1581"/>
      <c r="AS64" s="1581"/>
      <c r="AT64" s="1581"/>
      <c r="AU64" s="1581"/>
      <c r="AV64" s="1581"/>
      <c r="AW64" s="1581"/>
      <c r="AX64" s="1581"/>
      <c r="AY64" s="1581"/>
      <c r="AZ64" s="1488"/>
      <c r="BA64" s="1488"/>
      <c r="BB64" s="1488"/>
      <c r="BC64" s="1488"/>
      <c r="BD64" s="1488"/>
      <c r="BE64" s="1488"/>
      <c r="BF64" s="1488"/>
      <c r="BG64" s="1488"/>
      <c r="BH64" s="1488"/>
      <c r="BI64" s="1488"/>
      <c r="BJ64" s="1488"/>
      <c r="BK64" s="1488"/>
      <c r="BL64" s="1488"/>
      <c r="BM64" s="1488"/>
      <c r="BN64" s="1488"/>
    </row>
    <row r="65" spans="17:66" x14ac:dyDescent="0.25">
      <c r="Q65" s="1581"/>
      <c r="R65" s="1582"/>
      <c r="S65" s="1582"/>
      <c r="T65" s="1582"/>
      <c r="U65" s="1582"/>
      <c r="V65" s="1582"/>
      <c r="W65" s="1582"/>
      <c r="X65" s="1582"/>
      <c r="Y65" s="1582"/>
      <c r="Z65" s="1596">
        <f t="shared" si="65"/>
        <v>2</v>
      </c>
      <c r="AA65" s="1597"/>
      <c r="AB65" s="1598">
        <f t="shared" si="66"/>
        <v>9</v>
      </c>
      <c r="AC65" s="1582"/>
      <c r="AD65" s="1582"/>
      <c r="AE65" s="1582"/>
      <c r="AF65" s="1582"/>
      <c r="AG65" s="1582"/>
      <c r="AH65" s="1582"/>
      <c r="AI65" s="1582"/>
      <c r="AJ65" s="1581"/>
      <c r="AK65" s="1581"/>
      <c r="AL65" s="1581"/>
      <c r="AM65" s="1581"/>
      <c r="AN65" s="1581"/>
      <c r="AO65" s="1581"/>
      <c r="AP65" s="1581"/>
      <c r="AQ65" s="1581"/>
      <c r="AR65" s="1581"/>
      <c r="AS65" s="1581"/>
      <c r="AT65" s="1581"/>
      <c r="AU65" s="1581"/>
      <c r="AV65" s="1581"/>
      <c r="AW65" s="1581"/>
      <c r="AX65" s="1581"/>
      <c r="AY65" s="1581"/>
      <c r="AZ65" s="1488"/>
      <c r="BA65" s="1488"/>
      <c r="BB65" s="1488"/>
      <c r="BC65" s="1488"/>
      <c r="BD65" s="1488"/>
      <c r="BE65" s="1488"/>
      <c r="BF65" s="1488"/>
      <c r="BG65" s="1488"/>
      <c r="BH65" s="1488"/>
      <c r="BI65" s="1488"/>
      <c r="BJ65" s="1488"/>
      <c r="BK65" s="1488"/>
      <c r="BL65" s="1488"/>
      <c r="BM65" s="1488"/>
      <c r="BN65" s="1488"/>
    </row>
    <row r="66" spans="17:66" x14ac:dyDescent="0.25">
      <c r="Q66" s="1581"/>
      <c r="R66" s="1582"/>
      <c r="S66" s="1582"/>
      <c r="T66" s="1582"/>
      <c r="U66" s="1582"/>
      <c r="V66" s="1582"/>
      <c r="W66" s="1582"/>
      <c r="X66" s="1582"/>
      <c r="Y66" s="1582"/>
      <c r="Z66" s="1596"/>
      <c r="AA66" s="1597"/>
      <c r="AB66" s="1598"/>
      <c r="AC66" s="1582"/>
      <c r="AD66" s="1582"/>
      <c r="AE66" s="1582"/>
      <c r="AF66" s="1582"/>
      <c r="AG66" s="1582"/>
      <c r="AH66" s="1582"/>
      <c r="AI66" s="1582"/>
      <c r="AJ66" s="1581"/>
      <c r="AK66" s="1581"/>
      <c r="AL66" s="1581"/>
      <c r="AM66" s="1581"/>
      <c r="AN66" s="1581"/>
      <c r="AO66" s="1581"/>
      <c r="AP66" s="1581"/>
      <c r="AQ66" s="1581"/>
      <c r="AR66" s="1581"/>
      <c r="AS66" s="1581"/>
      <c r="AT66" s="1581"/>
      <c r="AU66" s="1581"/>
      <c r="AV66" s="1581"/>
      <c r="AW66" s="1581"/>
      <c r="AX66" s="1581"/>
      <c r="AY66" s="1581"/>
      <c r="AZ66" s="1488"/>
      <c r="BA66" s="1488"/>
      <c r="BB66" s="1488"/>
      <c r="BC66" s="1488"/>
      <c r="BD66" s="1488"/>
      <c r="BE66" s="1488"/>
      <c r="BF66" s="1488"/>
      <c r="BG66" s="1488"/>
      <c r="BH66" s="1488"/>
      <c r="BI66" s="1488"/>
      <c r="BJ66" s="1488"/>
      <c r="BK66" s="1488"/>
      <c r="BL66" s="1488"/>
      <c r="BM66" s="1488"/>
      <c r="BN66" s="1488"/>
    </row>
    <row r="67" spans="17:66" x14ac:dyDescent="0.25">
      <c r="Q67" s="1581"/>
      <c r="R67" s="1582"/>
      <c r="S67" s="1582"/>
      <c r="T67" s="1582"/>
      <c r="U67" s="1582"/>
      <c r="V67" s="1582"/>
      <c r="W67" s="1582"/>
      <c r="X67" s="1582"/>
      <c r="Y67" s="1582"/>
      <c r="Z67" s="1583"/>
      <c r="AA67" s="1584"/>
      <c r="AB67" s="1585"/>
      <c r="AC67" s="1582"/>
      <c r="AD67" s="1582"/>
      <c r="AE67" s="1582"/>
      <c r="AF67" s="1582"/>
      <c r="AG67" s="1582"/>
      <c r="AH67" s="1582"/>
      <c r="AI67" s="1582"/>
      <c r="AJ67" s="1581"/>
      <c r="AK67" s="1581"/>
      <c r="AL67" s="1581"/>
      <c r="AM67" s="1581"/>
      <c r="AN67" s="1581"/>
      <c r="AO67" s="1581"/>
      <c r="AP67" s="1581"/>
      <c r="AQ67" s="1581"/>
      <c r="AR67" s="1581"/>
      <c r="AS67" s="1581"/>
      <c r="AT67" s="1581"/>
      <c r="AU67" s="1581"/>
      <c r="AV67" s="1581"/>
      <c r="AW67" s="1581"/>
      <c r="AX67" s="1581"/>
      <c r="AY67" s="1581"/>
      <c r="AZ67" s="1488"/>
      <c r="BA67" s="1488"/>
      <c r="BB67" s="1488"/>
      <c r="BC67" s="1488"/>
      <c r="BD67" s="1488"/>
      <c r="BE67" s="1488"/>
      <c r="BF67" s="1488"/>
      <c r="BG67" s="1488"/>
      <c r="BH67" s="1488"/>
      <c r="BI67" s="1488"/>
      <c r="BJ67" s="1488"/>
      <c r="BK67" s="1488"/>
      <c r="BL67" s="1488"/>
      <c r="BM67" s="1488"/>
      <c r="BN67" s="1488"/>
    </row>
    <row r="68" spans="17:66" x14ac:dyDescent="0.25">
      <c r="Q68" s="1581"/>
      <c r="R68" s="1582"/>
      <c r="S68" s="1582"/>
      <c r="T68" s="1582"/>
      <c r="U68" s="1582"/>
      <c r="V68" s="1582"/>
      <c r="W68" s="1582"/>
      <c r="X68" s="1582"/>
      <c r="Y68" s="1582"/>
      <c r="Z68" s="1583"/>
      <c r="AA68" s="1584"/>
      <c r="AB68" s="1585"/>
      <c r="AC68" s="1582"/>
      <c r="AD68" s="1582"/>
      <c r="AE68" s="1582"/>
      <c r="AF68" s="1582"/>
      <c r="AG68" s="1582"/>
      <c r="AH68" s="1582"/>
      <c r="AI68" s="1582"/>
      <c r="AJ68" s="1581"/>
      <c r="AK68" s="1581"/>
      <c r="AL68" s="1581"/>
      <c r="AM68" s="1581"/>
      <c r="AN68" s="1581"/>
      <c r="AO68" s="1581"/>
      <c r="AP68" s="1581"/>
      <c r="AQ68" s="1581"/>
      <c r="AR68" s="1581"/>
      <c r="AS68" s="1581"/>
      <c r="AT68" s="1581"/>
      <c r="AU68" s="1581"/>
      <c r="AV68" s="1581"/>
      <c r="AW68" s="1581"/>
      <c r="AX68" s="1581"/>
      <c r="AY68" s="1581"/>
      <c r="AZ68" s="1488"/>
      <c r="BA68" s="1488"/>
      <c r="BB68" s="1488"/>
      <c r="BC68" s="1488"/>
      <c r="BD68" s="1488"/>
      <c r="BE68" s="1488"/>
      <c r="BF68" s="1488"/>
      <c r="BG68" s="1488"/>
      <c r="BH68" s="1488"/>
      <c r="BI68" s="1488"/>
      <c r="BJ68" s="1488"/>
      <c r="BK68" s="1488"/>
      <c r="BL68" s="1488"/>
      <c r="BM68" s="1488"/>
      <c r="BN68" s="1488"/>
    </row>
    <row r="69" spans="17:66" x14ac:dyDescent="0.25">
      <c r="Q69" s="1581"/>
      <c r="R69" s="1582"/>
      <c r="S69" s="1582"/>
      <c r="T69" s="1582"/>
      <c r="U69" s="1582"/>
      <c r="V69" s="1582"/>
      <c r="W69" s="1582"/>
      <c r="X69" s="1582"/>
      <c r="Y69" s="1582"/>
      <c r="Z69" s="1583"/>
      <c r="AA69" s="1584"/>
      <c r="AB69" s="1585"/>
      <c r="AC69" s="1582"/>
      <c r="AD69" s="1582"/>
      <c r="AE69" s="1582"/>
      <c r="AF69" s="1582"/>
      <c r="AG69" s="1582"/>
      <c r="AH69" s="1582"/>
      <c r="AI69" s="1582"/>
      <c r="AJ69" s="1581"/>
      <c r="AK69" s="1581"/>
      <c r="AL69" s="1581"/>
      <c r="AM69" s="1581"/>
      <c r="AN69" s="1581"/>
      <c r="AO69" s="1581"/>
      <c r="AP69" s="1581"/>
      <c r="AQ69" s="1581"/>
      <c r="AR69" s="1581"/>
      <c r="AS69" s="1581"/>
      <c r="AT69" s="1581"/>
      <c r="AU69" s="1581"/>
      <c r="AV69" s="1581"/>
      <c r="AW69" s="1581"/>
      <c r="AX69" s="1581"/>
      <c r="AY69" s="1581"/>
      <c r="AZ69" s="1488"/>
      <c r="BA69" s="1488"/>
      <c r="BB69" s="1488"/>
      <c r="BC69" s="1488"/>
      <c r="BD69" s="1488"/>
      <c r="BE69" s="1488"/>
      <c r="BF69" s="1488"/>
      <c r="BG69" s="1488"/>
      <c r="BH69" s="1488"/>
      <c r="BI69" s="1488"/>
      <c r="BJ69" s="1488"/>
      <c r="BK69" s="1488"/>
      <c r="BL69" s="1488"/>
      <c r="BM69" s="1488"/>
      <c r="BN69" s="1488"/>
    </row>
    <row r="70" spans="17:66" x14ac:dyDescent="0.25">
      <c r="Q70" s="1581"/>
      <c r="R70" s="1582"/>
      <c r="S70" s="1582"/>
      <c r="T70" s="1582"/>
      <c r="U70" s="1582"/>
      <c r="V70" s="1582"/>
      <c r="W70" s="1582"/>
      <c r="X70" s="1582"/>
      <c r="Y70" s="1582"/>
      <c r="Z70" s="1583"/>
      <c r="AA70" s="1584"/>
      <c r="AB70" s="1585"/>
      <c r="AC70" s="1582"/>
      <c r="AD70" s="1582"/>
      <c r="AE70" s="1582"/>
      <c r="AF70" s="1582"/>
      <c r="AG70" s="1582"/>
      <c r="AH70" s="1582"/>
      <c r="AI70" s="1582"/>
      <c r="AJ70" s="1581"/>
      <c r="AK70" s="1581"/>
      <c r="AL70" s="1581"/>
      <c r="AM70" s="1581"/>
      <c r="AN70" s="1581"/>
      <c r="AO70" s="1581"/>
      <c r="AP70" s="1581"/>
      <c r="AQ70" s="1581"/>
      <c r="AR70" s="1581"/>
      <c r="AS70" s="1581"/>
      <c r="AT70" s="1581"/>
      <c r="AU70" s="1581"/>
      <c r="AV70" s="1581"/>
      <c r="AW70" s="1581"/>
      <c r="AX70" s="1581"/>
      <c r="AY70" s="1581"/>
      <c r="AZ70" s="1488"/>
      <c r="BA70" s="1488"/>
      <c r="BB70" s="1488"/>
      <c r="BC70" s="1488"/>
      <c r="BD70" s="1488"/>
      <c r="BE70" s="1488"/>
      <c r="BF70" s="1488"/>
      <c r="BG70" s="1488"/>
      <c r="BH70" s="1488"/>
      <c r="BI70" s="1488"/>
      <c r="BJ70" s="1488"/>
      <c r="BK70" s="1488"/>
      <c r="BL70" s="1488"/>
      <c r="BM70" s="1488"/>
      <c r="BN70" s="1488"/>
    </row>
    <row r="71" spans="17:66" x14ac:dyDescent="0.25">
      <c r="Q71" s="1581"/>
      <c r="R71" s="1582"/>
      <c r="S71" s="1582"/>
      <c r="T71" s="1582"/>
      <c r="U71" s="1582"/>
      <c r="V71" s="1582"/>
      <c r="W71" s="1582"/>
      <c r="X71" s="1582"/>
      <c r="Y71" s="1582"/>
      <c r="Z71" s="1583"/>
      <c r="AA71" s="1584"/>
      <c r="AB71" s="1585"/>
      <c r="AC71" s="1582"/>
      <c r="AD71" s="1582"/>
      <c r="AE71" s="1582"/>
      <c r="AF71" s="1582"/>
      <c r="AG71" s="1582"/>
      <c r="AH71" s="1582"/>
      <c r="AI71" s="1582"/>
      <c r="AJ71" s="1581"/>
      <c r="AK71" s="1581"/>
      <c r="AL71" s="1581"/>
      <c r="AM71" s="1581"/>
      <c r="AN71" s="1581"/>
      <c r="AO71" s="1581"/>
      <c r="AP71" s="1581"/>
      <c r="AQ71" s="1581"/>
      <c r="AR71" s="1581"/>
      <c r="AS71" s="1581"/>
      <c r="AT71" s="1581"/>
      <c r="AU71" s="1581"/>
      <c r="AV71" s="1581"/>
      <c r="AW71" s="1581"/>
      <c r="AX71" s="1581"/>
      <c r="AY71" s="1581"/>
      <c r="AZ71" s="1488"/>
      <c r="BA71" s="1488"/>
      <c r="BB71" s="1488"/>
      <c r="BC71" s="1488"/>
      <c r="BD71" s="1488"/>
      <c r="BE71" s="1488"/>
      <c r="BF71" s="1488"/>
      <c r="BG71" s="1488"/>
      <c r="BH71" s="1488"/>
      <c r="BI71" s="1488"/>
      <c r="BJ71" s="1488"/>
      <c r="BK71" s="1488"/>
      <c r="BL71" s="1488"/>
      <c r="BM71" s="1488"/>
      <c r="BN71" s="1488"/>
    </row>
    <row r="72" spans="17:66" x14ac:dyDescent="0.25">
      <c r="Q72" s="1581"/>
      <c r="R72" s="1582"/>
      <c r="S72" s="1582"/>
      <c r="T72" s="1582"/>
      <c r="U72" s="1582"/>
      <c r="V72" s="1582"/>
      <c r="W72" s="1582"/>
      <c r="X72" s="1582"/>
      <c r="Y72" s="1582"/>
      <c r="Z72" s="1583"/>
      <c r="AA72" s="1584"/>
      <c r="AB72" s="1585"/>
      <c r="AC72" s="1582"/>
      <c r="AD72" s="1582"/>
      <c r="AE72" s="1582"/>
      <c r="AF72" s="1582"/>
      <c r="AG72" s="1582"/>
      <c r="AH72" s="1582"/>
      <c r="AI72" s="1582"/>
      <c r="AJ72" s="1581"/>
      <c r="AK72" s="1581"/>
      <c r="AL72" s="1581"/>
      <c r="AM72" s="1581"/>
      <c r="AN72" s="1581"/>
      <c r="AO72" s="1581"/>
      <c r="AP72" s="1581"/>
      <c r="AQ72" s="1581"/>
      <c r="AR72" s="1581"/>
      <c r="AS72" s="1581"/>
      <c r="AT72" s="1581"/>
      <c r="AU72" s="1581"/>
      <c r="AV72" s="1581"/>
      <c r="AW72" s="1581"/>
      <c r="AX72" s="1581"/>
      <c r="AY72" s="1581"/>
      <c r="AZ72" s="1488"/>
      <c r="BA72" s="1488"/>
      <c r="BB72" s="1488"/>
      <c r="BC72" s="1488"/>
      <c r="BD72" s="1488"/>
      <c r="BE72" s="1488"/>
      <c r="BF72" s="1488"/>
      <c r="BG72" s="1488"/>
      <c r="BH72" s="1488"/>
      <c r="BI72" s="1488"/>
      <c r="BJ72" s="1488"/>
      <c r="BK72" s="1488"/>
      <c r="BL72" s="1488"/>
      <c r="BM72" s="1488"/>
      <c r="BN72" s="1488"/>
    </row>
    <row r="73" spans="17:66" x14ac:dyDescent="0.25">
      <c r="Q73" s="1581"/>
      <c r="R73" s="1582"/>
      <c r="S73" s="1582"/>
      <c r="T73" s="1582"/>
      <c r="U73" s="1582"/>
      <c r="V73" s="1582"/>
      <c r="W73" s="1582"/>
      <c r="X73" s="1582"/>
      <c r="Y73" s="1582"/>
      <c r="Z73" s="1583"/>
      <c r="AA73" s="1584"/>
      <c r="AB73" s="1585"/>
      <c r="AC73" s="1582"/>
      <c r="AD73" s="1582"/>
      <c r="AE73" s="1582"/>
      <c r="AF73" s="1582"/>
      <c r="AG73" s="1582"/>
      <c r="AH73" s="1582"/>
      <c r="AI73" s="1582"/>
      <c r="AJ73" s="1581"/>
      <c r="AK73" s="1581"/>
      <c r="AL73" s="1581"/>
      <c r="AM73" s="1581"/>
      <c r="AN73" s="1581"/>
      <c r="AO73" s="1581"/>
      <c r="AP73" s="1581"/>
      <c r="AQ73" s="1581"/>
      <c r="AR73" s="1581"/>
      <c r="AS73" s="1581"/>
      <c r="AT73" s="1581"/>
      <c r="AU73" s="1581"/>
      <c r="AV73" s="1581"/>
      <c r="AW73" s="1581"/>
      <c r="AX73" s="1581"/>
      <c r="AY73" s="1581"/>
      <c r="AZ73" s="1488"/>
      <c r="BA73" s="1488"/>
      <c r="BB73" s="1488"/>
      <c r="BC73" s="1488"/>
      <c r="BD73" s="1488"/>
      <c r="BE73" s="1488"/>
      <c r="BF73" s="1488"/>
      <c r="BG73" s="1488"/>
      <c r="BH73" s="1488"/>
      <c r="BI73" s="1488"/>
      <c r="BJ73" s="1488"/>
      <c r="BK73" s="1488"/>
      <c r="BL73" s="1488"/>
      <c r="BM73" s="1488"/>
      <c r="BN73" s="1488"/>
    </row>
    <row r="74" spans="17:66" x14ac:dyDescent="0.25">
      <c r="Q74" s="1581"/>
      <c r="R74" s="1582"/>
      <c r="S74" s="1582"/>
      <c r="T74" s="1582"/>
      <c r="U74" s="1582"/>
      <c r="V74" s="1582"/>
      <c r="W74" s="1582"/>
      <c r="X74" s="1582"/>
      <c r="Y74" s="1582"/>
      <c r="Z74" s="1583"/>
      <c r="AA74" s="1584"/>
      <c r="AB74" s="1585"/>
      <c r="AC74" s="1582"/>
      <c r="AD74" s="1582"/>
      <c r="AE74" s="1582"/>
      <c r="AF74" s="1582"/>
      <c r="AG74" s="1582"/>
      <c r="AH74" s="1582"/>
      <c r="AI74" s="1582"/>
      <c r="AJ74" s="1581"/>
      <c r="AK74" s="1581"/>
      <c r="AL74" s="1581"/>
      <c r="AM74" s="1581"/>
      <c r="AN74" s="1581"/>
      <c r="AO74" s="1581"/>
      <c r="AP74" s="1581"/>
      <c r="AQ74" s="1581"/>
      <c r="AR74" s="1581"/>
      <c r="AS74" s="1581"/>
      <c r="AT74" s="1581"/>
      <c r="AU74" s="1581"/>
      <c r="AV74" s="1581"/>
      <c r="AW74" s="1581"/>
      <c r="AX74" s="1581"/>
      <c r="AY74" s="1581"/>
      <c r="AZ74" s="1488"/>
      <c r="BA74" s="1488"/>
      <c r="BB74" s="1488"/>
      <c r="BC74" s="1488"/>
      <c r="BD74" s="1488"/>
      <c r="BE74" s="1488"/>
      <c r="BF74" s="1488"/>
      <c r="BG74" s="1488"/>
      <c r="BH74" s="1488"/>
      <c r="BI74" s="1488"/>
      <c r="BJ74" s="1488"/>
      <c r="BK74" s="1488"/>
      <c r="BL74" s="1488"/>
      <c r="BM74" s="1488"/>
      <c r="BN74" s="1488"/>
    </row>
    <row r="75" spans="17:66" x14ac:dyDescent="0.25">
      <c r="Q75" s="1581"/>
      <c r="R75" s="1582"/>
      <c r="S75" s="1582"/>
      <c r="T75" s="1582"/>
      <c r="U75" s="1582"/>
      <c r="V75" s="1582"/>
      <c r="W75" s="1582"/>
      <c r="X75" s="1582"/>
      <c r="Y75" s="1582"/>
      <c r="Z75" s="1583"/>
      <c r="AA75" s="1584"/>
      <c r="AB75" s="1585"/>
      <c r="AC75" s="1582"/>
      <c r="AD75" s="1582"/>
      <c r="AE75" s="1582"/>
      <c r="AF75" s="1582"/>
      <c r="AG75" s="1582"/>
      <c r="AH75" s="1582"/>
      <c r="AI75" s="1582"/>
      <c r="AJ75" s="1581"/>
      <c r="AK75" s="1581"/>
      <c r="AL75" s="1581"/>
      <c r="AM75" s="1581"/>
      <c r="AN75" s="1581"/>
      <c r="AO75" s="1581"/>
      <c r="AP75" s="1581"/>
      <c r="AQ75" s="1581"/>
      <c r="AR75" s="1581"/>
      <c r="AS75" s="1581"/>
      <c r="AT75" s="1581"/>
      <c r="AU75" s="1581"/>
      <c r="AV75" s="1581"/>
      <c r="AW75" s="1581"/>
      <c r="AX75" s="1581"/>
      <c r="AY75" s="1581"/>
      <c r="AZ75" s="1488"/>
      <c r="BA75" s="1488"/>
      <c r="BB75" s="1488"/>
      <c r="BC75" s="1488"/>
      <c r="BD75" s="1488"/>
      <c r="BE75" s="1488"/>
      <c r="BF75" s="1488"/>
      <c r="BG75" s="1488"/>
      <c r="BH75" s="1488"/>
      <c r="BI75" s="1488"/>
      <c r="BJ75" s="1488"/>
      <c r="BK75" s="1488"/>
      <c r="BL75" s="1488"/>
      <c r="BM75" s="1488"/>
      <c r="BN75" s="1488"/>
    </row>
    <row r="76" spans="17:66" ht="15.75" thickBot="1" x14ac:dyDescent="0.3">
      <c r="Q76" s="1581"/>
      <c r="R76" s="1582"/>
      <c r="S76" s="1582"/>
      <c r="T76" s="1582"/>
      <c r="U76" s="1582"/>
      <c r="V76" s="1582"/>
      <c r="W76" s="1582"/>
      <c r="X76" s="1582"/>
      <c r="Y76" s="1582"/>
      <c r="Z76" s="32"/>
      <c r="AA76" s="1586"/>
      <c r="AB76" s="798"/>
      <c r="AC76" s="1582"/>
      <c r="AD76" s="1582"/>
      <c r="AE76" s="1582"/>
      <c r="AF76" s="1582"/>
      <c r="AG76" s="1582"/>
      <c r="AH76" s="1582"/>
      <c r="AI76" s="1582"/>
      <c r="AJ76" s="1581"/>
      <c r="AK76" s="1581"/>
      <c r="AL76" s="1581"/>
      <c r="AM76" s="1581"/>
      <c r="AN76" s="1581"/>
      <c r="AO76" s="1581"/>
      <c r="AP76" s="1581"/>
      <c r="AQ76" s="1581"/>
      <c r="AR76" s="1581"/>
      <c r="AS76" s="1581"/>
      <c r="AT76" s="1581"/>
      <c r="AU76" s="1581"/>
      <c r="AV76" s="1581"/>
      <c r="AW76" s="1581"/>
      <c r="AX76" s="1581"/>
      <c r="AY76" s="1581"/>
      <c r="AZ76" s="1488"/>
      <c r="BA76" s="1488"/>
      <c r="BB76" s="1488"/>
      <c r="BC76" s="1488"/>
      <c r="BD76" s="1488"/>
      <c r="BE76" s="1488"/>
      <c r="BF76" s="1488"/>
      <c r="BG76" s="1488"/>
      <c r="BH76" s="1488"/>
      <c r="BI76" s="1488"/>
      <c r="BJ76" s="1488"/>
      <c r="BK76" s="1488"/>
      <c r="BL76" s="1488"/>
      <c r="BM76" s="1488"/>
      <c r="BN76" s="1488"/>
    </row>
    <row r="77" spans="17:66" x14ac:dyDescent="0.25">
      <c r="Q77" s="1581"/>
      <c r="R77" s="1582"/>
      <c r="S77" s="1582"/>
      <c r="T77" s="1582"/>
      <c r="U77" s="1582"/>
      <c r="V77" s="1582"/>
      <c r="W77" s="1582"/>
      <c r="X77" s="1582"/>
      <c r="Y77" s="1582"/>
      <c r="Z77" s="1582"/>
      <c r="AA77" s="1582"/>
      <c r="AB77" s="1582"/>
      <c r="AC77" s="1582"/>
      <c r="AD77" s="1582"/>
      <c r="AE77" s="1582"/>
      <c r="AF77" s="1582"/>
      <c r="AG77" s="1582"/>
      <c r="AH77" s="1582"/>
      <c r="AI77" s="1582"/>
      <c r="AJ77" s="1581"/>
      <c r="AK77" s="1581"/>
      <c r="AL77" s="1581"/>
      <c r="AM77" s="1581"/>
      <c r="AN77" s="1581"/>
      <c r="AO77" s="1581"/>
      <c r="AP77" s="1581"/>
      <c r="AQ77" s="1581"/>
      <c r="AR77" s="1581"/>
      <c r="AS77" s="1581"/>
      <c r="AT77" s="1581"/>
      <c r="AU77" s="1581"/>
      <c r="AV77" s="1581"/>
      <c r="AW77" s="1581"/>
      <c r="AX77" s="1581"/>
      <c r="AY77" s="1581"/>
      <c r="AZ77" s="1488"/>
      <c r="BA77" s="1488"/>
      <c r="BB77" s="1488"/>
      <c r="BC77" s="1488"/>
      <c r="BD77" s="1488"/>
      <c r="BE77" s="1488"/>
      <c r="BF77" s="1488"/>
      <c r="BG77" s="1488"/>
      <c r="BH77" s="1488"/>
      <c r="BI77" s="1488"/>
      <c r="BJ77" s="1488"/>
      <c r="BK77" s="1488"/>
      <c r="BL77" s="1488"/>
      <c r="BM77" s="1488"/>
      <c r="BN77" s="1488"/>
    </row>
    <row r="78" spans="17:66" x14ac:dyDescent="0.25">
      <c r="Q78" s="1581"/>
      <c r="R78" s="1582"/>
      <c r="S78" s="1582"/>
      <c r="T78" s="1582"/>
      <c r="U78" s="1582"/>
      <c r="V78" s="1582"/>
      <c r="W78" s="1582"/>
      <c r="X78" s="1582"/>
      <c r="Y78" s="1582"/>
      <c r="Z78" s="1582"/>
      <c r="AA78" s="1582"/>
      <c r="AB78" s="1582"/>
      <c r="AC78" s="1582"/>
      <c r="AD78" s="1582"/>
      <c r="AE78" s="1582"/>
      <c r="AF78" s="1582"/>
      <c r="AG78" s="1582"/>
      <c r="AH78" s="1582"/>
      <c r="AI78" s="1582"/>
      <c r="AJ78" s="1581"/>
      <c r="AK78" s="1581"/>
      <c r="AL78" s="1581"/>
      <c r="AM78" s="1581"/>
      <c r="AN78" s="1581"/>
      <c r="AO78" s="1581"/>
      <c r="AP78" s="1581"/>
      <c r="AQ78" s="1581"/>
      <c r="AR78" s="1581"/>
      <c r="AS78" s="1581"/>
      <c r="AT78" s="1581"/>
      <c r="AU78" s="1581"/>
      <c r="AV78" s="1581"/>
      <c r="AW78" s="1581"/>
      <c r="AX78" s="1581"/>
      <c r="AY78" s="1581"/>
      <c r="AZ78" s="1488"/>
      <c r="BA78" s="1488"/>
      <c r="BB78" s="1488"/>
      <c r="BC78" s="1488"/>
      <c r="BD78" s="1488"/>
      <c r="BE78" s="1488"/>
      <c r="BF78" s="1488"/>
      <c r="BG78" s="1488"/>
      <c r="BH78" s="1488"/>
      <c r="BI78" s="1488"/>
      <c r="BJ78" s="1488"/>
      <c r="BK78" s="1488"/>
      <c r="BL78" s="1488"/>
      <c r="BM78" s="1488"/>
      <c r="BN78" s="1488"/>
    </row>
    <row r="79" spans="17:66" x14ac:dyDescent="0.25">
      <c r="Q79" s="1581"/>
      <c r="R79" s="1581"/>
      <c r="S79" s="1581"/>
      <c r="X79" s="1581"/>
      <c r="Y79" s="1581"/>
      <c r="Z79" s="1581"/>
      <c r="AA79" s="1581"/>
      <c r="AB79" s="1581"/>
      <c r="AC79" s="1581"/>
      <c r="AD79" s="1581"/>
      <c r="AE79" s="1581"/>
      <c r="AF79" s="1581"/>
      <c r="AG79" s="1581"/>
      <c r="AH79" s="1581"/>
      <c r="AI79" s="1581"/>
      <c r="AJ79" s="1581"/>
      <c r="AK79" s="1581"/>
      <c r="AL79" s="1581"/>
      <c r="AM79" s="1581"/>
      <c r="AN79" s="1581"/>
      <c r="AO79" s="1581"/>
      <c r="AP79" s="1581"/>
      <c r="AQ79" s="1581"/>
      <c r="AR79" s="1581"/>
      <c r="AS79" s="1581"/>
      <c r="AT79" s="1581"/>
      <c r="AU79" s="1581"/>
      <c r="AV79" s="1581"/>
      <c r="AW79" s="1581"/>
      <c r="AX79" s="1581"/>
      <c r="AY79" s="1581"/>
      <c r="AZ79" s="1488"/>
      <c r="BA79" s="1488"/>
      <c r="BB79" s="1488"/>
      <c r="BC79" s="1488"/>
      <c r="BD79" s="1488"/>
      <c r="BE79" s="1488"/>
      <c r="BF79" s="1488"/>
      <c r="BG79" s="1488"/>
      <c r="BH79" s="1488"/>
      <c r="BI79" s="1488"/>
      <c r="BJ79" s="1488"/>
      <c r="BK79" s="1488"/>
      <c r="BL79" s="1488"/>
      <c r="BM79" s="1488"/>
      <c r="BN79" s="1488"/>
    </row>
    <row r="80" spans="17:66" x14ac:dyDescent="0.25">
      <c r="Q80" s="1581"/>
      <c r="R80" s="1581"/>
      <c r="S80" s="1581"/>
      <c r="X80" s="1581"/>
      <c r="Y80" s="1581"/>
      <c r="Z80" s="1581"/>
      <c r="AA80" s="1581"/>
      <c r="AB80" s="1581"/>
      <c r="AC80" s="1581"/>
      <c r="AD80" s="1581"/>
      <c r="AE80" s="1581"/>
      <c r="AF80" s="1581"/>
      <c r="AG80" s="1581"/>
      <c r="AH80" s="1581"/>
      <c r="AI80" s="1581"/>
      <c r="AJ80" s="1581"/>
      <c r="AK80" s="1581"/>
      <c r="AL80" s="1581"/>
      <c r="AM80" s="1581"/>
      <c r="AN80" s="1581"/>
      <c r="AO80" s="1581"/>
      <c r="AP80" s="1581"/>
      <c r="AQ80" s="1581"/>
      <c r="AR80" s="1581"/>
      <c r="AS80" s="1581"/>
      <c r="AT80" s="1581"/>
      <c r="AU80" s="1581"/>
      <c r="AV80" s="1581"/>
      <c r="AW80" s="1581"/>
      <c r="AX80" s="1581"/>
      <c r="AY80" s="1581"/>
      <c r="AZ80" s="1488"/>
      <c r="BA80" s="1488"/>
      <c r="BB80" s="1488"/>
      <c r="BC80" s="1488"/>
      <c r="BD80" s="1488"/>
      <c r="BE80" s="1488"/>
      <c r="BF80" s="1488"/>
      <c r="BG80" s="1488"/>
      <c r="BH80" s="1488"/>
      <c r="BI80" s="1488"/>
      <c r="BJ80" s="1488"/>
      <c r="BK80" s="1488"/>
      <c r="BL80" s="1488"/>
      <c r="BM80" s="1488"/>
      <c r="BN80" s="1488"/>
    </row>
    <row r="81" spans="17:66" x14ac:dyDescent="0.25">
      <c r="Q81" s="1581"/>
      <c r="R81" s="1581"/>
      <c r="S81" s="1581"/>
      <c r="X81" s="1581"/>
      <c r="Y81" s="1581"/>
      <c r="Z81" s="1581"/>
      <c r="AA81" s="1581"/>
      <c r="AB81" s="1581"/>
      <c r="AC81" s="1581"/>
      <c r="AD81" s="1581"/>
      <c r="AE81" s="1581"/>
      <c r="AF81" s="1581"/>
      <c r="AG81" s="1581"/>
      <c r="AH81" s="1581"/>
      <c r="AI81" s="1581"/>
      <c r="AJ81" s="1581"/>
      <c r="AK81" s="1581"/>
      <c r="AL81" s="1581"/>
      <c r="AM81" s="1581"/>
      <c r="AN81" s="1581"/>
      <c r="AO81" s="1581"/>
      <c r="AP81" s="1581"/>
      <c r="AQ81" s="1581"/>
      <c r="AR81" s="1581"/>
      <c r="AS81" s="1581"/>
      <c r="AT81" s="1581"/>
      <c r="AU81" s="1581"/>
      <c r="AV81" s="1581"/>
      <c r="AW81" s="1581"/>
      <c r="AX81" s="1581"/>
      <c r="AY81" s="1581"/>
      <c r="AZ81" s="1488"/>
      <c r="BA81" s="1488"/>
      <c r="BB81" s="1488"/>
      <c r="BC81" s="1488"/>
      <c r="BD81" s="1488"/>
      <c r="BE81" s="1488"/>
      <c r="BF81" s="1488"/>
      <c r="BG81" s="1488"/>
      <c r="BH81" s="1488"/>
      <c r="BI81" s="1488"/>
      <c r="BJ81" s="1488"/>
      <c r="BK81" s="1488"/>
      <c r="BL81" s="1488"/>
      <c r="BM81" s="1488"/>
      <c r="BN81" s="1488"/>
    </row>
    <row r="82" spans="17:66" x14ac:dyDescent="0.25">
      <c r="Q82" s="1581"/>
      <c r="R82" s="1581"/>
      <c r="S82" s="1581"/>
      <c r="X82" s="1581"/>
      <c r="Y82" s="1581"/>
      <c r="Z82" s="1581"/>
      <c r="AA82" s="1581"/>
      <c r="AB82" s="1581"/>
      <c r="AC82" s="1581"/>
      <c r="AD82" s="1581"/>
      <c r="AE82" s="1581"/>
      <c r="AF82" s="1581"/>
      <c r="AG82" s="1581"/>
      <c r="AH82" s="1581"/>
      <c r="AI82" s="1581"/>
      <c r="AJ82" s="1581"/>
      <c r="AK82" s="1581"/>
      <c r="AL82" s="1581"/>
      <c r="AM82" s="1581"/>
      <c r="AN82" s="1581"/>
      <c r="AO82" s="1581"/>
      <c r="AP82" s="1581"/>
      <c r="AQ82" s="1581"/>
      <c r="AR82" s="1581"/>
      <c r="AS82" s="1581"/>
      <c r="AT82" s="1581"/>
      <c r="AU82" s="1581"/>
      <c r="AV82" s="1581"/>
      <c r="AW82" s="1581"/>
      <c r="AX82" s="1581"/>
      <c r="AY82" s="1581"/>
    </row>
    <row r="83" spans="17:66" x14ac:dyDescent="0.25">
      <c r="Q83" s="1581"/>
      <c r="R83" s="1581"/>
      <c r="S83" s="1581"/>
      <c r="X83" s="1581"/>
      <c r="Y83" s="1581"/>
      <c r="Z83" s="1581"/>
      <c r="AA83" s="1581"/>
      <c r="AB83" s="1581"/>
      <c r="AC83" s="1581"/>
      <c r="AD83" s="1581"/>
      <c r="AE83" s="1581"/>
      <c r="AF83" s="1581"/>
      <c r="AG83" s="1581"/>
      <c r="AH83" s="1581"/>
      <c r="AI83" s="1581"/>
      <c r="AJ83" s="1581"/>
      <c r="AK83" s="1581"/>
      <c r="AL83" s="1581"/>
      <c r="AM83" s="1581"/>
      <c r="AN83" s="1581"/>
      <c r="AO83" s="1581"/>
      <c r="AP83" s="1581"/>
      <c r="AQ83" s="1581"/>
      <c r="AR83" s="1581"/>
      <c r="AS83" s="1581"/>
      <c r="AT83" s="1581"/>
      <c r="AU83" s="1581"/>
      <c r="AV83" s="1581"/>
      <c r="AW83" s="1581"/>
      <c r="AX83" s="1581"/>
      <c r="AY83" s="1581"/>
    </row>
    <row r="84" spans="17:66" x14ac:dyDescent="0.25">
      <c r="Q84" s="1581"/>
      <c r="R84" s="1581"/>
      <c r="S84" s="1581"/>
      <c r="X84" s="1581"/>
      <c r="Y84" s="1581"/>
      <c r="Z84" s="1581"/>
      <c r="AA84" s="1581"/>
      <c r="AB84" s="1581"/>
      <c r="AC84" s="1581"/>
      <c r="AD84" s="1581"/>
      <c r="AE84" s="1581"/>
      <c r="AF84" s="1581"/>
      <c r="AG84" s="1581"/>
      <c r="AH84" s="1581"/>
      <c r="AI84" s="1581"/>
      <c r="AJ84" s="1581"/>
      <c r="AK84" s="1581"/>
      <c r="AL84" s="1581"/>
      <c r="AM84" s="1581"/>
      <c r="AN84" s="1581"/>
      <c r="AO84" s="1581"/>
      <c r="AP84" s="1581"/>
      <c r="AQ84" s="1581"/>
      <c r="AR84" s="1581"/>
      <c r="AS84" s="1581"/>
      <c r="AT84" s="1581"/>
      <c r="AU84" s="1581"/>
      <c r="AV84" s="1581"/>
      <c r="AW84" s="1581"/>
      <c r="AX84" s="1581"/>
      <c r="AY84" s="1581"/>
    </row>
    <row r="85" spans="17:66" x14ac:dyDescent="0.25">
      <c r="Q85" s="1581"/>
      <c r="R85" s="1581"/>
      <c r="S85" s="1581"/>
      <c r="X85" s="1581"/>
      <c r="Y85" s="1581"/>
      <c r="Z85" s="1581"/>
      <c r="AA85" s="1581"/>
      <c r="AB85" s="1581"/>
      <c r="AC85" s="1581"/>
      <c r="AD85" s="1581"/>
      <c r="AE85" s="1581"/>
      <c r="AF85" s="1581"/>
      <c r="AG85" s="1581"/>
      <c r="AH85" s="1581"/>
      <c r="AI85" s="1581"/>
      <c r="AJ85" s="1581"/>
      <c r="AK85" s="1581"/>
      <c r="AL85" s="1581"/>
      <c r="AM85" s="1581"/>
      <c r="AN85" s="1581"/>
      <c r="AO85" s="1581"/>
      <c r="AP85" s="1581"/>
      <c r="AQ85" s="1581"/>
      <c r="AR85" s="1581"/>
      <c r="AS85" s="1581"/>
      <c r="AT85" s="1581"/>
      <c r="AU85" s="1581"/>
      <c r="AV85" s="1581"/>
      <c r="AW85" s="1581"/>
      <c r="AX85" s="1581"/>
      <c r="AY85" s="1581"/>
    </row>
    <row r="86" spans="17:66" x14ac:dyDescent="0.25">
      <c r="Q86" s="1581"/>
      <c r="R86" s="1581"/>
      <c r="S86" s="1581"/>
      <c r="X86" s="1581"/>
      <c r="Y86" s="1581"/>
      <c r="Z86" s="1581"/>
      <c r="AA86" s="1581"/>
      <c r="AB86" s="1581"/>
      <c r="AC86" s="1581"/>
      <c r="AD86" s="1581"/>
      <c r="AE86" s="1581"/>
      <c r="AF86" s="1581"/>
      <c r="AG86" s="1581"/>
      <c r="AH86" s="1581"/>
      <c r="AI86" s="1581"/>
      <c r="AJ86" s="1581"/>
      <c r="AK86" s="1581"/>
      <c r="AL86" s="1581"/>
      <c r="AM86" s="1581"/>
      <c r="AN86" s="1581"/>
      <c r="AO86" s="1581"/>
      <c r="AP86" s="1581"/>
      <c r="AQ86" s="1581"/>
      <c r="AR86" s="1581"/>
      <c r="AS86" s="1581"/>
      <c r="AT86" s="1581"/>
      <c r="AU86" s="1581"/>
      <c r="AV86" s="1581"/>
      <c r="AW86" s="1581"/>
      <c r="AX86" s="1581"/>
      <c r="AY86" s="1581"/>
    </row>
    <row r="87" spans="17:66" x14ac:dyDescent="0.25">
      <c r="Q87" s="1581"/>
      <c r="R87" s="1581"/>
      <c r="S87" s="1581"/>
      <c r="X87" s="1581"/>
      <c r="Y87" s="1581"/>
      <c r="Z87" s="1581"/>
      <c r="AA87" s="1581"/>
      <c r="AB87" s="1581"/>
      <c r="AC87" s="1581"/>
      <c r="AD87" s="1581"/>
      <c r="AE87" s="1581"/>
      <c r="AF87" s="1581"/>
      <c r="AG87" s="1581"/>
      <c r="AH87" s="1581"/>
      <c r="AI87" s="1581"/>
      <c r="AJ87" s="1581"/>
      <c r="AK87" s="1581"/>
      <c r="AL87" s="1581"/>
      <c r="AM87" s="1581"/>
      <c r="AN87" s="1581"/>
      <c r="AO87" s="1581"/>
      <c r="AP87" s="1581"/>
      <c r="AQ87" s="1581"/>
      <c r="AR87" s="1581"/>
      <c r="AS87" s="1581"/>
      <c r="AT87" s="1581"/>
      <c r="AU87" s="1581"/>
      <c r="AV87" s="1581"/>
      <c r="AW87" s="1581"/>
      <c r="AX87" s="1581"/>
      <c r="AY87" s="1581"/>
    </row>
    <row r="88" spans="17:66" x14ac:dyDescent="0.25">
      <c r="Q88" s="1581"/>
      <c r="R88" s="1581"/>
      <c r="S88" s="1581"/>
      <c r="X88" s="1581"/>
      <c r="Y88" s="1581"/>
      <c r="Z88" s="1581"/>
      <c r="AA88" s="1581"/>
      <c r="AB88" s="1581"/>
      <c r="AC88" s="1581"/>
      <c r="AD88" s="1581"/>
      <c r="AE88" s="1581"/>
      <c r="AF88" s="1581"/>
      <c r="AG88" s="1581"/>
      <c r="AH88" s="1581"/>
      <c r="AI88" s="1581"/>
      <c r="AJ88" s="1581"/>
      <c r="AK88" s="1581"/>
      <c r="AL88" s="1581"/>
      <c r="AM88" s="1581"/>
      <c r="AN88" s="1581"/>
      <c r="AO88" s="1581"/>
      <c r="AP88" s="1581"/>
      <c r="AQ88" s="1581"/>
      <c r="AR88" s="1581"/>
      <c r="AS88" s="1581"/>
      <c r="AT88" s="1581"/>
      <c r="AU88" s="1581"/>
      <c r="AV88" s="1581"/>
      <c r="AW88" s="1581"/>
      <c r="AX88" s="1581"/>
      <c r="AY88" s="1581"/>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1"/>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9" t="str">
        <f>IF(ISBLANK('Required Info to Submit'!F14),"",'Required Info to Submit'!F14)</f>
        <v/>
      </c>
      <c r="E4" s="1489"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90" t="str">
        <f>IF(F22="","",'Required Info to Submit'!K23)</f>
        <v/>
      </c>
      <c r="H22" s="1491"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3" t="str">
        <f>IF(X22="","",'Required Info to Submit'!K23)</f>
        <v/>
      </c>
      <c r="Z22" s="1494"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90" t="str">
        <f>IF(F23="","",'Required Info to Submit'!K24)</f>
        <v/>
      </c>
      <c r="H23" s="1491"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3" t="str">
        <f>IF(X23="","",'Required Info to Submit'!K24)</f>
        <v/>
      </c>
      <c r="Z23" s="1494"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90" t="str">
        <f>IF(F24="","",'Required Info to Submit'!K25)</f>
        <v/>
      </c>
      <c r="H24" s="1491"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3" t="str">
        <f>IF(X24="","",'Required Info to Submit'!K25)</f>
        <v/>
      </c>
      <c r="Z24" s="1494"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90" t="str">
        <f>IF(F25="","",'Required Info to Submit'!K26)</f>
        <v/>
      </c>
      <c r="H25" s="1491"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3" t="str">
        <f>IF(X25="","",'Required Info to Submit'!K26)</f>
        <v/>
      </c>
      <c r="Z25" s="1494"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90" t="str">
        <f>IF(F26="","",'Required Info to Submit'!K27)</f>
        <v/>
      </c>
      <c r="H26" s="1491"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3" t="str">
        <f>IF(X26="","",'Required Info to Submit'!K27)</f>
        <v/>
      </c>
      <c r="Z26" s="1494"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90" t="str">
        <f>IF(F27="","",'Required Info to Submit'!K28)</f>
        <v/>
      </c>
      <c r="H27" s="1491"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3" t="str">
        <f>IF(X27="","",'Required Info to Submit'!K28)</f>
        <v/>
      </c>
      <c r="Z27" s="1494"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90" t="str">
        <f>IF(F28="","",'Required Info to Submit'!K29)</f>
        <v/>
      </c>
      <c r="H28" s="1491"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3" t="str">
        <f>IF(X28="","",'Required Info to Submit'!K29)</f>
        <v/>
      </c>
      <c r="Z28" s="1494"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90" t="str">
        <f>IF(F29="","",'Required Info to Submit'!K30)</f>
        <v/>
      </c>
      <c r="H29" s="1491"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3" t="str">
        <f>IF(X29="","",'Required Info to Submit'!K30)</f>
        <v/>
      </c>
      <c r="Z29" s="1494"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90" t="str">
        <f>IF(F30="","",'Required Info to Submit'!K31)</f>
        <v/>
      </c>
      <c r="H30" s="1491"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3" t="str">
        <f>IF(X30="","",'Required Info to Submit'!K31)</f>
        <v/>
      </c>
      <c r="Z30" s="1494"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2" t="str">
        <f>IF(F31="","",'Required Info to Submit'!K32)</f>
        <v/>
      </c>
      <c r="H31" s="1492"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5" t="str">
        <f>IF(X31="","",'Required Info to Submit'!K32)</f>
        <v/>
      </c>
      <c r="Z31" s="1495"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6" t="str">
        <f>IF(F47="","",'Required Info to Submit'!K23)</f>
        <v/>
      </c>
      <c r="H47" s="1497"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90" t="str">
        <f>IF(X47="","",'Required Info to Submit'!K23)</f>
        <v/>
      </c>
      <c r="Z47" s="1491"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6" t="str">
        <f>IF(F48="","",'Required Info to Submit'!K24)</f>
        <v/>
      </c>
      <c r="H48" s="1497"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90" t="str">
        <f>IF(X48="","",'Required Info to Submit'!K24)</f>
        <v/>
      </c>
      <c r="Z48" s="1491"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6" t="str">
        <f>IF(F49="","",'Required Info to Submit'!K25)</f>
        <v/>
      </c>
      <c r="H49" s="1497"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90" t="str">
        <f>IF(X49="","",'Required Info to Submit'!K25)</f>
        <v/>
      </c>
      <c r="Z49" s="1491"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6" t="str">
        <f>IF(F50="","",'Required Info to Submit'!K26)</f>
        <v/>
      </c>
      <c r="H50" s="1497"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90" t="str">
        <f>IF(X50="","",'Required Info to Submit'!K26)</f>
        <v/>
      </c>
      <c r="Z50" s="1491"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6" t="str">
        <f>IF(F51="","",'Required Info to Submit'!K27)</f>
        <v/>
      </c>
      <c r="H51" s="1497"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90" t="str">
        <f>IF(X51="","",'Required Info to Submit'!K27)</f>
        <v/>
      </c>
      <c r="Z51" s="1491"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6" t="str">
        <f>IF(F52="","",'Required Info to Submit'!K28)</f>
        <v/>
      </c>
      <c r="H52" s="1497"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90" t="str">
        <f>IF(X52="","",'Required Info to Submit'!K28)</f>
        <v/>
      </c>
      <c r="Z52" s="1491"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6" t="str">
        <f>IF(F53="","",'Required Info to Submit'!K29)</f>
        <v/>
      </c>
      <c r="H53" s="1497"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90" t="str">
        <f>IF(X53="","",'Required Info to Submit'!K29)</f>
        <v/>
      </c>
      <c r="Z53" s="1491"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6" t="str">
        <f>IF(F54="","",'Required Info to Submit'!K30)</f>
        <v/>
      </c>
      <c r="H54" s="1497"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90" t="str">
        <f>IF(X54="","",'Required Info to Submit'!K30)</f>
        <v/>
      </c>
      <c r="Z54" s="1491"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6" t="str">
        <f>IF(F55="","",'Required Info to Submit'!K31)</f>
        <v/>
      </c>
      <c r="H55" s="1497"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90" t="str">
        <f>IF(X55="","",'Required Info to Submit'!K31)</f>
        <v/>
      </c>
      <c r="Z55" s="1491"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8" t="str">
        <f>IF(F56="","",'Required Info to Submit'!K32)</f>
        <v/>
      </c>
      <c r="H56" s="1498"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2" t="str">
        <f>IF(X56="","",'Required Info to Submit'!K32)</f>
        <v/>
      </c>
      <c r="Z56" s="1492"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7"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4"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5"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6"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7"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4"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5"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6"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7"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4"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5"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6"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7"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4"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5"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6"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7"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8"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9"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90" t="str">
        <f>IF(F76="","",'Required Info to Submit'!K23)</f>
        <v/>
      </c>
      <c r="H76" s="1491"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90" t="str">
        <f>IF(X76="","",'Required Info to Submit'!K23)</f>
        <v/>
      </c>
      <c r="Z76" s="1491"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90" t="str">
        <f>IF(F77="","",'Required Info to Submit'!K24)</f>
        <v/>
      </c>
      <c r="H77" s="1491"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90" t="str">
        <f>IF(X77="","",'Required Info to Submit'!K24)</f>
        <v/>
      </c>
      <c r="Z77" s="1491"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90" t="str">
        <f>IF(F78="","",'Required Info to Submit'!K25)</f>
        <v/>
      </c>
      <c r="H78" s="1491"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90" t="str">
        <f>IF(X78="","",'Required Info to Submit'!K25)</f>
        <v/>
      </c>
      <c r="Z78" s="1491"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90" t="str">
        <f>IF(F79="","",'Required Info to Submit'!K26)</f>
        <v/>
      </c>
      <c r="H79" s="1491"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90" t="str">
        <f>IF(X79="","",'Required Info to Submit'!K26)</f>
        <v/>
      </c>
      <c r="Z79" s="1491"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90" t="str">
        <f>IF(F80="","",'Required Info to Submit'!K27)</f>
        <v/>
      </c>
      <c r="H80" s="1491"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90" t="str">
        <f>IF(X80="","",'Required Info to Submit'!K27)</f>
        <v/>
      </c>
      <c r="Z80" s="1491"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90" t="str">
        <f>IF(F81="","",'Required Info to Submit'!K28)</f>
        <v/>
      </c>
      <c r="H81" s="1491"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90" t="str">
        <f>IF(X81="","",'Required Info to Submit'!K28)</f>
        <v/>
      </c>
      <c r="Z81" s="1491"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90" t="str">
        <f>IF(F82="","",'Required Info to Submit'!K29)</f>
        <v/>
      </c>
      <c r="H82" s="1491"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90" t="str">
        <f>IF(X82="","",'Required Info to Submit'!K29)</f>
        <v/>
      </c>
      <c r="Z82" s="1491"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90" t="str">
        <f>IF(F83="","",'Required Info to Submit'!K30)</f>
        <v/>
      </c>
      <c r="H83" s="1491"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90" t="str">
        <f>IF(X83="","",'Required Info to Submit'!K30)</f>
        <v/>
      </c>
      <c r="Z83" s="1491"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90" t="str">
        <f>IF(F84="","",'Required Info to Submit'!K31)</f>
        <v/>
      </c>
      <c r="H84" s="1491"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90" t="str">
        <f>IF(X84="","",'Required Info to Submit'!K31)</f>
        <v/>
      </c>
      <c r="Z84" s="1491"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2" t="str">
        <f>IF(F85="","",'Required Info to Submit'!K32)</f>
        <v/>
      </c>
      <c r="H85" s="1492"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2" t="str">
        <f>IF(X85="","",'Required Info to Submit'!K32)</f>
        <v/>
      </c>
      <c r="Z85" s="1492"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90" t="str">
        <f>IF(F101="","",'Required Info to Submit'!K23)</f>
        <v/>
      </c>
      <c r="H101" s="1491"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90" t="str">
        <f>IF(X101="","",'Required Info to Submit'!K23)</f>
        <v/>
      </c>
      <c r="Z101" s="1491"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90" t="str">
        <f>IF(F102="","",'Required Info to Submit'!K24)</f>
        <v/>
      </c>
      <c r="H102" s="1491"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90" t="str">
        <f>IF(X102="","",'Required Info to Submit'!K24)</f>
        <v/>
      </c>
      <c r="Z102" s="1491"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90" t="str">
        <f>IF(F103="","",'Required Info to Submit'!K25)</f>
        <v/>
      </c>
      <c r="H103" s="1491"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90" t="str">
        <f>IF(X103="","",'Required Info to Submit'!K25)</f>
        <v/>
      </c>
      <c r="Z103" s="1491"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90" t="str">
        <f>IF(F104="","",'Required Info to Submit'!K26)</f>
        <v/>
      </c>
      <c r="H104" s="1491"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90" t="str">
        <f>IF(X104="","",'Required Info to Submit'!K26)</f>
        <v/>
      </c>
      <c r="Z104" s="1491"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90" t="str">
        <f>IF(F105="","",'Required Info to Submit'!K27)</f>
        <v/>
      </c>
      <c r="H105" s="1491"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90" t="str">
        <f>IF(X105="","",'Required Info to Submit'!K27)</f>
        <v/>
      </c>
      <c r="Z105" s="1491"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90" t="str">
        <f>IF(F106="","",'Required Info to Submit'!K28)</f>
        <v/>
      </c>
      <c r="H106" s="1491"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90" t="str">
        <f>IF(X106="","",'Required Info to Submit'!K28)</f>
        <v/>
      </c>
      <c r="Z106" s="1491"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90" t="str">
        <f>IF(F107="","",'Required Info to Submit'!K29)</f>
        <v/>
      </c>
      <c r="H107" s="1491"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90" t="str">
        <f>IF(X107="","",'Required Info to Submit'!K29)</f>
        <v/>
      </c>
      <c r="Z107" s="1491"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90" t="str">
        <f>IF(F108="","",'Required Info to Submit'!K30)</f>
        <v/>
      </c>
      <c r="H108" s="1491"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90" t="str">
        <f>IF(X108="","",'Required Info to Submit'!K30)</f>
        <v/>
      </c>
      <c r="Z108" s="1491"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90" t="str">
        <f>IF(F109="","",'Required Info to Submit'!K31)</f>
        <v/>
      </c>
      <c r="H109" s="1491"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90" t="str">
        <f>IF(X109="","",'Required Info to Submit'!K31)</f>
        <v/>
      </c>
      <c r="Z109" s="1491"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2" t="str">
        <f>IF(F110="","",'Required Info to Submit'!K32)</f>
        <v/>
      </c>
      <c r="H110" s="1492"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2" t="str">
        <f>IF(X110="","",'Required Info to Submit'!K32)</f>
        <v/>
      </c>
      <c r="Z110" s="1492"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7"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7"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4"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5"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7"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4"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5"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7"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4"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5"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7"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4"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5"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8" t="str" cm="1">
        <f t="array" aca="1" ref="D123" ca="1">IF(INDIRECT("'Incentives Worksheet'!H"&amp;'Configurable Tab'!H11+10)="","",INDIRECT("'Incentives Worksheet'!H"&amp;'Configurable Tab'!H11+10))</f>
        <v/>
      </c>
      <c r="E123" s="1529" t="str" cm="1">
        <f t="array" aca="1" ref="E123" ca="1">IF(INDIRECT("'Incentives Worksheet'!J"&amp;'Configurable Tab'!H11+10)="","",INDIRECT("'Incentives Worksheet'!J"&amp;'Configurable Tab'!H11+10))</f>
        <v/>
      </c>
      <c r="F123" s="1530"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90" t="str">
        <f>IF(F130="","",'Required Info to Submit'!K23)</f>
        <v/>
      </c>
      <c r="H130" s="1491"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3" t="str">
        <f>IF(X130="","",'Required Info to Submit'!K23)</f>
        <v/>
      </c>
      <c r="Z130" s="1494"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90" t="str">
        <f>IF(F131="","",'Required Info to Submit'!K24)</f>
        <v/>
      </c>
      <c r="H131" s="1491"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3" t="str">
        <f>IF(X131="","",'Required Info to Submit'!K24)</f>
        <v/>
      </c>
      <c r="Z131" s="1494"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90" t="str">
        <f>IF(F132="","",'Required Info to Submit'!K25)</f>
        <v/>
      </c>
      <c r="H132" s="1491"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3" t="str">
        <f>IF(X132="","",'Required Info to Submit'!K25)</f>
        <v/>
      </c>
      <c r="Z132" s="1494"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90" t="str">
        <f>IF(F133="","",'Required Info to Submit'!K26)</f>
        <v/>
      </c>
      <c r="H133" s="1491"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3" t="str">
        <f>IF(X133="","",'Required Info to Submit'!K26)</f>
        <v/>
      </c>
      <c r="Z133" s="1494"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90" t="str">
        <f>IF(F134="","",'Required Info to Submit'!K27)</f>
        <v/>
      </c>
      <c r="H134" s="1491"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3" t="str">
        <f>IF(X134="","",'Required Info to Submit'!K27)</f>
        <v/>
      </c>
      <c r="Z134" s="1494"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90" t="str">
        <f>IF(F135="","",'Required Info to Submit'!K28)</f>
        <v/>
      </c>
      <c r="H135" s="1491"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3" t="str">
        <f>IF(X135="","",'Required Info to Submit'!K28)</f>
        <v/>
      </c>
      <c r="Z135" s="1494"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90" t="str">
        <f>IF(F136="","",'Required Info to Submit'!K29)</f>
        <v/>
      </c>
      <c r="H136" s="1491"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3" t="str">
        <f>IF(X136="","",'Required Info to Submit'!K29)</f>
        <v/>
      </c>
      <c r="Z136" s="1494"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90" t="str">
        <f>IF(F137="","",'Required Info to Submit'!K30)</f>
        <v/>
      </c>
      <c r="H137" s="1491"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3" t="str">
        <f>IF(X137="","",'Required Info to Submit'!K30)</f>
        <v/>
      </c>
      <c r="Z137" s="1494"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90" t="str">
        <f>IF(F138="","",'Required Info to Submit'!K31)</f>
        <v/>
      </c>
      <c r="H138" s="1491"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3" t="str">
        <f>IF(X138="","",'Required Info to Submit'!K31)</f>
        <v/>
      </c>
      <c r="Z138" s="1494"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2" t="str">
        <f>IF(F139="","",'Required Info to Submit'!K32)</f>
        <v/>
      </c>
      <c r="H139" s="1492"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5" t="str">
        <f>IF(X139="","",'Required Info to Submit'!K32)</f>
        <v/>
      </c>
      <c r="Z139" s="1499"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90" t="str">
        <f>IF(F152="","",'Required Info to Submit'!K23)</f>
        <v/>
      </c>
      <c r="H152" s="1491"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3" t="str">
        <f>IF(X152="","",'Required Info to Submit'!K23)</f>
        <v/>
      </c>
      <c r="Z152" s="1494"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90" t="str">
        <f>IF(F153="","",'Required Info to Submit'!K24)</f>
        <v/>
      </c>
      <c r="H153" s="1491"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3" t="str">
        <f>IF(X153="","",'Required Info to Submit'!K24)</f>
        <v/>
      </c>
      <c r="Z153" s="1494"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90" t="str">
        <f>IF(F154="","",'Required Info to Submit'!K25)</f>
        <v/>
      </c>
      <c r="H154" s="1491"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3" t="str">
        <f>IF(X154="","",'Required Info to Submit'!K25)</f>
        <v/>
      </c>
      <c r="Z154" s="1494"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90" t="str">
        <f>IF(F155="","",'Required Info to Submit'!K26)</f>
        <v/>
      </c>
      <c r="H155" s="1491"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3" t="str">
        <f>IF(X155="","",'Required Info to Submit'!K26)</f>
        <v/>
      </c>
      <c r="Z155" s="1494"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90" t="str">
        <f>IF(F156="","",'Required Info to Submit'!K27)</f>
        <v/>
      </c>
      <c r="H156" s="1491"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3" t="str">
        <f>IF(X156="","",'Required Info to Submit'!K27)</f>
        <v/>
      </c>
      <c r="Z156" s="1494"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90" t="str">
        <f>IF(F157="","",'Required Info to Submit'!K28)</f>
        <v/>
      </c>
      <c r="H157" s="1491"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3" t="str">
        <f>IF(X157="","",'Required Info to Submit'!K28)</f>
        <v/>
      </c>
      <c r="Z157" s="1494"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90" t="str">
        <f>IF(F158="","",'Required Info to Submit'!K29)</f>
        <v/>
      </c>
      <c r="H158" s="1491"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3" t="str">
        <f>IF(X158="","",'Required Info to Submit'!K29)</f>
        <v/>
      </c>
      <c r="Z158" s="1494"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90" t="str">
        <f>IF(F159="","",'Required Info to Submit'!K30)</f>
        <v/>
      </c>
      <c r="H159" s="1491"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3" t="str">
        <f>IF(X159="","",'Required Info to Submit'!K30)</f>
        <v/>
      </c>
      <c r="Z159" s="1494"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90" t="str">
        <f>IF(F160="","",'Required Info to Submit'!K31)</f>
        <v/>
      </c>
      <c r="H160" s="1491"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3" t="str">
        <f>IF(X160="","",'Required Info to Submit'!K31)</f>
        <v/>
      </c>
      <c r="Z160" s="1494"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2" t="str">
        <f>IF(F161="","",'Required Info to Submit'!K32)</f>
        <v/>
      </c>
      <c r="H161" s="1500"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5" t="str">
        <f>IF(X161="","",'Required Info to Submit'!K32)</f>
        <v/>
      </c>
      <c r="Z161" s="1499"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3" t="str">
        <f>IF(F177="","",'Required Info to Submit'!K23)</f>
        <v/>
      </c>
      <c r="H177" s="1494"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90" t="str">
        <f>IF(X177="","",'Required Info to Submit'!K23)</f>
        <v/>
      </c>
      <c r="Z177" s="1491"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3" t="str">
        <f>IF(F178="","",'Required Info to Submit'!K24)</f>
        <v/>
      </c>
      <c r="H178" s="1494"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90" t="str">
        <f>IF(X178="","",'Required Info to Submit'!K24)</f>
        <v/>
      </c>
      <c r="Z178" s="1491"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3" t="str">
        <f>IF(F179="","",'Required Info to Submit'!K25)</f>
        <v/>
      </c>
      <c r="H179" s="1494"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90" t="str">
        <f>IF(X179="","",'Required Info to Submit'!K25)</f>
        <v/>
      </c>
      <c r="Z179" s="1491"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3" t="str">
        <f>IF(F180="","",'Required Info to Submit'!K26)</f>
        <v/>
      </c>
      <c r="H180" s="1494"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90" t="str">
        <f>IF(X180="","",'Required Info to Submit'!K26)</f>
        <v/>
      </c>
      <c r="Z180" s="1491"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3" t="str">
        <f>IF(F181="","",'Required Info to Submit'!K27)</f>
        <v/>
      </c>
      <c r="H181" s="1494"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90" t="str">
        <f>IF(X181="","",'Required Info to Submit'!K27)</f>
        <v/>
      </c>
      <c r="Z181" s="1491"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3" t="str">
        <f>IF(F182="","",'Required Info to Submit'!K28)</f>
        <v/>
      </c>
      <c r="H182" s="1494"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90" t="str">
        <f>IF(X182="","",'Required Info to Submit'!K28)</f>
        <v/>
      </c>
      <c r="Z182" s="1491"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3" t="str">
        <f>IF(F183="","",'Required Info to Submit'!K29)</f>
        <v/>
      </c>
      <c r="H183" s="1494"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90" t="str">
        <f>IF(X183="","",'Required Info to Submit'!K29)</f>
        <v/>
      </c>
      <c r="Z183" s="1491"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3" t="str">
        <f>IF(F184="","",'Required Info to Submit'!K30)</f>
        <v/>
      </c>
      <c r="H184" s="1494"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90" t="str">
        <f>IF(X184="","",'Required Info to Submit'!K30)</f>
        <v/>
      </c>
      <c r="Z184" s="1491"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3" t="str">
        <f>IF(F185="","",'Required Info to Submit'!K31)</f>
        <v/>
      </c>
      <c r="H185" s="1494"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90" t="str">
        <f>IF(X185="","",'Required Info to Submit'!K31)</f>
        <v/>
      </c>
      <c r="Z185" s="1491"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5" t="str">
        <f>IF(F186="","",'Required Info to Submit'!K32)</f>
        <v/>
      </c>
      <c r="H186" s="1495"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2" t="str">
        <f>IF(X186="","",'Required Info to Submit'!K32)</f>
        <v/>
      </c>
      <c r="Z186" s="1500"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7"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7"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1"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7"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1"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7"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1"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7"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1"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8" t="str" cm="1">
        <f t="array" aca="1" ref="D199" ca="1">IF(INDIRECT("'Incentives Worksheet'!H"&amp;'Configurable Tab'!H17+10)="","",INDIRECT("'Incentives Worksheet'!H"&amp;'Configurable Tab'!H17+10))</f>
        <v/>
      </c>
      <c r="E199" s="1529" t="str" cm="1">
        <f t="array" aca="1" ref="E199" ca="1">IF(INDIRECT("'Incentives Worksheet'!J"&amp;'Configurable Tab'!H17+10)="","",INDIRECT("'Incentives Worksheet'!J"&amp;'Configurable Tab'!H17+10))</f>
        <v/>
      </c>
      <c r="F199" s="1530"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2" t="str" cm="1">
        <f t="array" aca="1" ref="W199" ca="1">IF(INDIRECT("'Incentives Worksheet'!J"&amp;'Configurable Tab'!H18+10)="","",INDIRECT("'Incentives Worksheet'!J"&amp;'Configurable Tab'!H18+10))</f>
        <v/>
      </c>
      <c r="X199" s="1533"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90" t="str">
        <f>IF(F206="","",'Required Info to Submit'!K23)</f>
        <v/>
      </c>
      <c r="H206" s="1491"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3" t="str">
        <f>IF(X206="","",'Required Info to Submit'!K23)</f>
        <v/>
      </c>
      <c r="Z206" s="1494"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90" t="str">
        <f>IF(F207="","",'Required Info to Submit'!K24)</f>
        <v/>
      </c>
      <c r="H207" s="1491"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3" t="str">
        <f>IF(X207="","",'Required Info to Submit'!K24)</f>
        <v/>
      </c>
      <c r="Z207" s="1494"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90" t="str">
        <f>IF(F208="","",'Required Info to Submit'!K25)</f>
        <v/>
      </c>
      <c r="H208" s="1491"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3" t="str">
        <f>IF(X208="","",'Required Info to Submit'!K25)</f>
        <v/>
      </c>
      <c r="Z208" s="1494"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90" t="str">
        <f>IF(F209="","",'Required Info to Submit'!K26)</f>
        <v/>
      </c>
      <c r="H209" s="1491"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3" t="str">
        <f>IF(X209="","",'Required Info to Submit'!K26)</f>
        <v/>
      </c>
      <c r="Z209" s="1494"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90" t="str">
        <f>IF(F210="","",'Required Info to Submit'!K27)</f>
        <v/>
      </c>
      <c r="H210" s="1491"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3" t="str">
        <f>IF(X210="","",'Required Info to Submit'!K27)</f>
        <v/>
      </c>
      <c r="Z210" s="1494"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90" t="str">
        <f>IF(F211="","",'Required Info to Submit'!K28)</f>
        <v/>
      </c>
      <c r="H211" s="1491"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3" t="str">
        <f>IF(X211="","",'Required Info to Submit'!K28)</f>
        <v/>
      </c>
      <c r="Z211" s="1494"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90" t="str">
        <f>IF(F212="","",'Required Info to Submit'!K29)</f>
        <v/>
      </c>
      <c r="H212" s="1491"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3" t="str">
        <f>IF(X212="","",'Required Info to Submit'!K29)</f>
        <v/>
      </c>
      <c r="Z212" s="1494"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90" t="str">
        <f>IF(F213="","",'Required Info to Submit'!K30)</f>
        <v/>
      </c>
      <c r="H213" s="1491"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3" t="str">
        <f>IF(X213="","",'Required Info to Submit'!K30)</f>
        <v/>
      </c>
      <c r="Z213" s="1494"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90" t="str">
        <f>IF(F214="","",'Required Info to Submit'!K31)</f>
        <v/>
      </c>
      <c r="H214" s="1491"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3" t="str">
        <f>IF(X214="","",'Required Info to Submit'!K31)</f>
        <v/>
      </c>
      <c r="Z214" s="1494"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2" t="str">
        <f>IF(F215="","",'Required Info to Submit'!K32)</f>
        <v/>
      </c>
      <c r="H215" s="1492"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5" t="str">
        <f>IF(X215="","",'Required Info to Submit'!K32)</f>
        <v/>
      </c>
      <c r="Z215" s="1495"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3" t="str">
        <f>IF(F231="","",'Required Info to Submit'!K23)</f>
        <v/>
      </c>
      <c r="H231" s="1494"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3" t="str">
        <f>IF(X231="","",'Required Info to Submit'!K23)</f>
        <v/>
      </c>
      <c r="Z231" s="1494"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1" t="str">
        <f>IF(AP231="","",'Required Info to Submit'!K23)</f>
        <v/>
      </c>
      <c r="AR231" s="1502"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3" t="str">
        <f>IF(BG231="","",'Required Info to Submit'!K23)</f>
        <v/>
      </c>
      <c r="BI231" s="1494"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3" t="str">
        <f>IF(BG231="","",'Required Info to Submit'!K23)</f>
        <v/>
      </c>
      <c r="BZ231" s="1494"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3" t="str">
        <f>IF(F232="","",'Required Info to Submit'!K24)</f>
        <v/>
      </c>
      <c r="H232" s="1494"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3" t="str">
        <f>IF(X232="","",'Required Info to Submit'!K24)</f>
        <v/>
      </c>
      <c r="Z232" s="1494"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1" t="str">
        <f>IF(AP232="","",'Required Info to Submit'!K24)</f>
        <v/>
      </c>
      <c r="AR232" s="1502"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3" t="str">
        <f>IF(BG232="","",'Required Info to Submit'!K24)</f>
        <v/>
      </c>
      <c r="BI232" s="1494"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3" t="str">
        <f>IF(BG232="","",'Required Info to Submit'!K24)</f>
        <v/>
      </c>
      <c r="BZ232" s="1494"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3" t="str">
        <f>IF(F233="","",'Required Info to Submit'!K25)</f>
        <v/>
      </c>
      <c r="H233" s="1494"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3" t="str">
        <f>IF(X233="","",'Required Info to Submit'!K25)</f>
        <v/>
      </c>
      <c r="Z233" s="1494"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1" t="str">
        <f>IF(AP233="","",'Required Info to Submit'!K25)</f>
        <v/>
      </c>
      <c r="AR233" s="1502"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3" t="str">
        <f>IF(BG233="","",'Required Info to Submit'!K25)</f>
        <v/>
      </c>
      <c r="BI233" s="1494"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3" t="str">
        <f>IF(BG233="","",'Required Info to Submit'!K25)</f>
        <v/>
      </c>
      <c r="BZ233" s="1494"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3" t="str">
        <f>IF(F234="","",'Required Info to Submit'!K26)</f>
        <v/>
      </c>
      <c r="H234" s="1494"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3" t="str">
        <f>IF(X234="","",'Required Info to Submit'!K26)</f>
        <v/>
      </c>
      <c r="Z234" s="1494"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1" t="str">
        <f>IF(AP234="","",'Required Info to Submit'!K26)</f>
        <v/>
      </c>
      <c r="AR234" s="1502"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3" t="str">
        <f>IF(BG234="","",'Required Info to Submit'!K26)</f>
        <v/>
      </c>
      <c r="BI234" s="1494"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3" t="str">
        <f>IF(BG234="","",'Required Info to Submit'!K26)</f>
        <v/>
      </c>
      <c r="BZ234" s="1494"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3" t="str">
        <f>IF(F235="","",'Required Info to Submit'!K27)</f>
        <v/>
      </c>
      <c r="H235" s="1494"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3" t="str">
        <f>IF(X235="","",'Required Info to Submit'!K27)</f>
        <v/>
      </c>
      <c r="Z235" s="1494"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1" t="str">
        <f>IF(AP235="","",'Required Info to Submit'!K27)</f>
        <v/>
      </c>
      <c r="AR235" s="1502"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3" t="str">
        <f>IF(BG235="","",'Required Info to Submit'!K27)</f>
        <v/>
      </c>
      <c r="BI235" s="1494"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3" t="str">
        <f>IF(BG235="","",'Required Info to Submit'!K27)</f>
        <v/>
      </c>
      <c r="BZ235" s="1494"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3" t="str">
        <f>IF(F236="","",'Required Info to Submit'!K28)</f>
        <v/>
      </c>
      <c r="H236" s="1494"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3" t="str">
        <f>IF(X236="","",'Required Info to Submit'!K28)</f>
        <v/>
      </c>
      <c r="Z236" s="1494"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1" t="str">
        <f>IF(AP236="","",'Required Info to Submit'!K28)</f>
        <v/>
      </c>
      <c r="AR236" s="1502"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3" t="str">
        <f>IF(BG236="","",'Required Info to Submit'!K28)</f>
        <v/>
      </c>
      <c r="BI236" s="1494"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3" t="str">
        <f>IF(BG236="","",'Required Info to Submit'!K28)</f>
        <v/>
      </c>
      <c r="BZ236" s="1494"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3" t="str">
        <f>IF(F237="","",'Required Info to Submit'!K29)</f>
        <v/>
      </c>
      <c r="H237" s="1494"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3" t="str">
        <f>IF(X237="","",'Required Info to Submit'!K29)</f>
        <v/>
      </c>
      <c r="Z237" s="1494"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1" t="str">
        <f>IF(AP237="","",'Required Info to Submit'!K29)</f>
        <v/>
      </c>
      <c r="AR237" s="1502"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3" t="str">
        <f>IF(BG237="","",'Required Info to Submit'!K29)</f>
        <v/>
      </c>
      <c r="BI237" s="1494"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3" t="str">
        <f>IF(BG237="","",'Required Info to Submit'!K29)</f>
        <v/>
      </c>
      <c r="BZ237" s="1494"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3" t="str">
        <f>IF(F238="","",'Required Info to Submit'!K30)</f>
        <v/>
      </c>
      <c r="H238" s="1494"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3" t="str">
        <f>IF(X238="","",'Required Info to Submit'!K30)</f>
        <v/>
      </c>
      <c r="Z238" s="1494"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1" t="str">
        <f>IF(AP238="","",'Required Info to Submit'!K30)</f>
        <v/>
      </c>
      <c r="AR238" s="1502"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3" t="str">
        <f>IF(BG238="","",'Required Info to Submit'!K30)</f>
        <v/>
      </c>
      <c r="BI238" s="1494"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3" t="str">
        <f>IF(BG238="","",'Required Info to Submit'!K30)</f>
        <v/>
      </c>
      <c r="BZ238" s="1494"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3" t="str">
        <f>IF(F239="","",'Required Info to Submit'!K31)</f>
        <v/>
      </c>
      <c r="H239" s="1494"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3" t="str">
        <f>IF(X239="","",'Required Info to Submit'!K31)</f>
        <v/>
      </c>
      <c r="Z239" s="1494"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1" t="str">
        <f>IF(AP239="","",'Required Info to Submit'!K31)</f>
        <v/>
      </c>
      <c r="AR239" s="1502"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3" t="str">
        <f>IF(BG239="","",'Required Info to Submit'!K31)</f>
        <v/>
      </c>
      <c r="BI239" s="1494"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3" t="str">
        <f>IF(BG239="","",'Required Info to Submit'!K31)</f>
        <v/>
      </c>
      <c r="BZ239" s="1494"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5" t="str">
        <f>IF(F240="","",'Required Info to Submit'!K32)</f>
        <v/>
      </c>
      <c r="H240" s="1495"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5" t="str">
        <f>IF(X240="","",'Required Info to Submit'!K32)</f>
        <v/>
      </c>
      <c r="Z240" s="1499"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3" t="str">
        <f>IF(AP240="","",'Required Info to Submit'!K32)</f>
        <v/>
      </c>
      <c r="AR240" s="1503"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5" t="str">
        <f>IF(BG240="","",'Required Info to Submit'!K32)</f>
        <v/>
      </c>
      <c r="BI240" s="1495"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5" t="str">
        <f>IF(BG240="","",'Required Info to Submit'!K32)</f>
        <v/>
      </c>
      <c r="BZ240" s="1495"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3" t="str">
        <f>IF(F258="","",'Required Info to Submit'!K23)</f>
        <v/>
      </c>
      <c r="H258" s="1494"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3" t="str">
        <f>IF(F259="","",'Required Info to Submit'!K24)</f>
        <v/>
      </c>
      <c r="H259" s="1494"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3" t="str">
        <f>IF(F260="","",'Required Info to Submit'!K25)</f>
        <v/>
      </c>
      <c r="H260" s="1494"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3" t="str">
        <f>IF(F261="","",'Required Info to Submit'!K26)</f>
        <v/>
      </c>
      <c r="H261" s="1494"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3" t="str">
        <f>IF(F262="","",'Required Info to Submit'!K27)</f>
        <v/>
      </c>
      <c r="H262" s="1494"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3" t="str">
        <f>IF(F263="","",'Required Info to Submit'!K28)</f>
        <v/>
      </c>
      <c r="H263" s="1494"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3" t="str">
        <f>IF(F264="","",'Required Info to Submit'!K29)</f>
        <v/>
      </c>
      <c r="H264" s="1494"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3" t="str">
        <f>IF(F265="","",'Required Info to Submit'!K30)</f>
        <v/>
      </c>
      <c r="H265" s="1494"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3" t="str">
        <f>IF(F266="","",'Required Info to Submit'!K31)</f>
        <v/>
      </c>
      <c r="H266" s="1494"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5" t="str">
        <f>IF(F267="","",'Required Info to Submit'!K32)</f>
        <v/>
      </c>
      <c r="H267" s="1495"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90" t="str">
        <f>IF(F275="","",'Required Info to Submit'!K23)</f>
        <v/>
      </c>
      <c r="H275" s="1491"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90" t="str">
        <f>IF(X275="","",'Required Info to Submit'!K23)</f>
        <v/>
      </c>
      <c r="Z275" s="1491"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90" t="str">
        <f>IF(F276="","",'Required Info to Submit'!K24)</f>
        <v/>
      </c>
      <c r="H276" s="1491"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90" t="str">
        <f>IF(X276="","",'Required Info to Submit'!K24)</f>
        <v/>
      </c>
      <c r="Z276" s="1491"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90" t="str">
        <f>IF(F277="","",'Required Info to Submit'!K25)</f>
        <v/>
      </c>
      <c r="H277" s="1491"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90" t="str">
        <f>IF(X277="","",'Required Info to Submit'!K25)</f>
        <v/>
      </c>
      <c r="Z277" s="1491"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90" t="str">
        <f>IF(F278="","",'Required Info to Submit'!K26)</f>
        <v/>
      </c>
      <c r="H278" s="1491"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90" t="str">
        <f>IF(X278="","",'Required Info to Submit'!K26)</f>
        <v/>
      </c>
      <c r="Z278" s="1491"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90" t="str">
        <f>IF(F279="","",'Required Info to Submit'!K27)</f>
        <v/>
      </c>
      <c r="H279" s="1491"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90" t="str">
        <f>IF(X279="","",'Required Info to Submit'!K27)</f>
        <v/>
      </c>
      <c r="Z279" s="1491"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90" t="str">
        <f>IF(F280="","",'Required Info to Submit'!K28)</f>
        <v/>
      </c>
      <c r="H280" s="1491"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90" t="str">
        <f>IF(X280="","",'Required Info to Submit'!K28)</f>
        <v/>
      </c>
      <c r="Z280" s="1491"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90" t="str">
        <f>IF(F281="","",'Required Info to Submit'!K29)</f>
        <v/>
      </c>
      <c r="H281" s="1491"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90" t="str">
        <f>IF(X281="","",'Required Info to Submit'!K29)</f>
        <v/>
      </c>
      <c r="Z281" s="1491"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90" t="str">
        <f>IF(F282="","",'Required Info to Submit'!K30)</f>
        <v/>
      </c>
      <c r="H282" s="1491"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90" t="str">
        <f>IF(X282="","",'Required Info to Submit'!K30)</f>
        <v/>
      </c>
      <c r="Z282" s="1491"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90" t="str">
        <f>IF(F283="","",'Required Info to Submit'!K31)</f>
        <v/>
      </c>
      <c r="H283" s="1491"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90" t="str">
        <f>IF(X283="","",'Required Info to Submit'!K31)</f>
        <v/>
      </c>
      <c r="Z283" s="1491"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2" t="str">
        <f>IF(F284="","",'Required Info to Submit'!K32)</f>
        <v/>
      </c>
      <c r="H284" s="1492"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2" t="str">
        <f>IF(X284="","",'Required Info to Submit'!K32)</f>
        <v/>
      </c>
      <c r="Z284" s="1492"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90" t="str">
        <f>IF(F292="","",'Required Info to Submit'!K23)</f>
        <v/>
      </c>
      <c r="H292" s="1491"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90" t="str">
        <f>IF(F293="","",'Required Info to Submit'!K24)</f>
        <v/>
      </c>
      <c r="H293" s="1491"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90" t="str">
        <f>IF(F294="","",'Required Info to Submit'!K25)</f>
        <v/>
      </c>
      <c r="H294" s="1491"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90" t="str">
        <f>IF(F295="","",'Required Info to Submit'!K26)</f>
        <v/>
      </c>
      <c r="H295" s="1491"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90" t="str">
        <f>IF(F296="","",'Required Info to Submit'!K27)</f>
        <v/>
      </c>
      <c r="H296" s="1491"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90" t="str">
        <f>IF(F297="","",'Required Info to Submit'!K28)</f>
        <v/>
      </c>
      <c r="H297" s="1491"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90" t="str">
        <f>IF(F298="","",'Required Info to Submit'!K29)</f>
        <v/>
      </c>
      <c r="H298" s="1491"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90" t="str">
        <f>IF(F299="","",'Required Info to Submit'!K30)</f>
        <v/>
      </c>
      <c r="H299" s="1491"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90" t="str">
        <f>IF(F300="","",'Required Info to Submit'!K31)</f>
        <v/>
      </c>
      <c r="H300" s="1491"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2" t="str">
        <f>IF(F301="","",'Required Info to Submit'!K32)</f>
        <v/>
      </c>
      <c r="H301" s="1492"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90" t="str">
        <f>IF(F309="","",'Required Info to Submit'!K23)</f>
        <v/>
      </c>
      <c r="H309" s="1491"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90" t="str">
        <f>IF(F310="","",'Required Info to Submit'!K24)</f>
        <v/>
      </c>
      <c r="H310" s="1491"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90" t="str">
        <f>IF(F311="","",'Required Info to Submit'!K25)</f>
        <v/>
      </c>
      <c r="H311" s="1491"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90" t="str">
        <f>IF(F312="","",'Required Info to Submit'!K26)</f>
        <v/>
      </c>
      <c r="H312" s="1491"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90" t="str">
        <f>IF(F313="","",'Required Info to Submit'!K27)</f>
        <v/>
      </c>
      <c r="H313" s="1491"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90" t="str">
        <f>IF(F314="","",'Required Info to Submit'!K28)</f>
        <v/>
      </c>
      <c r="H314" s="1491"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90" t="str">
        <f>IF(F315="","",'Required Info to Submit'!K29)</f>
        <v/>
      </c>
      <c r="H315" s="1491"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90" t="str">
        <f>IF(F316="","",'Required Info to Submit'!K30)</f>
        <v/>
      </c>
      <c r="H316" s="1491"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90" t="str">
        <f>IF(F317="","",'Required Info to Submit'!K31)</f>
        <v/>
      </c>
      <c r="H317" s="1491"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90" t="str">
        <f>IF(F318="","",'Required Info to Submit'!K32)</f>
        <v/>
      </c>
      <c r="H318" s="1491"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3" t="str">
        <f>IF(F326="","",'Required Info to Submit'!K23)</f>
        <v/>
      </c>
      <c r="H326" s="1494"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3" t="str">
        <f>IF(F327="","",'Required Info to Submit'!K24)</f>
        <v/>
      </c>
      <c r="H327" s="1494"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3" t="str">
        <f>IF(F328="","",'Required Info to Submit'!K25)</f>
        <v/>
      </c>
      <c r="H328" s="1494"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3" t="str">
        <f>IF(F329="","",'Required Info to Submit'!K26)</f>
        <v/>
      </c>
      <c r="H329" s="1494"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3" t="str">
        <f>IF(F330="","",'Required Info to Submit'!K27)</f>
        <v/>
      </c>
      <c r="H330" s="1494"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3" t="str">
        <f>IF(F331="","",'Required Info to Submit'!K28)</f>
        <v/>
      </c>
      <c r="H331" s="1494"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3" t="str">
        <f>IF(F332="","",'Required Info to Submit'!K29)</f>
        <v/>
      </c>
      <c r="H332" s="1494"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3" t="str">
        <f>IF(F333="","",'Required Info to Submit'!K30)</f>
        <v/>
      </c>
      <c r="H333" s="1494"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3" t="str">
        <f>IF(F334="","",'Required Info to Submit'!K31)</f>
        <v/>
      </c>
      <c r="H334" s="1494"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3" t="str">
        <f>IF(F335="","",'Required Info to Submit'!K32)</f>
        <v/>
      </c>
      <c r="H335" s="1494"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1" t="str">
        <f>IF(F345="","",'Required Info to Submit'!K23)</f>
        <v/>
      </c>
      <c r="H345" s="1502"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1" t="str">
        <f>IF(F346="","",'Required Info to Submit'!K24)</f>
        <v/>
      </c>
      <c r="H346" s="1502"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1" t="str">
        <f>IF(F347="","",'Required Info to Submit'!K25)</f>
        <v/>
      </c>
      <c r="H347" s="1502"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1" t="str">
        <f>IF(F348="","",'Required Info to Submit'!K26)</f>
        <v/>
      </c>
      <c r="H348" s="1502"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1" t="str">
        <f>IF(F349="","",'Required Info to Submit'!K27)</f>
        <v/>
      </c>
      <c r="H349" s="1502"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1" t="str">
        <f>IF(F350="","",'Required Info to Submit'!K28)</f>
        <v/>
      </c>
      <c r="H350" s="1502"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1" t="str">
        <f>IF(F351="","",'Required Info to Submit'!K29)</f>
        <v/>
      </c>
      <c r="H351" s="1502"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1" t="str">
        <f>IF(F352="","",'Required Info to Submit'!K30)</f>
        <v/>
      </c>
      <c r="H352" s="1502"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1" t="str">
        <f>IF(F353="","",'Required Info to Submit'!K31)</f>
        <v/>
      </c>
      <c r="H353" s="1502"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1" t="str">
        <f>IF(F354="","",'Required Info to Submit'!K32)</f>
        <v/>
      </c>
      <c r="H354" s="1502"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90" t="str">
        <f>IF(F364="","",'Required Info to Submit'!K23)</f>
        <v/>
      </c>
      <c r="H364" s="1491"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90" t="str">
        <f>IF(X364="","",'Required Info to Submit'!K23)</f>
        <v/>
      </c>
      <c r="Z364" s="1491"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90" t="str">
        <f>IF(F365="","",'Required Info to Submit'!K24)</f>
        <v/>
      </c>
      <c r="H365" s="1491"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90" t="str">
        <f>IF(X365="","",'Required Info to Submit'!K24)</f>
        <v/>
      </c>
      <c r="Z365" s="1491"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90" t="str">
        <f>IF(F366="","",'Required Info to Submit'!K25)</f>
        <v/>
      </c>
      <c r="H366" s="1491"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90" t="str">
        <f>IF(X366="","",'Required Info to Submit'!K25)</f>
        <v/>
      </c>
      <c r="Z366" s="1491"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90" t="str">
        <f>IF(F367="","",'Required Info to Submit'!K26)</f>
        <v/>
      </c>
      <c r="H367" s="1491"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90" t="str">
        <f>IF(X367="","",'Required Info to Submit'!K26)</f>
        <v/>
      </c>
      <c r="Z367" s="1491"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90" t="str">
        <f>IF(F368="","",'Required Info to Submit'!K27)</f>
        <v/>
      </c>
      <c r="H368" s="1491"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90" t="str">
        <f>IF(X368="","",'Required Info to Submit'!K27)</f>
        <v/>
      </c>
      <c r="Z368" s="1491"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90" t="str">
        <f>IF(F369="","",'Required Info to Submit'!K28)</f>
        <v/>
      </c>
      <c r="H369" s="1491"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90" t="str">
        <f>IF(X369="","",'Required Info to Submit'!K28)</f>
        <v/>
      </c>
      <c r="Z369" s="1491"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90" t="str">
        <f>IF(F370="","",'Required Info to Submit'!K29)</f>
        <v/>
      </c>
      <c r="H370" s="1491"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90" t="str">
        <f>IF(X370="","",'Required Info to Submit'!K29)</f>
        <v/>
      </c>
      <c r="Z370" s="1491"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90" t="str">
        <f>IF(F371="","",'Required Info to Submit'!K30)</f>
        <v/>
      </c>
      <c r="H371" s="1491"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90" t="str">
        <f>IF(X371="","",'Required Info to Submit'!K30)</f>
        <v/>
      </c>
      <c r="Z371" s="1491"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90" t="str">
        <f>IF(F372="","",'Required Info to Submit'!K31)</f>
        <v/>
      </c>
      <c r="H372" s="1491"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90" t="str">
        <f>IF(X372="","",'Required Info to Submit'!K31)</f>
        <v/>
      </c>
      <c r="Z372" s="1491"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2" t="str">
        <f>IF(F373="","",'Required Info to Submit'!K32)</f>
        <v/>
      </c>
      <c r="H373" s="1492"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2" t="str">
        <f>IF(X373="","",'Required Info to Submit'!K32)</f>
        <v/>
      </c>
      <c r="Z373" s="1492"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90" t="str">
        <f>IF(F385="","",'Required Info to Submit'!K23)</f>
        <v/>
      </c>
      <c r="H385" s="1491"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90" t="str">
        <f>IF(X385="","",'Required Info to Submit'!K23)</f>
        <v/>
      </c>
      <c r="Z385" s="1491"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90" t="str">
        <f>IF(F386="","",'Required Info to Submit'!K24)</f>
        <v/>
      </c>
      <c r="H386" s="1491"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90" t="str">
        <f>IF(X386="","",'Required Info to Submit'!K24)</f>
        <v/>
      </c>
      <c r="Z386" s="1491"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90" t="str">
        <f>IF(F387="","",'Required Info to Submit'!K25)</f>
        <v/>
      </c>
      <c r="H387" s="1491"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90" t="str">
        <f>IF(X387="","",'Required Info to Submit'!K25)</f>
        <v/>
      </c>
      <c r="Z387" s="1491"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90" t="str">
        <f>IF(F388="","",'Required Info to Submit'!K26)</f>
        <v/>
      </c>
      <c r="H388" s="1491"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90" t="str">
        <f>IF(X388="","",'Required Info to Submit'!K26)</f>
        <v/>
      </c>
      <c r="Z388" s="1491"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90" t="str">
        <f>IF(F389="","",'Required Info to Submit'!K27)</f>
        <v/>
      </c>
      <c r="H389" s="1491"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90" t="str">
        <f>IF(X389="","",'Required Info to Submit'!K27)</f>
        <v/>
      </c>
      <c r="Z389" s="1491"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90" t="str">
        <f>IF(F390="","",'Required Info to Submit'!K28)</f>
        <v/>
      </c>
      <c r="H390" s="1491"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90" t="str">
        <f>IF(X390="","",'Required Info to Submit'!K28)</f>
        <v/>
      </c>
      <c r="Z390" s="1491"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90" t="str">
        <f>IF(F391="","",'Required Info to Submit'!K29)</f>
        <v/>
      </c>
      <c r="H391" s="1491"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90" t="str">
        <f>IF(X391="","",'Required Info to Submit'!K29)</f>
        <v/>
      </c>
      <c r="Z391" s="1491"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90" t="str">
        <f>IF(F392="","",'Required Info to Submit'!K30)</f>
        <v/>
      </c>
      <c r="H392" s="1491"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90" t="str">
        <f>IF(X392="","",'Required Info to Submit'!K30)</f>
        <v/>
      </c>
      <c r="Z392" s="1491"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90" t="str">
        <f>IF(F393="","",'Required Info to Submit'!K31)</f>
        <v/>
      </c>
      <c r="H393" s="1491"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90" t="str">
        <f>IF(X393="","",'Required Info to Submit'!K31)</f>
        <v/>
      </c>
      <c r="Z393" s="1491"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2" t="str">
        <f>IF(F394="","",'Required Info to Submit'!K32)</f>
        <v/>
      </c>
      <c r="H394" s="1492"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2" t="str">
        <f>IF(X394="","",'Required Info to Submit'!K32)</f>
        <v/>
      </c>
      <c r="Z394" s="1492"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3" t="str">
        <f>IF(F406="","",'Required Info to Submit'!K23)</f>
        <v/>
      </c>
      <c r="H406" s="1494"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90" t="str">
        <f>IF(X406="","",'Required Info to Submit'!K23)</f>
        <v/>
      </c>
      <c r="Z406" s="1491"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3" t="str">
        <f>IF(F407="","",'Required Info to Submit'!K24)</f>
        <v/>
      </c>
      <c r="H407" s="1494"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90" t="str">
        <f>IF(X407="","",'Required Info to Submit'!K24)</f>
        <v/>
      </c>
      <c r="Z407" s="1491"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3" t="str">
        <f>IF(F408="","",'Required Info to Submit'!K25)</f>
        <v/>
      </c>
      <c r="H408" s="1494"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90" t="str">
        <f>IF(X408="","",'Required Info to Submit'!K25)</f>
        <v/>
      </c>
      <c r="Z408" s="1491"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3" t="str">
        <f>IF(F409="","",'Required Info to Submit'!K26)</f>
        <v/>
      </c>
      <c r="H409" s="1494"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90" t="str">
        <f>IF(X409="","",'Required Info to Submit'!K26)</f>
        <v/>
      </c>
      <c r="Z409" s="1491"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3" t="str">
        <f>IF(F410="","",'Required Info to Submit'!K27)</f>
        <v/>
      </c>
      <c r="H410" s="1494"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90" t="str">
        <f>IF(X410="","",'Required Info to Submit'!K27)</f>
        <v/>
      </c>
      <c r="Z410" s="1491"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3" t="str">
        <f>IF(F411="","",'Required Info to Submit'!K28)</f>
        <v/>
      </c>
      <c r="H411" s="1494"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90" t="str">
        <f>IF(X411="","",'Required Info to Submit'!K28)</f>
        <v/>
      </c>
      <c r="Z411" s="1491"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3" t="str">
        <f>IF(F412="","",'Required Info to Submit'!K29)</f>
        <v/>
      </c>
      <c r="H412" s="1494"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90" t="str">
        <f>IF(X412="","",'Required Info to Submit'!K29)</f>
        <v/>
      </c>
      <c r="Z412" s="1491"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3" t="str">
        <f>IF(F413="","",'Required Info to Submit'!K30)</f>
        <v/>
      </c>
      <c r="H413" s="1494"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90" t="str">
        <f>IF(X413="","",'Required Info to Submit'!K30)</f>
        <v/>
      </c>
      <c r="Z413" s="1491"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3" t="str">
        <f>IF(F414="","",'Required Info to Submit'!K31)</f>
        <v/>
      </c>
      <c r="H414" s="1494"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90" t="str">
        <f>IF(X414="","",'Required Info to Submit'!K31)</f>
        <v/>
      </c>
      <c r="Z414" s="1491"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5" t="str">
        <f>IF(F415="","",'Required Info to Submit'!K32)</f>
        <v/>
      </c>
      <c r="H415" s="1495"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2" t="str">
        <f>IF(X415="","",'Required Info to Submit'!K32)</f>
        <v/>
      </c>
      <c r="Z415" s="1500"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20"/>
      <c r="C422" s="1521" t="s">
        <v>1383</v>
      </c>
      <c r="D422" s="1521" t="s">
        <v>1493</v>
      </c>
      <c r="E422" s="1522" t="s">
        <v>1396</v>
      </c>
      <c r="F422" s="1522" t="s">
        <v>1397</v>
      </c>
      <c r="G422" s="1522" t="s">
        <v>1381</v>
      </c>
      <c r="H422" s="1153"/>
      <c r="I422" s="1520"/>
      <c r="J422" s="1521" t="s">
        <v>1383</v>
      </c>
      <c r="K422" s="1521" t="s">
        <v>1493</v>
      </c>
      <c r="L422" s="1522" t="s">
        <v>1396</v>
      </c>
      <c r="M422" s="1522" t="s">
        <v>1397</v>
      </c>
      <c r="N422" s="1522" t="s">
        <v>1381</v>
      </c>
      <c r="O422" s="1153"/>
      <c r="P422" s="1520"/>
      <c r="Q422" s="1521" t="s">
        <v>1383</v>
      </c>
      <c r="R422" s="1521" t="s">
        <v>1493</v>
      </c>
      <c r="S422" s="1522" t="s">
        <v>1396</v>
      </c>
      <c r="T422" s="1522" t="s">
        <v>1397</v>
      </c>
      <c r="U422" s="1522" t="s">
        <v>1381</v>
      </c>
      <c r="V422" s="1153"/>
      <c r="W422" s="1520"/>
      <c r="X422" s="1521" t="s">
        <v>1383</v>
      </c>
      <c r="Y422" s="1521" t="s">
        <v>1493</v>
      </c>
      <c r="Z422" s="1522" t="s">
        <v>1396</v>
      </c>
      <c r="AA422" s="1522" t="s">
        <v>1397</v>
      </c>
      <c r="AB422" s="1522" t="s">
        <v>1381</v>
      </c>
      <c r="AC422" s="1153"/>
      <c r="AD422" s="1520"/>
      <c r="AE422" s="1521" t="s">
        <v>1383</v>
      </c>
      <c r="AF422" s="1521" t="s">
        <v>1493</v>
      </c>
      <c r="AG422" s="1522" t="s">
        <v>1396</v>
      </c>
      <c r="AH422" s="1522" t="s">
        <v>1397</v>
      </c>
      <c r="AI422" s="1522" t="s">
        <v>1381</v>
      </c>
      <c r="AJ422" s="1153"/>
      <c r="AK422" s="1520"/>
      <c r="AL422" s="1521" t="s">
        <v>1383</v>
      </c>
      <c r="AM422" s="1521" t="s">
        <v>1493</v>
      </c>
      <c r="AN422" s="1522" t="s">
        <v>1396</v>
      </c>
      <c r="AO422" s="1522" t="s">
        <v>1397</v>
      </c>
      <c r="AP422" s="1522" t="s">
        <v>1381</v>
      </c>
      <c r="AQ422" s="1153"/>
      <c r="AR422" s="1520"/>
      <c r="AS422" s="1521" t="s">
        <v>1383</v>
      </c>
      <c r="AT422" s="1521" t="s">
        <v>1493</v>
      </c>
      <c r="AU422" s="1522" t="s">
        <v>1396</v>
      </c>
      <c r="AV422" s="1522" t="s">
        <v>1397</v>
      </c>
      <c r="AW422" s="1522" t="s">
        <v>1381</v>
      </c>
      <c r="AX422" s="1153"/>
      <c r="AY422" s="1520"/>
      <c r="AZ422" s="1521" t="s">
        <v>1383</v>
      </c>
      <c r="BA422" s="1521" t="s">
        <v>1493</v>
      </c>
      <c r="BB422" s="1522" t="s">
        <v>1396</v>
      </c>
      <c r="BC422" s="1522" t="s">
        <v>1397</v>
      </c>
      <c r="BD422" s="1522" t="s">
        <v>1381</v>
      </c>
      <c r="BE422" s="1153"/>
      <c r="BF422" s="1520"/>
      <c r="BG422" s="1521" t="s">
        <v>1383</v>
      </c>
      <c r="BH422" s="1521" t="s">
        <v>1493</v>
      </c>
      <c r="BI422" s="1522" t="s">
        <v>1396</v>
      </c>
      <c r="BJ422" s="1522" t="s">
        <v>1397</v>
      </c>
      <c r="BK422" s="1522"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3" t="s">
        <v>2124</v>
      </c>
      <c r="C423" s="1521" t="s">
        <v>1822</v>
      </c>
      <c r="D423" s="1524">
        <v>5301</v>
      </c>
      <c r="E423" s="1525" t="str">
        <f>IF(Incentives!G230&lt;&gt;"",Incentives!G230,"")</f>
        <v/>
      </c>
      <c r="F423" s="1526" t="s">
        <v>2123</v>
      </c>
      <c r="G423" s="1526" t="str">
        <f>IF(Incentives!I227&lt;&gt;"",Incentives!I227,"")</f>
        <v/>
      </c>
      <c r="I423" s="1523" t="s">
        <v>2124</v>
      </c>
      <c r="J423" s="1521" t="s">
        <v>1822</v>
      </c>
      <c r="K423" s="1524">
        <v>5302</v>
      </c>
      <c r="L423" s="1525" t="str">
        <f>IF(Incentives!G241&lt;&gt;"",Incentives!G241,"")</f>
        <v/>
      </c>
      <c r="M423" s="1526" t="s">
        <v>2123</v>
      </c>
      <c r="N423" s="1526" t="str">
        <f>IF(Incentives!I238&lt;&gt;"",Incentives!I238,"")</f>
        <v/>
      </c>
      <c r="P423" s="1523" t="s">
        <v>2124</v>
      </c>
      <c r="Q423" s="1521" t="s">
        <v>1822</v>
      </c>
      <c r="R423" s="1524">
        <v>5303</v>
      </c>
      <c r="S423" s="1525" t="str">
        <f>IF(Incentives!G252&lt;&gt;"",Incentives!G252,"")</f>
        <v/>
      </c>
      <c r="T423" s="1526" t="s">
        <v>2123</v>
      </c>
      <c r="U423" s="1526" t="str">
        <f>IF(Incentives!I249&lt;&gt;"",Incentives!I249,"")</f>
        <v/>
      </c>
      <c r="W423" s="1523" t="s">
        <v>2124</v>
      </c>
      <c r="X423" s="1521" t="s">
        <v>1822</v>
      </c>
      <c r="Y423" s="1524">
        <v>5304</v>
      </c>
      <c r="Z423" s="1525" t="str">
        <f>IF(Incentives!G263&lt;&gt;"",Incentives!G263,"")</f>
        <v/>
      </c>
      <c r="AA423" s="1526" t="s">
        <v>2123</v>
      </c>
      <c r="AB423" s="1526" t="str">
        <f>IF(Incentives!I260&lt;&gt;"",Incentives!I260,"")</f>
        <v/>
      </c>
      <c r="AD423" s="1523" t="s">
        <v>2124</v>
      </c>
      <c r="AE423" s="1521" t="s">
        <v>1822</v>
      </c>
      <c r="AF423" s="1524">
        <v>5305</v>
      </c>
      <c r="AG423" s="1525" t="str">
        <f>IF(Incentives!G274&lt;&gt;"",Incentives!G274,"")</f>
        <v/>
      </c>
      <c r="AH423" s="1526" t="s">
        <v>2123</v>
      </c>
      <c r="AI423" s="1526" t="str">
        <f>IF(Incentives!I271&lt;&gt;"",Incentives!I271,"")</f>
        <v/>
      </c>
      <c r="AK423" s="1523" t="s">
        <v>2124</v>
      </c>
      <c r="AL423" s="1521" t="s">
        <v>1822</v>
      </c>
      <c r="AM423" s="1524">
        <v>5306</v>
      </c>
      <c r="AN423" s="1525" t="str">
        <f>IF(Incentives!G285&lt;&gt;"",Incentives!G285,"")</f>
        <v/>
      </c>
      <c r="AO423" s="1526" t="s">
        <v>2123</v>
      </c>
      <c r="AP423" s="1526" t="str">
        <f>IF(Incentives!I282&lt;&gt;"",Incentives!I282,"")</f>
        <v/>
      </c>
      <c r="AR423" s="1523" t="s">
        <v>2124</v>
      </c>
      <c r="AS423" s="1521" t="s">
        <v>1822</v>
      </c>
      <c r="AT423" s="1524">
        <v>5307</v>
      </c>
      <c r="AU423" s="1525" t="str">
        <f>IF(Incentives!G296&lt;&gt;"",Incentives!G296,"")</f>
        <v/>
      </c>
      <c r="AV423" s="1526" t="s">
        <v>2123</v>
      </c>
      <c r="AW423" s="1526" t="str">
        <f>IF(Incentives!I293&lt;&gt;"",Incentives!I293,"")</f>
        <v/>
      </c>
      <c r="AY423" s="1523" t="s">
        <v>2124</v>
      </c>
      <c r="AZ423" s="1521" t="s">
        <v>1822</v>
      </c>
      <c r="BA423" s="1524">
        <v>5308</v>
      </c>
      <c r="BB423" s="1525" t="str">
        <f>IF(Incentives!G307&lt;&gt;"",Incentives!G307,"")</f>
        <v/>
      </c>
      <c r="BC423" s="1526" t="s">
        <v>2123</v>
      </c>
      <c r="BD423" s="1526" t="str">
        <f>IF(Incentives!I304&lt;&gt;"",Incentives!I304,"")</f>
        <v/>
      </c>
      <c r="BF423" s="1523" t="s">
        <v>2124</v>
      </c>
      <c r="BG423" s="1521" t="s">
        <v>1822</v>
      </c>
      <c r="BH423" s="1524">
        <v>5309</v>
      </c>
      <c r="BI423" s="1525" t="str">
        <f>IF(Incentives!G318&lt;&gt;"",Incentives!G318,"")</f>
        <v/>
      </c>
      <c r="BJ423" s="1526" t="s">
        <v>2123</v>
      </c>
      <c r="BK423" s="152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7"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7"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7"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7"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7"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7"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8"/>
      <c r="K48" s="1568"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8"/>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8"/>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8"/>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8"/>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8"/>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8"/>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8"/>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8"/>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8"/>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40"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6" t="s">
        <v>1792</v>
      </c>
      <c r="T1299" s="1565"/>
      <c r="U1299" s="1567" t="str">
        <f>IF(Q$540="Yes",M553,"")</f>
        <v/>
      </c>
      <c r="V1299" s="1567"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6" t="s">
        <v>1799</v>
      </c>
      <c r="T1389" s="1565"/>
      <c r="U1389" s="1567" t="str">
        <f>IF(Q$766="Yes",M779,"")</f>
        <v/>
      </c>
      <c r="V1389" s="1567"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6">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Offer This Incentive?</v>
      </c>
      <c r="J2089" s="1403" t="str">
        <f t="shared" ref="J2089:J2098" si="339">IFERROR(Q$1&amp;M1991,"")</f>
        <v>F1210</v>
      </c>
      <c r="K2089" s="1403" t="str">
        <f t="shared" ref="K2089:K2152" si="340">IF(J2089&lt;&gt;"",E2089,"")</f>
        <v>Incentives</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Incentive Type</v>
      </c>
      <c r="J2090" s="1403" t="str">
        <f t="shared" si="339"/>
        <v>F1211</v>
      </c>
      <c r="K2090" s="1403" t="str">
        <f t="shared" si="340"/>
        <v>Incentives</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Payment Method</v>
      </c>
      <c r="J2091" s="1403" t="str">
        <f t="shared" si="339"/>
        <v>F1212</v>
      </c>
      <c r="K2091" s="1403" t="str">
        <f t="shared" si="340"/>
        <v>Incentives</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AP/AR Vendor Number</v>
      </c>
      <c r="J2092" s="1403" t="str">
        <f t="shared" si="339"/>
        <v>F1213</v>
      </c>
      <c r="K2092" s="1403" t="str">
        <f t="shared" si="340"/>
        <v>Incentives</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Incentive Effective Date</v>
      </c>
      <c r="J2093" s="1403" t="str">
        <f t="shared" si="339"/>
        <v>F1214</v>
      </c>
      <c r="K2093" s="1403" t="str">
        <f t="shared" si="340"/>
        <v>Incentives</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Incentive Expiration Date</v>
      </c>
      <c r="J2094" s="1403" t="str">
        <f t="shared" si="339"/>
        <v>F1215</v>
      </c>
      <c r="K2094" s="1403" t="str">
        <f t="shared" si="340"/>
        <v>Incentives</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FF Payment Amount</v>
      </c>
      <c r="J2095" s="1403" t="str">
        <f t="shared" si="339"/>
        <v>F1216</v>
      </c>
      <c r="K2095" s="1403" t="str">
        <f t="shared" si="340"/>
        <v>Incentives</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New Customer Location Customer Number</v>
      </c>
      <c r="J2096" s="1403" t="str">
        <f t="shared" si="339"/>
        <v>F1217</v>
      </c>
      <c r="K2096" s="1403" t="str">
        <f t="shared" si="340"/>
        <v>Incentives</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Purchase Commitment</v>
      </c>
      <c r="J2097" s="1403" t="str">
        <f t="shared" si="339"/>
        <v>F1218</v>
      </c>
      <c r="K2097" s="1403" t="str">
        <f t="shared" si="340"/>
        <v>Incentives</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Paid To</v>
      </c>
      <c r="J2098" s="1403" t="str">
        <f t="shared" si="339"/>
        <v>F1219</v>
      </c>
      <c r="K2098" s="1403" t="str">
        <f t="shared" si="340"/>
        <v>Incentives</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Offer This Incentive?</v>
      </c>
      <c r="J2099" s="1403" t="str">
        <f t="shared" ref="J2099:J2108" si="341">IFERROR(Q$1&amp;M2002,"")</f>
        <v>F1221</v>
      </c>
      <c r="K2099" s="1403" t="str">
        <f t="shared" si="340"/>
        <v>Incentives</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Incentive Type</v>
      </c>
      <c r="J2100" s="1403" t="str">
        <f t="shared" si="341"/>
        <v>F1222</v>
      </c>
      <c r="K2100" s="1403" t="str">
        <f t="shared" si="340"/>
        <v>Incentives</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Payment Method</v>
      </c>
      <c r="J2101" s="1403" t="str">
        <f t="shared" si="341"/>
        <v>F1223</v>
      </c>
      <c r="K2101" s="1403" t="str">
        <f t="shared" si="340"/>
        <v>Incentives</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AP/AR Vendor Number</v>
      </c>
      <c r="J2102" s="1403" t="str">
        <f t="shared" si="341"/>
        <v>F1224</v>
      </c>
      <c r="K2102" s="1403" t="str">
        <f t="shared" si="340"/>
        <v>Incentives</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Incentive Effective Date</v>
      </c>
      <c r="J2103" s="1403" t="str">
        <f t="shared" si="341"/>
        <v>F1225</v>
      </c>
      <c r="K2103" s="1403" t="str">
        <f t="shared" si="340"/>
        <v>Incentives</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Incentive Expiration Date</v>
      </c>
      <c r="J2104" s="1403" t="str">
        <f t="shared" si="341"/>
        <v>F1226</v>
      </c>
      <c r="K2104" s="1403" t="str">
        <f t="shared" si="340"/>
        <v>Incentives</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FF Payment Amount</v>
      </c>
      <c r="J2105" s="1403" t="str">
        <f t="shared" si="341"/>
        <v>F1227</v>
      </c>
      <c r="K2105" s="1403" t="str">
        <f t="shared" si="340"/>
        <v>Incentives</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New Customer Location Customer Number</v>
      </c>
      <c r="J2106" s="1403" t="str">
        <f t="shared" si="341"/>
        <v>F1228</v>
      </c>
      <c r="K2106" s="1403" t="str">
        <f t="shared" si="340"/>
        <v>Incentives</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Purchase Commitment</v>
      </c>
      <c r="J2107" s="1403" t="str">
        <f t="shared" si="341"/>
        <v>F1229</v>
      </c>
      <c r="K2107" s="1403" t="str">
        <f t="shared" si="340"/>
        <v>Incentives</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Paid To</v>
      </c>
      <c r="J2108" s="1403" t="str">
        <f t="shared" si="341"/>
        <v>F1230</v>
      </c>
      <c r="K2108" s="1403" t="str">
        <f t="shared" si="340"/>
        <v>Incentives</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Offer This Incentive?</v>
      </c>
      <c r="J2109" s="1403" t="str">
        <f t="shared" ref="J2109:J2118" si="342">IFERROR(Q$1&amp;M2013,"")</f>
        <v>F1232</v>
      </c>
      <c r="K2109" s="1403" t="str">
        <f t="shared" si="340"/>
        <v>Incentives</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Incentive Type</v>
      </c>
      <c r="J2110" s="1403" t="str">
        <f t="shared" si="342"/>
        <v>F1233</v>
      </c>
      <c r="K2110" s="1403" t="str">
        <f t="shared" si="340"/>
        <v>Incentives</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Payment Method</v>
      </c>
      <c r="J2111" s="1403" t="str">
        <f t="shared" si="342"/>
        <v>F1234</v>
      </c>
      <c r="K2111" s="1403" t="str">
        <f t="shared" si="340"/>
        <v>Incentives</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AP/AR Vendor Number</v>
      </c>
      <c r="J2112" s="1403" t="str">
        <f t="shared" si="342"/>
        <v>F1235</v>
      </c>
      <c r="K2112" s="1403" t="str">
        <f t="shared" si="340"/>
        <v>Incentives</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Incentive Effective Date</v>
      </c>
      <c r="J2113" s="1403" t="str">
        <f t="shared" si="342"/>
        <v>F1236</v>
      </c>
      <c r="K2113" s="1403" t="str">
        <f t="shared" si="340"/>
        <v>Incentives</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Incentive Expiration Date</v>
      </c>
      <c r="J2114" s="1403" t="str">
        <f t="shared" si="342"/>
        <v>F1237</v>
      </c>
      <c r="K2114" s="1403" t="str">
        <f t="shared" si="340"/>
        <v>Incentives</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FF Payment Amount</v>
      </c>
      <c r="J2115" s="1403" t="str">
        <f t="shared" si="342"/>
        <v>F1238</v>
      </c>
      <c r="K2115" s="1403" t="str">
        <f t="shared" si="340"/>
        <v>Incentives</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New Customer Location Customer Number</v>
      </c>
      <c r="J2116" s="1403" t="str">
        <f t="shared" si="342"/>
        <v>F1239</v>
      </c>
      <c r="K2116" s="1403" t="str">
        <f t="shared" si="340"/>
        <v>Incentives</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Purchase Commitment</v>
      </c>
      <c r="J2117" s="1403" t="str">
        <f t="shared" si="342"/>
        <v>F1240</v>
      </c>
      <c r="K2117" s="1403" t="str">
        <f t="shared" si="340"/>
        <v>Incentives</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Paid To</v>
      </c>
      <c r="J2118" s="1403" t="str">
        <f t="shared" si="342"/>
        <v>F1241</v>
      </c>
      <c r="K2118" s="1403" t="str">
        <f t="shared" si="340"/>
        <v>Incentives</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Offer This Incentive?</v>
      </c>
      <c r="J2119" s="1403" t="str">
        <f t="shared" ref="J2119:J2128" si="343">IFERROR(Q$1&amp;M2024,"")</f>
        <v>F1243</v>
      </c>
      <c r="K2119" s="1403" t="str">
        <f t="shared" si="340"/>
        <v>Incentives</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Incentive Type</v>
      </c>
      <c r="J2120" s="1403" t="str">
        <f t="shared" si="343"/>
        <v>F1244</v>
      </c>
      <c r="K2120" s="1403" t="str">
        <f t="shared" si="340"/>
        <v>Incentives</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Payment Method</v>
      </c>
      <c r="J2121" s="1403" t="str">
        <f t="shared" si="343"/>
        <v>F1245</v>
      </c>
      <c r="K2121" s="1403" t="str">
        <f t="shared" si="340"/>
        <v>Incentives</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AP/AR Vendor Number</v>
      </c>
      <c r="J2122" s="1403" t="str">
        <f t="shared" si="343"/>
        <v>F1246</v>
      </c>
      <c r="K2122" s="1403" t="str">
        <f t="shared" si="340"/>
        <v>Incentives</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Incentive Effective Date</v>
      </c>
      <c r="J2123" s="1403" t="str">
        <f t="shared" si="343"/>
        <v>F1247</v>
      </c>
      <c r="K2123" s="1403" t="str">
        <f t="shared" si="340"/>
        <v>Incentives</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Incentive Expiration Date</v>
      </c>
      <c r="J2124" s="1403" t="str">
        <f t="shared" si="343"/>
        <v>F1248</v>
      </c>
      <c r="K2124" s="1403" t="str">
        <f t="shared" si="340"/>
        <v>Incentives</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FF Payment Amount</v>
      </c>
      <c r="J2125" s="1403" t="str">
        <f t="shared" si="343"/>
        <v>F1249</v>
      </c>
      <c r="K2125" s="1403" t="str">
        <f t="shared" si="340"/>
        <v>Incentives</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New Customer Location Customer Number</v>
      </c>
      <c r="J2126" s="1403" t="str">
        <f t="shared" si="343"/>
        <v>F1250</v>
      </c>
      <c r="K2126" s="1403" t="str">
        <f t="shared" si="340"/>
        <v>Incentives</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Purchase Commitment</v>
      </c>
      <c r="J2127" s="1403" t="str">
        <f t="shared" si="343"/>
        <v>F1251</v>
      </c>
      <c r="K2127" s="1403" t="str">
        <f t="shared" si="340"/>
        <v>Incentives</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Paid To</v>
      </c>
      <c r="J2128" s="1403" t="str">
        <f t="shared" si="343"/>
        <v>F1252</v>
      </c>
      <c r="K2128" s="1403" t="str">
        <f t="shared" si="340"/>
        <v>Incentives</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Offer This Incentive?</v>
      </c>
      <c r="J2129" s="1403" t="str">
        <f t="shared" ref="J2129:J2138" si="344">IFERROR(Q$1&amp;M2035,"")</f>
        <v>F1254</v>
      </c>
      <c r="K2129" s="1403" t="str">
        <f t="shared" si="340"/>
        <v>Incentives</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Incentive Type</v>
      </c>
      <c r="J2130" s="1403" t="str">
        <f t="shared" si="344"/>
        <v>F1255</v>
      </c>
      <c r="K2130" s="1403" t="str">
        <f t="shared" si="340"/>
        <v>Incentives</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Payment Method</v>
      </c>
      <c r="J2131" s="1403" t="str">
        <f t="shared" si="344"/>
        <v>F1256</v>
      </c>
      <c r="K2131" s="1403" t="str">
        <f t="shared" si="340"/>
        <v>Incentives</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AP/AR Vendor Number</v>
      </c>
      <c r="J2132" s="1403" t="str">
        <f t="shared" si="344"/>
        <v>F1257</v>
      </c>
      <c r="K2132" s="1403" t="str">
        <f t="shared" si="340"/>
        <v>Incentives</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Incentive Effective Date</v>
      </c>
      <c r="J2133" s="1403" t="str">
        <f t="shared" si="344"/>
        <v>F1258</v>
      </c>
      <c r="K2133" s="1403" t="str">
        <f t="shared" si="340"/>
        <v>Incentives</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Incentive Expiration Date</v>
      </c>
      <c r="J2134" s="1403" t="str">
        <f t="shared" si="344"/>
        <v>F1259</v>
      </c>
      <c r="K2134" s="1403" t="str">
        <f t="shared" si="340"/>
        <v>Incentives</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FF Payment Amount</v>
      </c>
      <c r="J2135" s="1403" t="str">
        <f t="shared" si="344"/>
        <v>F1260</v>
      </c>
      <c r="K2135" s="1403" t="str">
        <f t="shared" si="340"/>
        <v>Incentives</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New Customer Location Customer Number</v>
      </c>
      <c r="J2136" s="1403" t="str">
        <f t="shared" si="344"/>
        <v>F1261</v>
      </c>
      <c r="K2136" s="1403" t="str">
        <f t="shared" si="340"/>
        <v>Incentives</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Purchase Commitment</v>
      </c>
      <c r="J2137" s="1403" t="str">
        <f t="shared" si="344"/>
        <v>F1262</v>
      </c>
      <c r="K2137" s="1403" t="str">
        <f t="shared" si="340"/>
        <v>Incentives</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Paid To</v>
      </c>
      <c r="J2138" s="1403" t="str">
        <f t="shared" si="344"/>
        <v>F1263</v>
      </c>
      <c r="K2138" s="1403" t="str">
        <f t="shared" si="340"/>
        <v>Incentives</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Offer This Incentive?</v>
      </c>
      <c r="J2139" s="1403" t="str">
        <f t="shared" ref="J2139:J2148" si="345">IFERROR(Q$1&amp;M2046,"")</f>
        <v>F1265</v>
      </c>
      <c r="K2139" s="1403" t="str">
        <f t="shared" si="340"/>
        <v>Incentives</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Incentive Type</v>
      </c>
      <c r="J2140" s="1403" t="str">
        <f t="shared" si="345"/>
        <v>F1266</v>
      </c>
      <c r="K2140" s="1403" t="str">
        <f t="shared" si="340"/>
        <v>Incentives</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Payment Method</v>
      </c>
      <c r="J2141" s="1403" t="str">
        <f t="shared" si="345"/>
        <v>F1267</v>
      </c>
      <c r="K2141" s="1403" t="str">
        <f t="shared" si="340"/>
        <v>Incentives</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AP/AR Vendor Number</v>
      </c>
      <c r="J2142" s="1403" t="str">
        <f t="shared" si="345"/>
        <v>F1268</v>
      </c>
      <c r="K2142" s="1403" t="str">
        <f t="shared" si="340"/>
        <v>Incentives</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Incentive Effective Date</v>
      </c>
      <c r="J2143" s="1403" t="str">
        <f t="shared" si="345"/>
        <v>F1269</v>
      </c>
      <c r="K2143" s="1403" t="str">
        <f t="shared" si="340"/>
        <v>Incentives</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Incentive Expiration Date</v>
      </c>
      <c r="J2144" s="1403" t="str">
        <f t="shared" si="345"/>
        <v>F1270</v>
      </c>
      <c r="K2144" s="1403" t="str">
        <f t="shared" si="340"/>
        <v>Incentives</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FF Payment Amount</v>
      </c>
      <c r="J2145" s="1403" t="str">
        <f t="shared" si="345"/>
        <v>F1271</v>
      </c>
      <c r="K2145" s="1403" t="str">
        <f t="shared" si="340"/>
        <v>Incentives</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New Customer Location Customer Number</v>
      </c>
      <c r="J2146" s="1403" t="str">
        <f t="shared" si="345"/>
        <v>F1272</v>
      </c>
      <c r="K2146" s="1403" t="str">
        <f t="shared" si="340"/>
        <v>Incentives</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Purchase Commitment</v>
      </c>
      <c r="J2147" s="1403" t="str">
        <f t="shared" si="345"/>
        <v>F1273</v>
      </c>
      <c r="K2147" s="1403" t="str">
        <f t="shared" si="340"/>
        <v>Incentives</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Paid To</v>
      </c>
      <c r="J2148" s="1403" t="str">
        <f t="shared" si="345"/>
        <v>F1274</v>
      </c>
      <c r="K2148" s="1403" t="str">
        <f t="shared" si="340"/>
        <v>Incentives</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Offer This Incentive?</v>
      </c>
      <c r="J2149" s="1403" t="str">
        <f t="shared" ref="J2149:J2158" si="346">IFERROR(Q$1&amp;M2057,"")</f>
        <v>F1276</v>
      </c>
      <c r="K2149" s="1403" t="str">
        <f t="shared" si="340"/>
        <v>Incentives</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Incentive Type</v>
      </c>
      <c r="J2150" s="1403" t="str">
        <f t="shared" si="346"/>
        <v>F1277</v>
      </c>
      <c r="K2150" s="1403" t="str">
        <f t="shared" si="340"/>
        <v>Incentives</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Payment Method</v>
      </c>
      <c r="J2151" s="1403" t="str">
        <f t="shared" si="346"/>
        <v>F1278</v>
      </c>
      <c r="K2151" s="1403" t="str">
        <f t="shared" si="340"/>
        <v>Incentives</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AP/AR Vendor Number</v>
      </c>
      <c r="J2152" s="1403" t="str">
        <f t="shared" si="346"/>
        <v>F1279</v>
      </c>
      <c r="K2152" s="1403" t="str">
        <f t="shared" si="340"/>
        <v>Incentives</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Incentive Effective Date</v>
      </c>
      <c r="J2153" s="1403" t="str">
        <f t="shared" si="346"/>
        <v>F1280</v>
      </c>
      <c r="K2153" s="1403" t="str">
        <f t="shared" ref="K2153:K2178" si="348">IF(J2153&lt;&gt;"",E2153,"")</f>
        <v>Incentives</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Incentive Expiration Date</v>
      </c>
      <c r="J2154" s="1403" t="str">
        <f t="shared" si="346"/>
        <v>F1281</v>
      </c>
      <c r="K2154" s="1403" t="str">
        <f t="shared" si="348"/>
        <v>Incentives</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FF Payment Amount</v>
      </c>
      <c r="J2155" s="1403" t="str">
        <f t="shared" si="346"/>
        <v>F1282</v>
      </c>
      <c r="K2155" s="1403" t="str">
        <f t="shared" si="348"/>
        <v>Incentives</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New Customer Location Customer Number</v>
      </c>
      <c r="J2156" s="1403" t="str">
        <f t="shared" si="346"/>
        <v>F1283</v>
      </c>
      <c r="K2156" s="1403" t="str">
        <f t="shared" si="348"/>
        <v>Incentives</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Purchase Commitment</v>
      </c>
      <c r="J2157" s="1403" t="str">
        <f t="shared" si="346"/>
        <v>F1284</v>
      </c>
      <c r="K2157" s="1403" t="str">
        <f t="shared" si="348"/>
        <v>Incentives</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Paid To</v>
      </c>
      <c r="J2158" s="1403" t="str">
        <f t="shared" si="346"/>
        <v>F1285</v>
      </c>
      <c r="K2158" s="1403" t="str">
        <f t="shared" si="348"/>
        <v>Incentives</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Offer This Incentive?</v>
      </c>
      <c r="J2159" s="1403" t="str">
        <f t="shared" ref="J2159:J2168" si="349">IFERROR(Q$1&amp;M2068,"")</f>
        <v>F1287</v>
      </c>
      <c r="K2159" s="1403" t="str">
        <f t="shared" si="348"/>
        <v>Incentives</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Incentive Type</v>
      </c>
      <c r="J2160" s="1403" t="str">
        <f t="shared" si="349"/>
        <v>F1288</v>
      </c>
      <c r="K2160" s="1403" t="str">
        <f t="shared" si="348"/>
        <v>Incentives</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Payment Method</v>
      </c>
      <c r="J2161" s="1403" t="str">
        <f t="shared" si="349"/>
        <v>F1289</v>
      </c>
      <c r="K2161" s="1403" t="str">
        <f t="shared" si="348"/>
        <v>Incentives</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AP/AR Vendor Number</v>
      </c>
      <c r="J2162" s="1403" t="str">
        <f t="shared" si="349"/>
        <v>F1290</v>
      </c>
      <c r="K2162" s="1403" t="str">
        <f t="shared" si="348"/>
        <v>Incentives</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Incentive Effective Date</v>
      </c>
      <c r="J2163" s="1403" t="str">
        <f t="shared" si="349"/>
        <v>F1291</v>
      </c>
      <c r="K2163" s="1403" t="str">
        <f t="shared" si="348"/>
        <v>Incentives</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Incentive Expiration Date</v>
      </c>
      <c r="J2164" s="1403" t="str">
        <f t="shared" si="349"/>
        <v>F1292</v>
      </c>
      <c r="K2164" s="1403" t="str">
        <f t="shared" si="348"/>
        <v>Incentives</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FF Payment Amount</v>
      </c>
      <c r="J2165" s="1403" t="str">
        <f t="shared" si="349"/>
        <v>F1293</v>
      </c>
      <c r="K2165" s="1403" t="str">
        <f t="shared" si="348"/>
        <v>Incentives</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New Customer Location Customer Number</v>
      </c>
      <c r="J2166" s="1403" t="str">
        <f t="shared" si="349"/>
        <v>F1294</v>
      </c>
      <c r="K2166" s="1403" t="str">
        <f t="shared" si="348"/>
        <v>Incentives</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Purchase Commitment</v>
      </c>
      <c r="J2167" s="1403" t="str">
        <f t="shared" si="349"/>
        <v>F1295</v>
      </c>
      <c r="K2167" s="1403" t="str">
        <f t="shared" si="348"/>
        <v>Incentives</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Paid To</v>
      </c>
      <c r="J2168" s="1403" t="str">
        <f t="shared" si="349"/>
        <v>F1296</v>
      </c>
      <c r="K2168" s="1403" t="str">
        <f t="shared" si="348"/>
        <v>Incentives</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Offer This Incentive?</v>
      </c>
      <c r="J2169" s="1403" t="str">
        <f t="shared" ref="J2169:J2178" si="350">IFERROR(Q$1&amp;M2079,"")</f>
        <v>F1298</v>
      </c>
      <c r="K2169" s="1403" t="str">
        <f t="shared" si="348"/>
        <v>Incentives</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Incentive Type</v>
      </c>
      <c r="J2170" s="1403" t="str">
        <f t="shared" si="350"/>
        <v>F1299</v>
      </c>
      <c r="K2170" s="1403" t="str">
        <f t="shared" si="348"/>
        <v>Incentives</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Payment Method</v>
      </c>
      <c r="J2171" s="1403" t="str">
        <f t="shared" si="350"/>
        <v>F1300</v>
      </c>
      <c r="K2171" s="1403" t="str">
        <f t="shared" si="348"/>
        <v>Incentives</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AP/AR Vendor Number</v>
      </c>
      <c r="J2172" s="1403" t="str">
        <f t="shared" si="350"/>
        <v>F1301</v>
      </c>
      <c r="K2172" s="1403" t="str">
        <f t="shared" si="348"/>
        <v>Incentives</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Incentive Effective Date</v>
      </c>
      <c r="J2173" s="1403" t="str">
        <f t="shared" si="350"/>
        <v>F1302</v>
      </c>
      <c r="K2173" s="1403" t="str">
        <f t="shared" si="348"/>
        <v>Incentives</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Incentive Expiration Date</v>
      </c>
      <c r="J2174" s="1403" t="str">
        <f t="shared" si="350"/>
        <v>F1303</v>
      </c>
      <c r="K2174" s="1403" t="str">
        <f t="shared" si="348"/>
        <v>Incentives</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FF Payment Amount</v>
      </c>
      <c r="J2175" s="1403" t="str">
        <f t="shared" si="350"/>
        <v>F1304</v>
      </c>
      <c r="K2175" s="1403" t="str">
        <f t="shared" si="348"/>
        <v>Incentives</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New Customer Location Customer Number</v>
      </c>
      <c r="J2176" s="1403" t="str">
        <f t="shared" si="350"/>
        <v>F1305</v>
      </c>
      <c r="K2176" s="1403" t="str">
        <f t="shared" si="348"/>
        <v>Incentives</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Purchase Commitment</v>
      </c>
      <c r="J2177" s="1403" t="str">
        <f t="shared" si="350"/>
        <v>F1306</v>
      </c>
      <c r="K2177" s="1403" t="str">
        <f t="shared" si="348"/>
        <v>Incentives</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Paid To</v>
      </c>
      <c r="J2178" s="1403" t="str">
        <f t="shared" si="350"/>
        <v>F1307</v>
      </c>
      <c r="K2178" s="1403" t="str">
        <f t="shared" si="348"/>
        <v>Incentives</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9" t="s">
        <v>2119</v>
      </c>
      <c r="B2186" s="52" t="str">
        <f>IFERROR(_xlfn.CONCAT("D",MATCH(A2186,'Tracking &amp; Profitability'!D$1:D$62,0)),"")</f>
        <v>D31</v>
      </c>
      <c r="C2186" s="52" t="str">
        <f>IFERROR(_xlfn.CONCAT("E",MATCH(A2186,'Tracking &amp; Profitability'!D$1:D$62,0)),"")</f>
        <v>E31</v>
      </c>
      <c r="D2186" s="817" t="s">
        <v>1350</v>
      </c>
      <c r="E2186" s="52" t="s">
        <v>129</v>
      </c>
      <c r="F2186" s="1511" t="s">
        <v>2121</v>
      </c>
      <c r="G2186" s="1511" t="s">
        <v>2122</v>
      </c>
      <c r="H2186" s="1143" t="s">
        <v>1975</v>
      </c>
      <c r="I2186" s="1509"/>
      <c r="J2186" s="1509"/>
      <c r="K2186" s="1509"/>
      <c r="L2186" s="1509"/>
      <c r="M2186" s="1510"/>
      <c r="N2186" s="150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9" t="s">
        <v>871</v>
      </c>
      <c r="B1" s="1559" t="s">
        <v>1312</v>
      </c>
      <c r="C1" s="1559" t="s">
        <v>1313</v>
      </c>
      <c r="D1" s="1559" t="s">
        <v>1310</v>
      </c>
    </row>
    <row r="2" spans="1:4" ht="18" customHeight="1" x14ac:dyDescent="0.25">
      <c r="A2" s="1560" t="s">
        <v>1</v>
      </c>
      <c r="B2" s="1560">
        <v>0.9</v>
      </c>
      <c r="C2" s="1560">
        <v>2.66</v>
      </c>
      <c r="D2" s="1561">
        <v>500</v>
      </c>
    </row>
    <row r="3" spans="1:4" x14ac:dyDescent="0.25">
      <c r="A3" s="1560" t="s">
        <v>117</v>
      </c>
      <c r="B3" s="1560">
        <v>0.32</v>
      </c>
      <c r="C3" s="1560">
        <v>0.48</v>
      </c>
      <c r="D3" s="1561">
        <v>500</v>
      </c>
    </row>
    <row r="4" spans="1:4" ht="17.25" customHeight="1" x14ac:dyDescent="0.25">
      <c r="A4" s="1560" t="s">
        <v>113</v>
      </c>
      <c r="B4" s="1560">
        <v>0.87</v>
      </c>
      <c r="C4" s="1560">
        <v>2.15</v>
      </c>
      <c r="D4" s="1561">
        <v>500</v>
      </c>
    </row>
    <row r="5" spans="1:4" ht="16.5" customHeight="1" x14ac:dyDescent="0.25">
      <c r="A5" s="1560" t="s">
        <v>114</v>
      </c>
      <c r="B5" s="1560">
        <v>0.81</v>
      </c>
      <c r="C5" s="1560">
        <v>2.5299999999999998</v>
      </c>
      <c r="D5" s="1561">
        <v>500</v>
      </c>
    </row>
    <row r="6" spans="1:4" ht="17.25" customHeight="1" x14ac:dyDescent="0.25">
      <c r="A6" s="1560" t="s">
        <v>116</v>
      </c>
      <c r="B6" s="1560">
        <v>0.94</v>
      </c>
      <c r="C6" s="1560">
        <v>2.08</v>
      </c>
      <c r="D6" s="1561">
        <v>500</v>
      </c>
    </row>
    <row r="7" spans="1:4" ht="15" customHeight="1" x14ac:dyDescent="0.25">
      <c r="A7" s="1560" t="s">
        <v>112</v>
      </c>
      <c r="B7" s="1560">
        <v>0.93</v>
      </c>
      <c r="C7" s="1560">
        <v>1.41</v>
      </c>
      <c r="D7" s="1561">
        <v>500</v>
      </c>
    </row>
    <row r="8" spans="1:4" ht="21.75" customHeight="1" x14ac:dyDescent="0.25">
      <c r="A8" s="1560" t="s">
        <v>111</v>
      </c>
      <c r="B8" s="1560">
        <v>0.87</v>
      </c>
      <c r="C8" s="1560">
        <v>3.68</v>
      </c>
      <c r="D8" s="1561">
        <v>500</v>
      </c>
    </row>
    <row r="9" spans="1:4" x14ac:dyDescent="0.25">
      <c r="A9" s="1560" t="s">
        <v>118</v>
      </c>
      <c r="B9" s="1560">
        <v>0.9</v>
      </c>
      <c r="C9" s="1560">
        <v>2.76</v>
      </c>
      <c r="D9" s="1561">
        <v>500</v>
      </c>
    </row>
    <row r="10" spans="1:4" ht="18.75" customHeight="1" x14ac:dyDescent="0.25">
      <c r="A10" s="1560" t="s">
        <v>115</v>
      </c>
      <c r="B10" s="1560">
        <v>0.82</v>
      </c>
      <c r="C10" s="1560">
        <v>2.48</v>
      </c>
      <c r="D10" s="1561">
        <v>500</v>
      </c>
    </row>
    <row r="11" spans="1:4" ht="18.75" customHeight="1" x14ac:dyDescent="0.25">
      <c r="A11" s="1560" t="s">
        <v>2127</v>
      </c>
      <c r="B11" s="1560">
        <v>0.9</v>
      </c>
      <c r="C11" s="1560">
        <v>1.6</v>
      </c>
      <c r="D11" s="156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5" t="s">
        <v>1384</v>
      </c>
      <c r="AD1" t="s">
        <v>496</v>
      </c>
      <c r="AE1" t="s">
        <v>497</v>
      </c>
      <c r="AF1" t="s">
        <v>516</v>
      </c>
      <c r="AH1" s="2"/>
      <c r="AI1" t="s">
        <v>994</v>
      </c>
      <c r="AJ1" t="s">
        <v>1075</v>
      </c>
      <c r="AK1" t="s">
        <v>1191</v>
      </c>
      <c r="AL1" s="1543"/>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4" t="s">
        <v>372</v>
      </c>
      <c r="AC2" t="s">
        <v>462</v>
      </c>
      <c r="AD2" t="s">
        <v>479</v>
      </c>
      <c r="AE2" t="s">
        <v>479</v>
      </c>
      <c r="AF2" s="39">
        <v>0.08</v>
      </c>
      <c r="AG2" t="s">
        <v>239</v>
      </c>
      <c r="AH2" s="2" t="s">
        <v>942</v>
      </c>
      <c r="AI2" t="s">
        <v>482</v>
      </c>
      <c r="AJ2" t="s">
        <v>648</v>
      </c>
      <c r="AK2" t="s">
        <v>1192</v>
      </c>
      <c r="AL2" s="154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6"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4" t="s">
        <v>1100</v>
      </c>
      <c r="AF4" s="58">
        <v>0.1</v>
      </c>
      <c r="AI4" t="s">
        <v>1152</v>
      </c>
      <c r="AK4" t="s">
        <v>1194</v>
      </c>
      <c r="AL4" s="154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4" t="s">
        <v>2134</v>
      </c>
      <c r="AF5" s="58">
        <v>0.11</v>
      </c>
      <c r="AK5" t="s">
        <v>1195</v>
      </c>
      <c r="AL5" s="1544"/>
    </row>
    <row r="6" spans="1:38" x14ac:dyDescent="0.25">
      <c r="A6" t="s">
        <v>423</v>
      </c>
      <c r="B6" t="s">
        <v>8</v>
      </c>
      <c r="C6" t="s">
        <v>115</v>
      </c>
      <c r="D6" t="s">
        <v>34</v>
      </c>
      <c r="E6" t="s">
        <v>37</v>
      </c>
      <c r="F6" s="3">
        <v>5</v>
      </c>
      <c r="G6" s="14" t="s">
        <v>470</v>
      </c>
      <c r="H6" s="14" t="s">
        <v>467</v>
      </c>
      <c r="I6" s="14">
        <v>5</v>
      </c>
      <c r="J6" s="14"/>
      <c r="K6" s="14"/>
      <c r="P6" t="s">
        <v>235</v>
      </c>
      <c r="Q6">
        <v>7</v>
      </c>
      <c r="AA6" s="26">
        <v>5</v>
      </c>
      <c r="AB6" s="1544"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2022-06-17T13:31:38Z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bde5c12e-89a8-4c2c-8caf-2e36659c24e7</vt:lpwstr>
  </property>
  <property fmtid="{D5CDD505-2E9C-101B-9397-08002B2CF9AE}" pid="4" name="Classification">
    <vt:lpwstr>LV_R3STR1CT3D</vt:lpwstr>
  </property>
  <property fmtid="{D5CDD505-2E9C-101B-9397-08002B2CF9AE}" pid="5" name="ContainsPII">
    <vt:lpwstr>No</vt:lpwstr>
  </property>
</Properties>
</file>