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4C39E9B-DA9D-41A2-82F8-5DC87B7A0F13}" xr6:coauthVersionLast="46" xr6:coauthVersionMax="47" xr10:uidLastSave="{00000000-0000-0000-0000-000000000000}"/>
  <workbookProtection workbookAlgorithmName="SHA-512" workbookHashValue="7f8cKnVNd+OWL2WSf3W2bCCn1nt+oE4hkpFfbSzPSdVspTSb5/giY5W33TWT9ue+7WKlAkbBssXWOkaGfx9eFg==" workbookSaltValue="6s50saJleFxZcCt1RAs6/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184" i="100" l="1"/>
  <c r="G2184" i="100" s="1"/>
  <c r="T2183" i="100"/>
  <c r="G2183" i="100" s="1"/>
  <c r="T2182" i="100"/>
  <c r="G2182" i="100" s="1"/>
  <c r="T2181" i="100"/>
  <c r="G2181" i="100" s="1"/>
  <c r="T2180" i="100"/>
  <c r="G2180" i="100" s="1"/>
  <c r="T1045" i="100"/>
  <c r="T1111" i="100"/>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B2183" i="100"/>
  <c r="B2180" i="100"/>
  <c r="C2182" i="100"/>
  <c r="C2183" i="100"/>
  <c r="C2180" i="100"/>
  <c r="B2182" i="100"/>
  <c r="C2181" i="100"/>
  <c r="B2184" i="100"/>
  <c r="B2181" i="100"/>
  <c r="G30" i="74" l="1"/>
  <c r="T23" i="12" l="1"/>
  <c r="N142" i="94"/>
  <c r="N126" i="94"/>
  <c r="N134" i="94"/>
  <c r="N118" i="94"/>
  <c r="N150" i="94"/>
  <c r="N110" i="94"/>
  <c r="O96" i="94"/>
  <c r="O82" i="94"/>
  <c r="O68" i="94"/>
  <c r="O40" i="94"/>
  <c r="O26" i="94"/>
  <c r="O54" i="94"/>
  <c r="O12" i="94"/>
  <c r="U400" i="99" a="1"/>
  <c r="B154" i="100"/>
  <c r="U404" i="99" a="1"/>
  <c r="C400" i="99" a="1"/>
  <c r="C401" i="99" a="1"/>
  <c r="C402" i="99" a="1"/>
  <c r="U401" i="99" a="1"/>
  <c r="U403" i="99" a="1"/>
  <c r="U402" i="99" a="1"/>
  <c r="C404" i="99" a="1"/>
  <c r="C154" i="100"/>
  <c r="C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52" i="100"/>
  <c r="C2081" i="100"/>
  <c r="B2034" i="100"/>
  <c r="B2024" i="100"/>
  <c r="B2028" i="100"/>
  <c r="B2036" i="100"/>
  <c r="B2025" i="100"/>
  <c r="B2029" i="100"/>
  <c r="B2088" i="100"/>
  <c r="B1996" i="100"/>
  <c r="C1997" i="100"/>
  <c r="B2048" i="100"/>
  <c r="C2040" i="100"/>
  <c r="B2004" i="100"/>
  <c r="C2059" i="100"/>
  <c r="C2029" i="100"/>
  <c r="B2058" i="100"/>
  <c r="B2069" i="100"/>
  <c r="C2019" i="100"/>
  <c r="C2056" i="100"/>
  <c r="B2067" i="100"/>
  <c r="C2016" i="100"/>
  <c r="C2055" i="100"/>
  <c r="B2001" i="100"/>
  <c r="C2033" i="100"/>
  <c r="B2085" i="100"/>
  <c r="C2071" i="100"/>
  <c r="B2030" i="100"/>
  <c r="C1994" i="100"/>
  <c r="B2083" i="100"/>
  <c r="B1991" i="100"/>
  <c r="B2035" i="100"/>
  <c r="B2060" i="100"/>
  <c r="C2048" i="100"/>
  <c r="C2011" i="100"/>
  <c r="C2044" i="100"/>
  <c r="B2023" i="100"/>
  <c r="B2008" i="100"/>
  <c r="B2005" i="100"/>
  <c r="B1994" i="100"/>
  <c r="C2072" i="100"/>
  <c r="C2007" i="100"/>
  <c r="C2057" i="100"/>
  <c r="C1995" i="100"/>
  <c r="B2074" i="100"/>
  <c r="C2051" i="100"/>
  <c r="C2061" i="100"/>
  <c r="C2079" i="100"/>
  <c r="B2000" i="100"/>
  <c r="C2003" i="100"/>
  <c r="B2046" i="100"/>
  <c r="C2074" i="100"/>
  <c r="B2077" i="100"/>
  <c r="B2015" i="100"/>
  <c r="B2071" i="100"/>
  <c r="B2084" i="100"/>
  <c r="B2062" i="100"/>
  <c r="B2047" i="100"/>
  <c r="B2018" i="100"/>
  <c r="C2060" i="100"/>
  <c r="B2002" i="100"/>
  <c r="B2011" i="100"/>
  <c r="C2015" i="100"/>
  <c r="C2022" i="100"/>
  <c r="B2079" i="100"/>
  <c r="B2026" i="100"/>
  <c r="B1990" i="100"/>
  <c r="B2022" i="100"/>
  <c r="C2050" i="100"/>
  <c r="C2005" i="100"/>
  <c r="B1993" i="100"/>
  <c r="B2038" i="100"/>
  <c r="C2063" i="100"/>
  <c r="C2025" i="100"/>
  <c r="C2014" i="100"/>
  <c r="B2068" i="100"/>
  <c r="C2078" i="100"/>
  <c r="B2044" i="100"/>
  <c r="B2040" i="100"/>
  <c r="C2000" i="100"/>
  <c r="C2024" i="100"/>
  <c r="C2045" i="100"/>
  <c r="C2041" i="100"/>
  <c r="B2016" i="100"/>
  <c r="C2035" i="100"/>
  <c r="C2001" i="100"/>
  <c r="B2073" i="100"/>
  <c r="C2083" i="100"/>
  <c r="C2037" i="100"/>
  <c r="C2027" i="100"/>
  <c r="B2055" i="100"/>
  <c r="C2006" i="100"/>
  <c r="C2085" i="100"/>
  <c r="B2049" i="100"/>
  <c r="B2052" i="100"/>
  <c r="B2063" i="100"/>
  <c r="B2082" i="100"/>
  <c r="C2008" i="100"/>
  <c r="B2039" i="100"/>
  <c r="B1997" i="100"/>
  <c r="B2033" i="100"/>
  <c r="C2070" i="100"/>
  <c r="C2088" i="100"/>
  <c r="B2056" i="100"/>
  <c r="C2038" i="100"/>
  <c r="B2019" i="100"/>
  <c r="C2080" i="100"/>
  <c r="C2002" i="100"/>
  <c r="C2023" i="100"/>
  <c r="B2007" i="100"/>
  <c r="B2057" i="100"/>
  <c r="C2028" i="100"/>
  <c r="C2017" i="100"/>
  <c r="C2077" i="100"/>
  <c r="C2018" i="100"/>
  <c r="B2027" i="100"/>
  <c r="C2026" i="100"/>
  <c r="C1992" i="100"/>
  <c r="C1993" i="100"/>
  <c r="C2004" i="100"/>
  <c r="B2037" i="100"/>
  <c r="B1992" i="100"/>
  <c r="B2045" i="100"/>
  <c r="C2012" i="100"/>
  <c r="B2050" i="100"/>
  <c r="C2069" i="100"/>
  <c r="C2084" i="100"/>
  <c r="C2013" i="100"/>
  <c r="B2003" i="100"/>
  <c r="C2049" i="100"/>
  <c r="B2014" i="100"/>
  <c r="C2066" i="100"/>
  <c r="B2081" i="100"/>
  <c r="C2034" i="100"/>
  <c r="C1990" i="100"/>
  <c r="C1991" i="100"/>
  <c r="B2017" i="100"/>
  <c r="B2061" i="100"/>
  <c r="C2036" i="100"/>
  <c r="C1996" i="100"/>
  <c r="B2013" i="100"/>
  <c r="B2051" i="100"/>
  <c r="B2080" i="100"/>
  <c r="B2078" i="100"/>
  <c r="B2012" i="100"/>
  <c r="C2082" i="100"/>
  <c r="B2072" i="100"/>
  <c r="C2046" i="100"/>
  <c r="B2041" i="100"/>
  <c r="C2047" i="100"/>
  <c r="C2039" i="100"/>
  <c r="C2067" i="100"/>
  <c r="B1995" i="100"/>
  <c r="C2058" i="100"/>
  <c r="B2059" i="100"/>
  <c r="C2073" i="100"/>
  <c r="B2066" i="100"/>
  <c r="C2062" i="100"/>
  <c r="B2006" i="100"/>
  <c r="C2068" i="100"/>
  <c r="B2070" i="100"/>
  <c r="C2030" i="100"/>
  <c r="C226" i="94" l="1"/>
  <c r="E163" i="94"/>
  <c r="E178" i="94"/>
  <c r="E162" i="94"/>
  <c r="C58" i="94" a="1"/>
  <c r="C209" i="94" a="1"/>
  <c r="C44" i="94" a="1"/>
  <c r="C122" i="94" a="1"/>
  <c r="C130" i="94" a="1"/>
  <c r="C154" i="94" a="1"/>
  <c r="C178" i="94" a="1"/>
  <c r="C72" i="94" a="1"/>
  <c r="C138" i="94" a="1"/>
  <c r="C114" i="94" a="1"/>
  <c r="C86" i="94" a="1"/>
  <c r="C16" i="94" a="1"/>
  <c r="C146" i="94" a="1"/>
  <c r="C197" i="94" a="1"/>
  <c r="C30"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10" i="100"/>
  <c r="B2087" i="100"/>
  <c r="B2031" i="100"/>
  <c r="C2021" i="100"/>
  <c r="B2053" i="100"/>
  <c r="B2064" i="100"/>
  <c r="C2020" i="100"/>
  <c r="B2020" i="100"/>
  <c r="C2053" i="100"/>
  <c r="C2087" i="100"/>
  <c r="B2032" i="100"/>
  <c r="C2076" i="100"/>
  <c r="C2043" i="100"/>
  <c r="C2054" i="100"/>
  <c r="B2021" i="100"/>
  <c r="B2086" i="100"/>
  <c r="B2065" i="100"/>
  <c r="B2009" i="100"/>
  <c r="B2075" i="100"/>
  <c r="C2065" i="100"/>
  <c r="C2009" i="100"/>
  <c r="C2042" i="100"/>
  <c r="C2064" i="100"/>
  <c r="C2086" i="100"/>
  <c r="C2010" i="100"/>
  <c r="C2075" i="100"/>
  <c r="C2031" i="100"/>
  <c r="B2042" i="100"/>
  <c r="B2043" i="100"/>
  <c r="C2032" i="100"/>
  <c r="B2054" i="100"/>
  <c r="B2076"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C1989" i="100"/>
  <c r="B1998" i="100"/>
  <c r="C1998" i="100"/>
  <c r="B1999"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C125" i="100"/>
  <c r="B1185" i="100"/>
  <c r="C675" i="100"/>
  <c r="B240" i="100"/>
  <c r="C773" i="100"/>
  <c r="B1894" i="100"/>
  <c r="C1259" i="100"/>
  <c r="C1784" i="100"/>
  <c r="B1038" i="100"/>
  <c r="B1607" i="100"/>
  <c r="C434" i="100"/>
  <c r="C637" i="100"/>
  <c r="AG13" i="99" a="1"/>
  <c r="C1866" i="100"/>
  <c r="AD114" i="99" a="1"/>
  <c r="C108" i="100"/>
  <c r="B114" i="100"/>
  <c r="B373" i="100"/>
  <c r="B937" i="100"/>
  <c r="AD190" i="99" a="1"/>
  <c r="C1605" i="100"/>
  <c r="B1044" i="100"/>
  <c r="X377" i="99" a="1"/>
  <c r="W377" i="99" a="1"/>
  <c r="AC377" i="99" a="1"/>
  <c r="M190" i="99" a="1"/>
  <c r="B1269" i="100"/>
  <c r="B75" i="100"/>
  <c r="C630" i="100"/>
  <c r="AE219" i="99" a="1"/>
  <c r="C657" i="100"/>
  <c r="C1242" i="100"/>
  <c r="C394" i="100"/>
  <c r="W40" i="99" a="1"/>
  <c r="B1142" i="100"/>
  <c r="B443" i="100"/>
  <c r="J271" i="99" a="1"/>
  <c r="B514" i="100"/>
  <c r="D324" i="99" a="1"/>
  <c r="B1600" i="100"/>
  <c r="B146" i="100"/>
  <c r="C1966" i="100"/>
  <c r="Y35" i="99" a="1"/>
  <c r="B848" i="100"/>
  <c r="Q35" i="99" a="1"/>
  <c r="B455" i="100"/>
  <c r="C352" i="100"/>
  <c r="C741" i="100"/>
  <c r="B1201" i="100"/>
  <c r="B842" i="100"/>
  <c r="C423" i="100"/>
  <c r="C1967" i="100"/>
  <c r="C362" i="100"/>
  <c r="C555" i="100"/>
  <c r="C981" i="100"/>
  <c r="B1821" i="100"/>
  <c r="C1069" i="100"/>
  <c r="B945" i="100"/>
  <c r="F377" i="99" a="1"/>
  <c r="L288" i="99" a="1"/>
  <c r="O190" i="99" a="1"/>
  <c r="C1890" i="100"/>
  <c r="J360" i="99" a="1"/>
  <c r="B1163" i="100"/>
  <c r="D122" i="99" a="1"/>
  <c r="B782" i="100"/>
  <c r="C1144" i="100"/>
  <c r="C1602" i="100"/>
  <c r="C982" i="100"/>
  <c r="C407" i="100"/>
  <c r="B1889" i="100"/>
  <c r="BH221" i="99" a="1"/>
  <c r="C178" i="100"/>
  <c r="C1153" i="100"/>
  <c r="C1055" i="100"/>
  <c r="F199" i="99" a="1"/>
  <c r="C1207" i="100"/>
  <c r="B703" i="100"/>
  <c r="B665" i="100"/>
  <c r="B1866" i="100"/>
  <c r="B1162" i="100"/>
  <c r="B136" i="100"/>
  <c r="C820" i="100"/>
  <c r="B1561" i="100"/>
  <c r="C1707" i="100"/>
  <c r="B101" i="100"/>
  <c r="C1757" i="100"/>
  <c r="C1112" i="100"/>
  <c r="D62" i="99" a="1"/>
  <c r="C1149" i="100"/>
  <c r="B407" i="100"/>
  <c r="B749" i="100"/>
  <c r="C1739" i="100"/>
  <c r="B194" i="100"/>
  <c r="C1111" i="100"/>
  <c r="G356" i="99" a="1"/>
  <c r="AC271" i="99" a="1"/>
  <c r="B693" i="100"/>
  <c r="B391" i="100"/>
  <c r="C1737" i="100"/>
  <c r="B977" i="100"/>
  <c r="C561" i="100"/>
  <c r="C273" i="99" a="1"/>
  <c r="B603" i="100"/>
  <c r="AA143" i="99" a="1"/>
  <c r="C248" i="100"/>
  <c r="E66" i="99" a="1"/>
  <c r="C213" i="100"/>
  <c r="V198" i="99" a="1"/>
  <c r="B523" i="100"/>
  <c r="C971" i="100"/>
  <c r="C695" i="100"/>
  <c r="B884" i="100"/>
  <c r="B1108" i="100"/>
  <c r="C685" i="100"/>
  <c r="C415" i="100"/>
  <c r="C1083" i="100"/>
  <c r="D167" i="99" a="1"/>
  <c r="C853" i="100"/>
  <c r="B1757" i="100"/>
  <c r="B1166" i="100"/>
  <c r="G219" i="99" a="1"/>
  <c r="Y116" i="99" a="1"/>
  <c r="C686" i="100"/>
  <c r="B306" i="100"/>
  <c r="B1740" i="100"/>
  <c r="B1105" i="100"/>
  <c r="B556" i="100"/>
  <c r="C968" i="100"/>
  <c r="B1004" i="100"/>
  <c r="N271" i="99" a="1"/>
  <c r="E93" i="99" a="1"/>
  <c r="B1722" i="100"/>
  <c r="B135" i="100"/>
  <c r="C938" i="100"/>
  <c r="B1820" i="100"/>
  <c r="B1863" i="100"/>
  <c r="I305" i="99" a="1"/>
  <c r="B196" i="100"/>
  <c r="B50" i="100"/>
  <c r="C217" i="100"/>
  <c r="B1696" i="100"/>
  <c r="AN223" i="99" a="1"/>
  <c r="C1945" i="100"/>
  <c r="C1211" i="100"/>
  <c r="B581" i="100"/>
  <c r="C238" i="100"/>
  <c r="B935" i="100"/>
  <c r="L398" i="99" a="1"/>
  <c r="AA398" i="99" a="1"/>
  <c r="D337" i="99" a="1"/>
  <c r="B1266" i="100"/>
  <c r="B787" i="100"/>
  <c r="B472" i="100"/>
  <c r="B1719" i="100"/>
  <c r="C1710" i="100"/>
  <c r="B169" i="100"/>
  <c r="C1270" i="100"/>
  <c r="B1587" i="100"/>
  <c r="BX223" i="99" a="1"/>
  <c r="C69" i="100"/>
  <c r="C372" i="100"/>
  <c r="V37" i="99" a="1"/>
  <c r="C1109" i="100"/>
  <c r="Y165" i="99" a="1"/>
  <c r="B23" i="100"/>
  <c r="C966" i="100"/>
  <c r="C1837" i="100"/>
  <c r="C1759" i="100"/>
  <c r="W273" i="99" a="1"/>
  <c r="C484" i="100"/>
  <c r="I244" i="99" a="1"/>
  <c r="B602" i="100"/>
  <c r="AB219" i="99" a="1"/>
  <c r="C1678" i="100"/>
  <c r="C8" i="100"/>
  <c r="Z360" i="99" a="1"/>
  <c r="C1895" i="100"/>
  <c r="E377" i="99" a="1"/>
  <c r="C1058" i="100"/>
  <c r="B1259" i="100"/>
  <c r="B19" i="100"/>
  <c r="B1955" i="100"/>
  <c r="E224" i="99" a="1"/>
  <c r="C205" i="100"/>
  <c r="C702" i="100"/>
  <c r="B238" i="100"/>
  <c r="Z271" i="99" a="1"/>
  <c r="B519" i="100"/>
  <c r="C905" i="100"/>
  <c r="C1728" i="100"/>
  <c r="B461" i="100"/>
  <c r="AI190" i="99" a="1"/>
  <c r="C994" i="100"/>
  <c r="B301" i="100"/>
  <c r="H398" i="99" a="1"/>
  <c r="M341" i="99" a="1"/>
  <c r="C922" i="100"/>
  <c r="B503" i="100"/>
  <c r="B727" i="100"/>
  <c r="C642" i="100"/>
  <c r="C257" i="100"/>
  <c r="K322" i="99" a="1"/>
  <c r="B1135" i="100"/>
  <c r="B76" i="100"/>
  <c r="B879" i="100"/>
  <c r="B980" i="100"/>
  <c r="C823" i="100"/>
  <c r="C1836" i="100"/>
  <c r="B97" i="100"/>
  <c r="B1711" i="100"/>
  <c r="BF223" i="99" a="1"/>
  <c r="B388" i="100"/>
  <c r="C553" i="100"/>
  <c r="C729" i="100"/>
  <c r="B167" i="100"/>
  <c r="I143" i="99" a="1"/>
  <c r="W122" i="99" a="1"/>
  <c r="C1245" i="100"/>
  <c r="C842" i="100"/>
  <c r="C1984" i="100"/>
  <c r="B1896" i="100"/>
  <c r="B564" i="100"/>
  <c r="C631" i="100"/>
  <c r="C529" i="100"/>
  <c r="C656" i="100"/>
  <c r="B218" i="100"/>
  <c r="B1836" i="100"/>
  <c r="B1243" i="100"/>
  <c r="B568" i="100"/>
  <c r="B618" i="100"/>
  <c r="O219" i="99" a="1"/>
  <c r="B1834" i="100"/>
  <c r="B593" i="100"/>
  <c r="B201" i="100"/>
  <c r="B816" i="100"/>
  <c r="C19" i="100"/>
  <c r="B1000" i="100"/>
  <c r="C1877" i="100"/>
  <c r="CA219" i="99" a="1"/>
  <c r="C980" i="100"/>
  <c r="C1749" i="100"/>
  <c r="B531" i="100"/>
  <c r="B1238" i="100"/>
  <c r="E379" i="99" a="1"/>
  <c r="C53" i="100"/>
  <c r="B439" i="100"/>
  <c r="C110" i="100"/>
  <c r="B845" i="100"/>
  <c r="C284" i="100"/>
  <c r="B372" i="100"/>
  <c r="B1718" i="100"/>
  <c r="C666" i="100"/>
  <c r="C1017" i="100"/>
  <c r="C1826" i="100"/>
  <c r="C1221" i="100"/>
  <c r="B786" i="100"/>
  <c r="AS219" i="99" a="1"/>
  <c r="BQ219" i="99" a="1"/>
  <c r="C388" i="100"/>
  <c r="B394" i="100"/>
  <c r="B551" i="100"/>
  <c r="C1600" i="100"/>
  <c r="B1906" i="100"/>
  <c r="C1161" i="100"/>
  <c r="B134" i="100"/>
  <c r="B1870" i="100"/>
  <c r="B1222" i="100"/>
  <c r="C809" i="100"/>
  <c r="C1016" i="100"/>
  <c r="C336" i="100"/>
  <c r="C1764" i="100"/>
  <c r="B43" i="100"/>
  <c r="K143" i="99" a="1"/>
  <c r="E194" i="99"/>
  <c r="B696" i="100"/>
  <c r="C1610" i="100"/>
  <c r="AB377" i="99" a="1"/>
  <c r="C1569" i="100"/>
  <c r="B1036" i="100"/>
  <c r="B1219" i="100"/>
  <c r="B36" i="100"/>
  <c r="O60" i="99" a="1"/>
  <c r="C378" i="100"/>
  <c r="C586" i="100"/>
  <c r="C1965" i="100"/>
  <c r="C688" i="100"/>
  <c r="B467" i="100"/>
  <c r="C894" i="100"/>
  <c r="B480" i="100"/>
  <c r="B1899" i="100"/>
  <c r="B325" i="100"/>
  <c r="C494" i="100"/>
  <c r="B736" i="100"/>
  <c r="B907" i="100"/>
  <c r="D290" i="99" a="1"/>
  <c r="B1698" i="100"/>
  <c r="B253" i="100"/>
  <c r="C1243" i="100"/>
  <c r="E199" i="99" a="1"/>
  <c r="B1845" i="100"/>
  <c r="C1025" i="100"/>
  <c r="B72" i="100"/>
  <c r="B1943" i="100"/>
  <c r="C323" i="100"/>
  <c r="J13" i="99" a="1"/>
  <c r="B1251" i="100"/>
  <c r="B332" i="100"/>
  <c r="V94" i="99" a="1"/>
  <c r="C276" i="100"/>
  <c r="B991" i="100"/>
  <c r="B1935" i="100"/>
  <c r="C907" i="100"/>
  <c r="C1932" i="100"/>
  <c r="C939" i="100"/>
  <c r="B195" i="100"/>
  <c r="B539" i="100"/>
  <c r="B127" i="100"/>
  <c r="C1567" i="100"/>
  <c r="B892" i="100"/>
  <c r="E69" i="99" a="1"/>
  <c r="C1165" i="100"/>
  <c r="C408" i="100"/>
  <c r="C1679" i="100"/>
  <c r="B1593" i="100"/>
  <c r="C144" i="100"/>
  <c r="C962" i="100"/>
  <c r="B927" i="100"/>
  <c r="C93" i="100"/>
  <c r="M288" i="99" a="1"/>
  <c r="B331" i="100"/>
  <c r="B563" i="100"/>
  <c r="C1563" i="100"/>
  <c r="B153" i="100"/>
  <c r="X119" i="99" a="1"/>
  <c r="I89" i="99" a="1"/>
  <c r="C251" i="100"/>
  <c r="B1009" i="100"/>
  <c r="B9" i="100"/>
  <c r="E119" i="99" a="1"/>
  <c r="B1960" i="100"/>
  <c r="B549" i="100"/>
  <c r="C1827" i="100"/>
  <c r="C1916" i="100"/>
  <c r="C1869" i="100"/>
  <c r="AI89" i="99" a="1"/>
  <c r="C599" i="100"/>
  <c r="B283" i="100"/>
  <c r="C410" i="100"/>
  <c r="B737" i="100"/>
  <c r="B197" i="100"/>
  <c r="B1030" i="100"/>
  <c r="B219" i="100"/>
  <c r="K35" i="99" a="1"/>
  <c r="C117" i="100"/>
  <c r="M305" i="99" a="1"/>
  <c r="C829" i="100"/>
  <c r="C1682" i="100"/>
  <c r="C1601" i="100"/>
  <c r="C1229" i="100"/>
  <c r="BW224" i="99" a="1"/>
  <c r="C1238" i="100"/>
  <c r="B46" i="100"/>
  <c r="B1272" i="100"/>
  <c r="B629" i="100"/>
  <c r="W169" i="99" a="1"/>
  <c r="B1031" i="100"/>
  <c r="C929" i="100"/>
  <c r="X198" i="99" a="1"/>
  <c r="B440" i="100"/>
  <c r="B1213" i="100"/>
  <c r="AH89" i="99" a="1"/>
  <c r="C486" i="100"/>
  <c r="B918" i="100"/>
  <c r="C343" i="100"/>
  <c r="B1165" i="100"/>
  <c r="B315" i="100"/>
  <c r="B1788" i="100"/>
  <c r="B186" i="100"/>
  <c r="B1173" i="100"/>
  <c r="C882" i="100"/>
  <c r="B808" i="100"/>
  <c r="C1067" i="100"/>
  <c r="B58" i="100"/>
  <c r="B1890" i="100"/>
  <c r="B826" i="100"/>
  <c r="C1702" i="100"/>
  <c r="C170" i="100"/>
  <c r="V167" i="99" a="1"/>
  <c r="Y219" i="99" a="1"/>
  <c r="F198" i="99" a="1"/>
  <c r="E246" i="99" a="1"/>
  <c r="B47" i="100"/>
  <c r="C1606" i="100"/>
  <c r="B1002" i="100"/>
  <c r="C402" i="100"/>
  <c r="B910" i="100"/>
  <c r="C1050" i="100"/>
  <c r="C221" i="100"/>
  <c r="BW223" i="99" a="1"/>
  <c r="B644" i="100"/>
  <c r="C860" i="100"/>
  <c r="B1942" i="100"/>
  <c r="B308" i="100"/>
  <c r="B69" i="100"/>
  <c r="C841" i="100"/>
  <c r="B207" i="100"/>
  <c r="B1929" i="100"/>
  <c r="B608" i="100"/>
  <c r="B745" i="100"/>
  <c r="C563" i="100"/>
  <c r="C1864" i="100"/>
  <c r="C1701" i="100"/>
  <c r="B334" i="100"/>
  <c r="C350" i="100"/>
  <c r="B380" i="100"/>
  <c r="W192" i="99" a="1"/>
  <c r="C1203" i="100"/>
  <c r="B368" i="100"/>
  <c r="B179" i="100"/>
  <c r="C1943" i="100"/>
  <c r="C963" i="100"/>
  <c r="C1202" i="100"/>
  <c r="B573" i="100"/>
  <c r="C479" i="100"/>
  <c r="B445" i="100"/>
  <c r="B482" i="100"/>
  <c r="C327" i="100"/>
  <c r="B1695" i="100"/>
  <c r="C1981" i="100"/>
  <c r="C549" i="100"/>
  <c r="B309" i="100"/>
  <c r="B611" i="100"/>
  <c r="C668" i="100"/>
  <c r="C1746" i="100"/>
  <c r="C1721" i="100"/>
  <c r="C792" i="100"/>
  <c r="C1554" i="100"/>
  <c r="B1797" i="100"/>
  <c r="B66" i="100"/>
  <c r="J341" i="99" a="1"/>
  <c r="C77" i="100"/>
  <c r="B862" i="100"/>
  <c r="AG219" i="99" a="1"/>
  <c r="C957" i="100"/>
  <c r="C1071" i="100"/>
  <c r="C1005" i="100"/>
  <c r="B435" i="100"/>
  <c r="B389" i="100"/>
  <c r="C364" i="100"/>
  <c r="C1057" i="100"/>
  <c r="B990" i="100"/>
  <c r="C1665" i="100"/>
  <c r="C536" i="100"/>
  <c r="B835" i="100"/>
  <c r="B338" i="100"/>
  <c r="J37" i="99" a="1"/>
  <c r="C441" i="100"/>
  <c r="B615" i="100"/>
  <c r="B1223" i="100"/>
  <c r="K221" i="99" a="1"/>
  <c r="C274" i="100"/>
  <c r="C1151" i="100"/>
  <c r="C1116" i="100"/>
  <c r="AF60" i="99" a="1"/>
  <c r="C1830" i="100"/>
  <c r="AA165" i="99" a="1"/>
  <c r="C22" i="100"/>
  <c r="B1154" i="100"/>
  <c r="C781" i="100"/>
  <c r="I322" i="99" a="1"/>
  <c r="B803" i="100"/>
  <c r="I165" i="99" a="1"/>
  <c r="B1773" i="100"/>
  <c r="C776" i="100"/>
  <c r="C6" i="100"/>
  <c r="B1829" i="100"/>
  <c r="B1226" i="100"/>
  <c r="C1267" i="100"/>
  <c r="C745" i="100"/>
  <c r="B1964" i="100"/>
  <c r="C1643" i="100"/>
  <c r="B71" i="100"/>
  <c r="B1911" i="100"/>
  <c r="B1043" i="100"/>
  <c r="B297" i="100"/>
  <c r="C699" i="100"/>
  <c r="B1752" i="100"/>
  <c r="X192" i="99"/>
  <c r="B1188" i="100"/>
  <c r="C34" i="100"/>
  <c r="B1706" i="100"/>
  <c r="B268" i="100"/>
  <c r="B667" i="100"/>
  <c r="C32" i="100"/>
  <c r="C1278" i="100"/>
  <c r="C1214" i="100"/>
  <c r="C816" i="100"/>
  <c r="C740" i="100"/>
  <c r="C176" i="100"/>
  <c r="B932" i="100"/>
  <c r="C900" i="100"/>
  <c r="C235" i="100"/>
  <c r="C730" i="100"/>
  <c r="C1861" i="100"/>
  <c r="C814" i="100"/>
  <c r="C889" i="100"/>
  <c r="C1853" i="100"/>
  <c r="Z35" i="99" a="1"/>
  <c r="C121" i="100"/>
  <c r="B152" i="100"/>
  <c r="C474" i="100"/>
  <c r="B869" i="100"/>
  <c r="H114" i="99" a="1"/>
  <c r="B1107" i="100"/>
  <c r="C524" i="100"/>
  <c r="C1874" i="100"/>
  <c r="B390" i="100"/>
  <c r="C1980" i="100"/>
  <c r="B1112" i="100"/>
  <c r="C380" i="100"/>
  <c r="W91" i="99" a="1"/>
  <c r="B707" i="100"/>
  <c r="B376" i="100"/>
  <c r="B1081" i="100"/>
  <c r="C1843" i="100"/>
  <c r="C28" i="100"/>
  <c r="B1705" i="100"/>
  <c r="B1970" i="100"/>
  <c r="B1218" i="100"/>
  <c r="B392" i="100"/>
  <c r="C643" i="100"/>
  <c r="B761" i="100"/>
  <c r="B1946" i="100"/>
  <c r="C589" i="100"/>
  <c r="C295" i="100"/>
  <c r="C1947" i="100"/>
  <c r="B601" i="100"/>
  <c r="B1940" i="100"/>
  <c r="D196" i="99" a="1"/>
  <c r="C610" i="100"/>
  <c r="B128" i="100"/>
  <c r="B645" i="100"/>
  <c r="C346" i="100"/>
  <c r="B992" i="100"/>
  <c r="B406" i="100"/>
  <c r="C1007" i="100"/>
  <c r="B639" i="100"/>
  <c r="B686" i="100"/>
  <c r="B417" i="100"/>
  <c r="V67" i="99" a="1"/>
  <c r="B866" i="100"/>
  <c r="D380" i="99" a="1"/>
  <c r="B543" i="100"/>
  <c r="C796" i="100"/>
  <c r="C1066" i="100"/>
  <c r="B182" i="100"/>
  <c r="C44" i="100"/>
  <c r="B903" i="100"/>
  <c r="B905" i="100"/>
  <c r="C365" i="100"/>
  <c r="C1675" i="100"/>
  <c r="C321" i="100"/>
  <c r="C377" i="100"/>
  <c r="D246" i="99" a="1"/>
  <c r="B838" i="100"/>
  <c r="C1036" i="100"/>
  <c r="C312" i="100"/>
  <c r="C472" i="100"/>
  <c r="B217" i="100"/>
  <c r="C1857" i="100"/>
  <c r="C798" i="100"/>
  <c r="C1262" i="100"/>
  <c r="C534" i="100"/>
  <c r="B1967" i="100"/>
  <c r="B772" i="100"/>
  <c r="C1687" i="100"/>
  <c r="C614" i="100"/>
  <c r="B701" i="100"/>
  <c r="B1843" i="100"/>
  <c r="C200" i="100"/>
  <c r="C291" i="100"/>
  <c r="C604" i="100"/>
  <c r="B175" i="100"/>
  <c r="B1808" i="100"/>
  <c r="AC114" i="99" a="1"/>
  <c r="C928" i="100"/>
  <c r="C1770" i="100"/>
  <c r="C711" i="100"/>
  <c r="B32" i="100"/>
  <c r="B625" i="100"/>
  <c r="BG223" i="99" a="1"/>
  <c r="C1178" i="100"/>
  <c r="B502" i="100"/>
  <c r="N5" i="99" a="1"/>
  <c r="C236" i="100"/>
  <c r="C1983" i="100"/>
  <c r="X120" i="99" a="1"/>
  <c r="C923" i="100"/>
  <c r="B1841" i="100"/>
  <c r="C867" i="100"/>
  <c r="C361" i="100"/>
  <c r="B597" i="100"/>
  <c r="B454" i="100"/>
  <c r="C578" i="100"/>
  <c r="B580" i="100"/>
  <c r="B731" i="100"/>
  <c r="C791" i="100"/>
  <c r="C1227" i="100"/>
  <c r="B53" i="100"/>
  <c r="B1147" i="100"/>
  <c r="B65" i="100"/>
  <c r="B614" i="100"/>
  <c r="B1791" i="100"/>
  <c r="B948" i="100"/>
  <c r="C1159" i="100"/>
  <c r="V122" i="99" a="1"/>
  <c r="B1983" i="100"/>
  <c r="B1237" i="100"/>
  <c r="C919" i="100"/>
  <c r="C783" i="100"/>
  <c r="C925" i="100"/>
  <c r="B1789" i="100"/>
  <c r="B889" i="100"/>
  <c r="BR219" i="99" a="1"/>
  <c r="B229" i="100"/>
  <c r="C1917" i="100"/>
  <c r="B342" i="100"/>
  <c r="E40" i="99" a="1"/>
  <c r="C1205" i="100"/>
  <c r="C987" i="100"/>
  <c r="B1874" i="100"/>
  <c r="E221" i="99" a="1"/>
  <c r="C733" i="100"/>
  <c r="C211" i="100"/>
  <c r="B700" i="100"/>
  <c r="C1946" i="100"/>
  <c r="C1556" i="100"/>
  <c r="C1595" i="100"/>
  <c r="C18" i="100"/>
  <c r="C574" i="100"/>
  <c r="X170" i="99" a="1"/>
  <c r="C1690" i="100"/>
  <c r="B1903" i="100"/>
  <c r="B405" i="100"/>
  <c r="C1104" i="100"/>
  <c r="C1209" i="100"/>
  <c r="N9" i="99" a="1"/>
  <c r="O244" i="99" a="1"/>
  <c r="B84" i="100"/>
  <c r="Y143" i="99" a="1"/>
  <c r="U91" i="99" a="1"/>
  <c r="B1123" i="100"/>
  <c r="Q89" i="99" a="1"/>
  <c r="J244" i="99" a="1"/>
  <c r="B176" i="100"/>
  <c r="C1823" i="100"/>
  <c r="C469" i="100"/>
  <c r="B1049" i="100"/>
  <c r="B1801" i="100"/>
  <c r="B1814" i="100"/>
  <c r="B468" i="100"/>
  <c r="B518" i="100"/>
  <c r="AG89" i="99" a="1"/>
  <c r="AO223" i="99" a="1"/>
  <c r="B1917" i="100"/>
  <c r="B517" i="100"/>
  <c r="B1157" i="100"/>
  <c r="C499" i="100"/>
  <c r="C998" i="100"/>
  <c r="Y91" i="99" a="1"/>
  <c r="B357" i="100"/>
  <c r="B1800" i="100"/>
  <c r="C793" i="100"/>
  <c r="B85" i="100"/>
  <c r="C58" i="100"/>
  <c r="B800" i="100"/>
  <c r="J398" i="99" a="1"/>
  <c r="C477" i="100"/>
  <c r="B1860" i="100"/>
  <c r="C1189" i="100"/>
  <c r="H165" i="99" a="1"/>
  <c r="C326" i="100"/>
  <c r="B289" i="100"/>
  <c r="C716" i="100"/>
  <c r="B1129" i="100"/>
  <c r="B1231" i="100"/>
  <c r="G288" i="99" a="1"/>
  <c r="C901" i="100"/>
  <c r="B93" i="100"/>
  <c r="C758" i="100"/>
  <c r="B769" i="100"/>
  <c r="B728" i="100"/>
  <c r="B1056" i="100"/>
  <c r="C78" i="100"/>
  <c r="C439" i="100"/>
  <c r="C1915" i="100"/>
  <c r="C432" i="100"/>
  <c r="C412" i="100"/>
  <c r="B940" i="100"/>
  <c r="B1599" i="100"/>
  <c r="C1881" i="100"/>
  <c r="B1139" i="100"/>
  <c r="B1977" i="100"/>
  <c r="C851" i="100"/>
  <c r="B273" i="100"/>
  <c r="C945" i="100"/>
  <c r="C201" i="100"/>
  <c r="L190" i="99" a="1"/>
  <c r="B515" i="100"/>
  <c r="D381" i="99" a="1"/>
  <c r="C762" i="100"/>
  <c r="E67" i="99" a="1"/>
  <c r="AB62" i="99" a="1"/>
  <c r="B1968" i="100"/>
  <c r="B174" i="100"/>
  <c r="K305" i="99" a="1"/>
  <c r="B1973" i="100"/>
  <c r="L360" i="99" a="1"/>
  <c r="C1275" i="100"/>
  <c r="B221" i="100"/>
  <c r="C1686" i="100"/>
  <c r="B734" i="100"/>
  <c r="C1077" i="100"/>
  <c r="C1855" i="100"/>
  <c r="C1807" i="100"/>
  <c r="C1091" i="100"/>
  <c r="C95" i="100"/>
  <c r="B1203" i="100"/>
  <c r="B1918" i="100"/>
  <c r="C1729" i="100"/>
  <c r="C635" i="100"/>
  <c r="B1854" i="100"/>
  <c r="B369" i="100"/>
  <c r="C150" i="100"/>
  <c r="C692" i="100"/>
  <c r="B313" i="100"/>
  <c r="B1738" i="100"/>
  <c r="C1964" i="100"/>
  <c r="C451" i="100"/>
  <c r="C1038" i="100"/>
  <c r="C613" i="100"/>
  <c r="B1807" i="100"/>
  <c r="B757" i="100"/>
  <c r="C947" i="100"/>
  <c r="C1037" i="100"/>
  <c r="C808" i="100"/>
  <c r="C1145" i="100"/>
  <c r="B423" i="100"/>
  <c r="B87" i="100"/>
  <c r="C396" i="100"/>
  <c r="B613" i="100"/>
  <c r="B1690" i="100"/>
  <c r="B319" i="100"/>
  <c r="E120" i="99" a="1"/>
  <c r="E39" i="99" a="1"/>
  <c r="C890" i="100"/>
  <c r="D94" i="99" a="1"/>
  <c r="C226" i="100"/>
  <c r="AF114" i="99" a="1"/>
  <c r="C840" i="100"/>
  <c r="B507" i="100"/>
  <c r="C999" i="100"/>
  <c r="V195" i="99" a="1"/>
  <c r="B1598" i="100"/>
  <c r="B1586" i="100"/>
  <c r="C172" i="100"/>
  <c r="B959" i="100"/>
  <c r="B598" i="100"/>
  <c r="B1666" i="100"/>
  <c r="C744" i="100"/>
  <c r="C592" i="100"/>
  <c r="C428" i="100"/>
  <c r="C531" i="100"/>
  <c r="C328" i="100"/>
  <c r="B1041" i="100"/>
  <c r="C1062" i="100"/>
  <c r="B748" i="100"/>
  <c r="B117" i="100"/>
  <c r="C197" i="100"/>
  <c r="B323" i="100"/>
  <c r="C100" i="100"/>
  <c r="B1190" i="100"/>
  <c r="B1723" i="100"/>
  <c r="B861" i="100"/>
  <c r="B148" i="100"/>
  <c r="C456" i="100"/>
  <c r="Y398" i="99" a="1"/>
  <c r="B1255" i="100"/>
  <c r="B1205" i="100"/>
  <c r="C48" i="100"/>
  <c r="C877" i="100"/>
  <c r="B1193" i="100"/>
  <c r="B1210" i="100"/>
  <c r="C234" i="100"/>
  <c r="B1186" i="100"/>
  <c r="B70" i="100"/>
  <c r="BH219" i="99" a="1"/>
  <c r="C1834" i="100"/>
  <c r="C865" i="100"/>
  <c r="C1723" i="100"/>
  <c r="C715" i="100"/>
  <c r="C342" i="100"/>
  <c r="C1905" i="100"/>
  <c r="B1092" i="100"/>
  <c r="C680" i="100"/>
  <c r="B939" i="100"/>
  <c r="C1744" i="100"/>
  <c r="B420" i="100"/>
  <c r="B566" i="100"/>
  <c r="B382" i="100"/>
  <c r="B880" i="100"/>
  <c r="B1236" i="100"/>
  <c r="C489" i="100"/>
  <c r="C1926" i="100"/>
  <c r="C985" i="100"/>
  <c r="B276" i="100"/>
  <c r="C778" i="100"/>
  <c r="B344" i="100"/>
  <c r="C1588" i="100"/>
  <c r="C874" i="100"/>
  <c r="C993" i="100"/>
  <c r="B119" i="100"/>
  <c r="C215" i="100"/>
  <c r="D221" i="99" a="1"/>
  <c r="B1042" i="100"/>
  <c r="C505" i="100"/>
  <c r="B478" i="100"/>
  <c r="C199" i="100"/>
  <c r="C763" i="100"/>
  <c r="B505" i="100"/>
  <c r="B1215" i="100"/>
  <c r="W167" i="99" a="1"/>
  <c r="B1277" i="100"/>
  <c r="C47" i="100"/>
  <c r="W398" i="99" a="1"/>
  <c r="B351" i="100"/>
  <c r="B210" i="100"/>
  <c r="B1916" i="100"/>
  <c r="X37" i="99" a="1"/>
  <c r="C1715" i="100"/>
  <c r="C123" i="100"/>
  <c r="C340" i="100"/>
  <c r="C1174" i="100"/>
  <c r="C1760" i="100"/>
  <c r="C1944" i="100"/>
  <c r="B21" i="100"/>
  <c r="C10" i="100"/>
  <c r="B1749" i="100"/>
  <c r="C209" i="100"/>
  <c r="C141" i="100"/>
  <c r="B1747" i="100"/>
  <c r="AF35" i="99" a="1"/>
  <c r="B1024" i="100"/>
  <c r="AC13" i="99" a="1"/>
  <c r="B1117" i="100"/>
  <c r="B678" i="100"/>
  <c r="AF190" i="99" a="1"/>
  <c r="C1223" i="100"/>
  <c r="C1224" i="100"/>
  <c r="B252" i="100"/>
  <c r="C1982" i="100"/>
  <c r="K114" i="99" a="1"/>
  <c r="K271" i="99" a="1"/>
  <c r="B1879" i="100"/>
  <c r="B288" i="100"/>
  <c r="B490" i="100"/>
  <c r="C1609" i="100"/>
  <c r="B1839" i="100"/>
  <c r="C584" i="100"/>
  <c r="B131" i="100"/>
  <c r="C757" i="100"/>
  <c r="C1030" i="100"/>
  <c r="B1061" i="100"/>
  <c r="B27" i="100"/>
  <c r="C545" i="100"/>
  <c r="C641" i="100"/>
  <c r="C1060" i="100"/>
  <c r="B1741" i="100"/>
  <c r="B1062" i="100"/>
  <c r="F119" i="99" a="1"/>
  <c r="C834" i="100"/>
  <c r="C805" i="100"/>
  <c r="F197" i="99" a="1"/>
  <c r="C368" i="100"/>
  <c r="C233" i="100"/>
  <c r="B691" i="100"/>
  <c r="E195" i="99" a="1"/>
  <c r="B1758" i="100"/>
  <c r="AG165" i="99" a="1"/>
  <c r="B773" i="100"/>
  <c r="O35" i="99" a="1"/>
  <c r="B996" i="100"/>
  <c r="P190" i="99" a="1"/>
  <c r="C1788" i="100"/>
  <c r="M360" i="99" a="1"/>
  <c r="C1156" i="100"/>
  <c r="C660" i="100"/>
  <c r="B354" i="100"/>
  <c r="C309" i="100"/>
  <c r="C1798" i="100"/>
  <c r="B292" i="100"/>
  <c r="B973" i="100"/>
  <c r="C1911" i="100"/>
  <c r="P244" i="99" a="1"/>
  <c r="AN221" i="99" a="1"/>
  <c r="B532" i="100"/>
  <c r="B1810" i="100"/>
  <c r="AD143" i="99" a="1"/>
  <c r="C1172" i="100"/>
  <c r="B1087" i="100"/>
  <c r="B1584" i="100"/>
  <c r="C871" i="100"/>
  <c r="B59" i="100"/>
  <c r="C772" i="100"/>
  <c r="B1927" i="100"/>
  <c r="C1222" i="100"/>
  <c r="C4" i="100"/>
  <c r="C567" i="100"/>
  <c r="C177" i="100"/>
  <c r="C523" i="100"/>
  <c r="B492" i="100"/>
  <c r="BI221" i="99" a="1"/>
  <c r="K60" i="99" a="1"/>
  <c r="C1266" i="100"/>
  <c r="C1880" i="100"/>
  <c r="C1568" i="100"/>
  <c r="C1095" i="100"/>
  <c r="C884" i="100"/>
  <c r="B1072" i="100"/>
  <c r="AA219" i="99" a="1"/>
  <c r="C953" i="100"/>
  <c r="C300" i="100"/>
  <c r="B1944" i="100"/>
  <c r="C1123" i="100"/>
  <c r="C831" i="100"/>
  <c r="B1786" i="100"/>
  <c r="C406" i="100"/>
  <c r="C210" i="100"/>
  <c r="F195" i="99" a="1"/>
  <c r="B1949" i="100"/>
  <c r="C109" i="100"/>
  <c r="U382" i="99" a="1"/>
  <c r="C739" i="100"/>
  <c r="B550" i="100"/>
  <c r="B191" i="100"/>
  <c r="C1867" i="100"/>
  <c r="B1794" i="100"/>
  <c r="B1697" i="100"/>
  <c r="C878" i="100"/>
  <c r="C1762" i="100"/>
  <c r="J35" i="99" a="1"/>
  <c r="B969" i="100"/>
  <c r="B1134" i="100"/>
  <c r="B149" i="100"/>
  <c r="C651" i="100"/>
  <c r="B1678" i="100"/>
  <c r="C1208" i="100"/>
  <c r="C453" i="100"/>
  <c r="C856" i="100"/>
  <c r="B314" i="100"/>
  <c r="B813" i="100"/>
  <c r="C973" i="100"/>
  <c r="B634" i="100"/>
  <c r="C1865" i="100"/>
  <c r="C425" i="100"/>
  <c r="W199" i="99" a="1"/>
  <c r="N8" i="99" a="1"/>
  <c r="B771" i="100"/>
  <c r="B488" i="100"/>
  <c r="B923" i="100"/>
  <c r="B1685" i="100"/>
  <c r="C844" i="100"/>
  <c r="B241" i="100"/>
  <c r="C1213" i="100"/>
  <c r="B265" i="100"/>
  <c r="B567" i="100"/>
  <c r="B1908" i="100"/>
  <c r="B1835" i="100"/>
  <c r="C956" i="100"/>
  <c r="C1215" i="100"/>
  <c r="B1045" i="100"/>
  <c r="B997" i="100"/>
  <c r="G60" i="99" a="1"/>
  <c r="B474" i="100"/>
  <c r="B1793" i="100"/>
  <c r="W64" i="99"/>
  <c r="C54" i="100"/>
  <c r="C571" i="100"/>
  <c r="B576" i="100"/>
  <c r="C266" i="100"/>
  <c r="B714" i="100"/>
  <c r="C219" i="100"/>
  <c r="C532" i="100"/>
  <c r="B794" i="100"/>
  <c r="C1049" i="100"/>
  <c r="C1839" i="100"/>
  <c r="C464" i="100"/>
  <c r="C25" i="100"/>
  <c r="BJ219" i="99" a="1"/>
  <c r="C103" i="100"/>
  <c r="C127" i="100"/>
  <c r="V197" i="99" a="1"/>
  <c r="B1128" i="100"/>
  <c r="C618" i="100"/>
  <c r="V169" i="99" a="1"/>
  <c r="B1192" i="100"/>
  <c r="C810" i="100"/>
  <c r="B213" i="100"/>
  <c r="C1642" i="100"/>
  <c r="B1732" i="100"/>
  <c r="C1146" i="100"/>
  <c r="B452" i="100"/>
  <c r="C1040" i="100"/>
  <c r="C774" i="100"/>
  <c r="E167" i="99" a="1"/>
  <c r="C23" i="100"/>
  <c r="C1752" i="100"/>
  <c r="C152" i="100"/>
  <c r="B172" i="100"/>
  <c r="B1115" i="100"/>
  <c r="BZ221" i="99" a="1"/>
  <c r="B725" i="100"/>
  <c r="C171" i="100"/>
  <c r="W69" i="99" a="1"/>
  <c r="C264" i="100"/>
  <c r="C1148" i="100"/>
  <c r="C269" i="100"/>
  <c r="B63" i="100"/>
  <c r="O165" i="99" a="1"/>
  <c r="B1555" i="100"/>
  <c r="B1069" i="100"/>
  <c r="B1029" i="100"/>
  <c r="C1886" i="100"/>
  <c r="B367" i="100"/>
  <c r="B1084" i="100"/>
  <c r="C1162" i="100"/>
  <c r="B479" i="100"/>
  <c r="I398" i="99" a="1"/>
  <c r="B1790" i="100"/>
  <c r="B793" i="100"/>
  <c r="C1672" i="100"/>
  <c r="B1172" i="100"/>
  <c r="B322" i="100"/>
  <c r="C519" i="100"/>
  <c r="C855" i="100"/>
  <c r="C259" i="100"/>
  <c r="B270" i="100"/>
  <c r="C1717" i="100"/>
  <c r="C1012" i="100"/>
  <c r="AY219" i="99" a="1"/>
  <c r="C1217" i="100"/>
  <c r="C1863" i="100"/>
  <c r="W120" i="99" a="1"/>
  <c r="B828" i="100"/>
  <c r="B979" i="100"/>
  <c r="B1141" i="100"/>
  <c r="B494" i="100"/>
  <c r="B1851" i="100"/>
  <c r="B1183" i="100"/>
  <c r="B486" i="100"/>
  <c r="B350" i="100"/>
  <c r="C190" i="100"/>
  <c r="V121" i="99" a="1"/>
  <c r="B571" i="100"/>
  <c r="B383" i="100"/>
  <c r="C337" i="100"/>
  <c r="B781" i="100"/>
  <c r="B870" i="100"/>
  <c r="C731" i="100"/>
  <c r="B1762" i="100"/>
  <c r="J288" i="99" a="1"/>
  <c r="B436" i="100"/>
  <c r="BX224" i="99" a="1"/>
  <c r="C297" i="100"/>
  <c r="H419" i="99" a="1"/>
  <c r="E197" i="99" a="1"/>
  <c r="B193" i="100"/>
  <c r="B741" i="100"/>
  <c r="C240" i="100"/>
  <c r="G165" i="99" a="1"/>
  <c r="C420" i="100"/>
  <c r="B145" i="100"/>
  <c r="B831" i="100"/>
  <c r="C85" i="100"/>
  <c r="B893" i="100"/>
  <c r="AA190" i="99" a="1"/>
  <c r="C533" i="100"/>
  <c r="C622" i="100"/>
  <c r="B1137" i="100"/>
  <c r="C1010" i="100"/>
  <c r="B1913" i="100"/>
  <c r="C1689" i="100"/>
  <c r="B180" i="100"/>
  <c r="B37" i="100"/>
  <c r="C395" i="100"/>
  <c r="C575" i="100"/>
  <c r="C649" i="100"/>
  <c r="D39" i="99" a="1"/>
  <c r="B982" i="100"/>
  <c r="B1198" i="100"/>
  <c r="B616" i="100"/>
  <c r="C837" i="100"/>
  <c r="C1793" i="100"/>
  <c r="C1565" i="100"/>
  <c r="B1735" i="100"/>
  <c r="C708" i="100"/>
  <c r="B1585" i="100"/>
  <c r="C1247" i="100"/>
  <c r="B811" i="100"/>
  <c r="AC219" i="99" a="1"/>
  <c r="B1217" i="100"/>
  <c r="F66" i="99" a="1"/>
  <c r="B624" i="100"/>
  <c r="E223" i="99" a="1"/>
  <c r="C1001" i="100"/>
  <c r="B720" i="100"/>
  <c r="C759" i="100"/>
  <c r="B1242" i="100"/>
  <c r="B1748" i="100"/>
  <c r="B94" i="100"/>
  <c r="C367" i="100"/>
  <c r="C1236" i="100"/>
  <c r="C909" i="100"/>
  <c r="B553" i="100"/>
  <c r="C180" i="100"/>
  <c r="B143" i="100"/>
  <c r="C459" i="100"/>
  <c r="B899" i="100"/>
  <c r="C1061" i="100"/>
  <c r="E68" i="99" a="1"/>
  <c r="E198" i="99" a="1"/>
  <c r="C825" i="100"/>
  <c r="C705" i="100"/>
  <c r="F192" i="99"/>
  <c r="C229" i="100"/>
  <c r="B329" i="100"/>
  <c r="L165" i="99" a="1"/>
  <c r="C564" i="100"/>
  <c r="C475" i="100"/>
  <c r="C1167" i="100"/>
  <c r="C1898" i="100"/>
  <c r="X62" i="99" a="1"/>
  <c r="Y89" i="99" a="1"/>
  <c r="B1827" i="100"/>
  <c r="B578" i="100"/>
  <c r="V91" i="99" a="1"/>
  <c r="X123" i="99" a="1"/>
  <c r="B1750" i="100"/>
  <c r="B716" i="100"/>
  <c r="B266" i="100"/>
  <c r="B732" i="100"/>
  <c r="B395" i="100"/>
  <c r="F221" i="99" a="1"/>
  <c r="C601" i="100"/>
  <c r="N377" i="99" a="1"/>
  <c r="B540" i="100"/>
  <c r="B659" i="100"/>
  <c r="B1717" i="100"/>
  <c r="AG114" i="99" a="1"/>
  <c r="B489" i="100"/>
  <c r="C303" i="100"/>
  <c r="G322" i="99" a="1"/>
  <c r="C736" i="100"/>
  <c r="B717" i="100"/>
  <c r="C815" i="100"/>
  <c r="AD219" i="99" a="1"/>
  <c r="W116" i="99"/>
  <c r="C1711" i="100"/>
  <c r="M244" i="99" a="1"/>
  <c r="H271" i="99" a="1"/>
  <c r="BY221" i="99" a="1"/>
  <c r="C1803" i="100"/>
  <c r="C794" i="100"/>
  <c r="C670" i="100"/>
  <c r="B1278" i="100"/>
  <c r="BE223" i="99" a="1"/>
  <c r="B930" i="100"/>
  <c r="C445" i="100"/>
  <c r="C1590" i="100"/>
  <c r="C1862" i="100"/>
  <c r="B1063" i="100"/>
  <c r="C975" i="100"/>
  <c r="C194" i="100"/>
  <c r="C647" i="100"/>
  <c r="F67" i="99" a="1"/>
  <c r="B496" i="100"/>
  <c r="G143" i="99" a="1"/>
  <c r="C1795" i="100"/>
  <c r="B993" i="100"/>
  <c r="N114" i="99" a="1"/>
  <c r="B1876" i="100"/>
  <c r="C405" i="100"/>
  <c r="B1020" i="100"/>
  <c r="C1199" i="100"/>
  <c r="C754" i="100"/>
  <c r="W62" i="99" a="1"/>
  <c r="C535" i="100"/>
  <c r="B15" i="100"/>
  <c r="O271" i="99" a="1"/>
  <c r="B960" i="100"/>
  <c r="B1268" i="100"/>
  <c r="B49" i="100"/>
  <c r="P5" i="99" a="1"/>
  <c r="C992" i="100"/>
  <c r="C1697" i="100"/>
  <c r="C1957" i="100"/>
  <c r="C570" i="100"/>
  <c r="V93" i="99" a="1"/>
  <c r="B957" i="100"/>
  <c r="B1262" i="100"/>
  <c r="B431" i="100"/>
  <c r="N13" i="99" a="1"/>
  <c r="BV221" i="99" a="1"/>
  <c r="C89" i="100"/>
  <c r="B226" i="100"/>
  <c r="B1914" i="100"/>
  <c r="B33" i="100"/>
  <c r="C1081" i="100"/>
  <c r="B1923" i="100"/>
  <c r="C1056" i="100"/>
  <c r="C120" i="100"/>
  <c r="C1140" i="100"/>
  <c r="B381" i="100"/>
  <c r="B1957" i="100"/>
  <c r="B1109" i="100"/>
  <c r="C1768" i="100"/>
  <c r="C1190" i="100"/>
  <c r="C908" i="100"/>
  <c r="C606" i="100"/>
  <c r="C1811" i="100"/>
  <c r="Y62" i="99"/>
  <c r="G114" i="99" a="1"/>
  <c r="C246" i="100"/>
  <c r="C1750" i="100"/>
  <c r="C595" i="100"/>
  <c r="B1167" i="100"/>
  <c r="F194" i="99" a="1"/>
  <c r="B672" i="100"/>
  <c r="C978" i="100"/>
  <c r="C785" i="100"/>
  <c r="B1727" i="100"/>
  <c r="C1129" i="100"/>
  <c r="B753" i="100"/>
  <c r="B272" i="100"/>
  <c r="C320" i="100"/>
  <c r="B1956" i="100"/>
  <c r="B1211" i="100"/>
  <c r="C848" i="100"/>
  <c r="C983" i="100"/>
  <c r="C537" i="100"/>
  <c r="L114" i="99" a="1"/>
  <c r="B215" i="100"/>
  <c r="B511" i="100"/>
  <c r="C551" i="100"/>
  <c r="G62" i="99"/>
  <c r="B302" i="100"/>
  <c r="B498" i="100"/>
  <c r="C391" i="100"/>
  <c r="B1819" i="100"/>
  <c r="C33" i="100"/>
  <c r="C1155" i="100"/>
  <c r="M60" i="99" a="1"/>
  <c r="B1921" i="100"/>
  <c r="C470" i="100"/>
  <c r="B1025" i="100"/>
  <c r="B723" i="100"/>
  <c r="C726" i="100"/>
  <c r="C1045" i="100"/>
  <c r="C458" i="100"/>
  <c r="B751" i="100"/>
  <c r="C541" i="100"/>
  <c r="B99" i="100"/>
  <c r="C693" i="100"/>
  <c r="C1257" i="100"/>
  <c r="B1267" i="100"/>
  <c r="B296" i="100"/>
  <c r="C345" i="100"/>
  <c r="C1160" i="100"/>
  <c r="C289" i="100"/>
  <c r="G167" i="99" a="1"/>
  <c r="C1669" i="100"/>
  <c r="C80" i="100"/>
  <c r="B192" i="100"/>
  <c r="B1691" i="100"/>
  <c r="B588" i="100"/>
  <c r="C930" i="100"/>
  <c r="B1012" i="100"/>
  <c r="CC219" i="99" a="1"/>
  <c r="B887" i="100"/>
  <c r="C633" i="100"/>
  <c r="B820" i="100"/>
  <c r="C1559" i="100"/>
  <c r="C677" i="100"/>
  <c r="C255" i="100"/>
  <c r="C1940" i="100"/>
  <c r="B807" i="100"/>
  <c r="C1594" i="100"/>
  <c r="X67" i="99" a="1"/>
  <c r="B878" i="100"/>
  <c r="C263" i="100"/>
  <c r="B1206" i="100"/>
  <c r="C1708" i="100"/>
  <c r="C1741" i="100"/>
  <c r="B462" i="100"/>
  <c r="C1953" i="100"/>
  <c r="C1933" i="100"/>
  <c r="C314" i="100"/>
  <c r="C224" i="100"/>
  <c r="C1118" i="100"/>
  <c r="C826" i="100"/>
  <c r="B622" i="100"/>
  <c r="B687" i="100"/>
  <c r="V379" i="99" a="1"/>
  <c r="C330" i="100"/>
  <c r="C195" i="100"/>
  <c r="D401" i="99" a="1"/>
  <c r="B1013" i="100"/>
  <c r="D198" i="99" a="1"/>
  <c r="B1133" i="100"/>
  <c r="B1224" i="100"/>
  <c r="B1273" i="100"/>
  <c r="C852" i="100"/>
  <c r="AE35" i="99" a="1"/>
  <c r="C1671" i="100"/>
  <c r="C868" i="100"/>
  <c r="C667" i="100"/>
  <c r="C1230" i="100"/>
  <c r="B965" i="100"/>
  <c r="C65" i="100"/>
  <c r="C927" i="100"/>
  <c r="B697" i="100"/>
  <c r="B337" i="100"/>
  <c r="B204" i="100"/>
  <c r="E116" i="99"/>
  <c r="B1037" i="100"/>
  <c r="B1878" i="100"/>
  <c r="C1008" i="100"/>
  <c r="C79" i="100"/>
  <c r="C148" i="100"/>
  <c r="C1738" i="100"/>
  <c r="C911" i="100"/>
  <c r="C1815" i="100"/>
  <c r="B527" i="100"/>
  <c r="B989" i="100"/>
  <c r="C514" i="100"/>
  <c r="B658" i="100"/>
  <c r="B1981" i="100"/>
  <c r="X121" i="99" a="1"/>
  <c r="C862" i="100"/>
  <c r="C1954" i="100"/>
  <c r="B400" i="100"/>
  <c r="B743" i="100"/>
  <c r="C1859" i="100"/>
  <c r="F246" i="99" a="1"/>
  <c r="B817" i="100"/>
  <c r="C139" i="100"/>
  <c r="C608" i="100"/>
  <c r="C652" i="100"/>
  <c r="B499" i="100"/>
  <c r="C1090" i="100"/>
  <c r="B653" i="100"/>
  <c r="B374" i="100"/>
  <c r="C73" i="100"/>
  <c r="C21" i="100"/>
  <c r="B438" i="100"/>
  <c r="C1776" i="100"/>
  <c r="CD219" i="99" a="1"/>
  <c r="C845" i="100"/>
  <c r="Y377" i="99" a="1"/>
  <c r="CB219" i="99" a="1"/>
  <c r="E290" i="99" a="1"/>
  <c r="C1735" i="100"/>
  <c r="V62" i="99" a="1"/>
  <c r="B510" i="100"/>
  <c r="C501" i="100"/>
  <c r="B88" i="100"/>
  <c r="C1840" i="100"/>
  <c r="B1680" i="100"/>
  <c r="C1250" i="100"/>
  <c r="C12" i="100"/>
  <c r="C1747" i="100"/>
  <c r="B1019" i="100"/>
  <c r="C1264" i="100"/>
  <c r="B293" i="100"/>
  <c r="C1108" i="100"/>
  <c r="B1823" i="100"/>
  <c r="C1700" i="100"/>
  <c r="B827" i="100"/>
  <c r="B1765" i="100"/>
  <c r="H190" i="99" a="1"/>
  <c r="C1941" i="100"/>
  <c r="C946" i="100"/>
  <c r="I13" i="99" a="1"/>
  <c r="B759" i="100"/>
  <c r="C218" i="100"/>
  <c r="B1838" i="100"/>
  <c r="C1676" i="100"/>
  <c r="G337" i="99" a="1"/>
  <c r="C1231" i="100"/>
  <c r="B1086" i="100"/>
  <c r="B214" i="100"/>
  <c r="B333" i="100"/>
  <c r="C126" i="100"/>
  <c r="B1048" i="100"/>
  <c r="B112" i="100"/>
  <c r="B120" i="100"/>
  <c r="B788" i="100"/>
  <c r="B1053" i="100"/>
  <c r="C1797" i="100"/>
  <c r="C375" i="100"/>
  <c r="C1846" i="100"/>
  <c r="C1142" i="100"/>
  <c r="C780" i="100"/>
  <c r="C1799" i="100"/>
  <c r="C1616" i="100"/>
  <c r="B475" i="100"/>
  <c r="C568" i="100"/>
  <c r="B1781" i="100"/>
  <c r="C1694" i="100"/>
  <c r="C134" i="100"/>
  <c r="B1849" i="100"/>
  <c r="L271" i="99" a="1"/>
  <c r="D121" i="99" a="1"/>
  <c r="B1101" i="100"/>
  <c r="C750" i="100"/>
  <c r="C516" i="100"/>
  <c r="B522" i="100"/>
  <c r="B1176" i="100"/>
  <c r="B1603" i="100"/>
  <c r="B1148" i="100"/>
  <c r="B90" i="100"/>
  <c r="C196" i="100"/>
  <c r="C227" i="100"/>
  <c r="D383" i="99" a="1"/>
  <c r="N190" i="99" a="1"/>
  <c r="C924" i="100"/>
  <c r="B768" i="100"/>
  <c r="C1851" i="100"/>
  <c r="C1131" i="100"/>
  <c r="B674" i="100"/>
  <c r="D120" i="99" a="1"/>
  <c r="C334" i="100"/>
  <c r="BK219" i="99" a="1"/>
  <c r="B516" i="100"/>
  <c r="C136" i="100"/>
  <c r="B54" i="100"/>
  <c r="B525" i="100"/>
  <c r="C1685" i="100"/>
  <c r="C1271" i="100"/>
  <c r="C1147" i="100"/>
  <c r="C1032" i="100"/>
  <c r="C701" i="100"/>
  <c r="C228" i="100"/>
  <c r="B557" i="100"/>
  <c r="V381" i="99" a="1"/>
  <c r="B409" i="100"/>
  <c r="B668" i="100"/>
  <c r="C554" i="100"/>
  <c r="B1233" i="100"/>
  <c r="I219" i="99" a="1"/>
  <c r="G221" i="99" a="1"/>
  <c r="P143" i="99" a="1"/>
  <c r="C49" i="100"/>
  <c r="C590" i="100"/>
  <c r="C662" i="100"/>
  <c r="B1232" i="100"/>
  <c r="AR221" i="99" a="1"/>
  <c r="B399" i="100"/>
  <c r="B460" i="100"/>
  <c r="B649" i="100"/>
  <c r="B456" i="100"/>
  <c r="C620" i="100"/>
  <c r="C626" i="100"/>
  <c r="C577" i="100"/>
  <c r="C118" i="100"/>
  <c r="B569" i="100"/>
  <c r="C1152" i="100"/>
  <c r="AA114" i="99" a="1"/>
  <c r="B1216" i="100"/>
  <c r="B485" i="100"/>
  <c r="B572" i="100"/>
  <c r="AF377" i="99" a="1"/>
  <c r="C508" i="100"/>
  <c r="C764" i="100"/>
  <c r="B1965" i="100"/>
  <c r="C1817" i="100"/>
  <c r="C338" i="100"/>
  <c r="B690" i="100"/>
  <c r="C1124" i="100"/>
  <c r="AE190" i="99" a="1"/>
  <c r="AB271" i="99" a="1"/>
  <c r="W195" i="99" a="1"/>
  <c r="J219" i="99" a="1"/>
  <c r="C879" i="100"/>
  <c r="B444" i="100"/>
  <c r="B896" i="100"/>
  <c r="C784" i="100"/>
  <c r="E196" i="99" a="1"/>
  <c r="C1093" i="100"/>
  <c r="C268" i="100"/>
  <c r="X39" i="99" a="1"/>
  <c r="AA377" i="99" a="1"/>
  <c r="AI60" i="99" a="1"/>
  <c r="B911" i="100"/>
  <c r="B1760" i="100"/>
  <c r="I288" i="99" a="1"/>
  <c r="B744" i="100"/>
  <c r="B558" i="100"/>
  <c r="B1040" i="100"/>
  <c r="C1845" i="100"/>
  <c r="B96" i="100"/>
  <c r="B872" i="100"/>
  <c r="C14" i="100"/>
  <c r="C1064" i="100"/>
  <c r="B956" i="100"/>
  <c r="C799" i="100"/>
  <c r="B1152" i="100"/>
  <c r="C1952" i="100"/>
  <c r="B1676" i="100"/>
  <c r="C1819" i="100"/>
  <c r="G360" i="99" a="1"/>
  <c r="C288" i="100"/>
  <c r="C156" i="100"/>
  <c r="C1761" i="100"/>
  <c r="C491" i="100"/>
  <c r="B263" i="100"/>
  <c r="C1197" i="100"/>
  <c r="AE377" i="99" a="1"/>
  <c r="B1611" i="100"/>
  <c r="B129" i="100"/>
  <c r="C446" i="100"/>
  <c r="C950" i="100"/>
  <c r="C906" i="100"/>
  <c r="C107" i="100"/>
  <c r="B1615" i="100"/>
  <c r="N341" i="99" a="1"/>
  <c r="C1047" i="100"/>
  <c r="B206" i="100"/>
  <c r="C237" i="100"/>
  <c r="B111" i="100"/>
  <c r="B1701" i="100"/>
  <c r="B330" i="100"/>
  <c r="B1158" i="100"/>
  <c r="E123" i="99" a="1"/>
  <c r="L60" i="99" a="1"/>
  <c r="C596" i="100"/>
  <c r="BP219" i="99" a="1"/>
  <c r="AE13" i="99" a="1"/>
  <c r="B765" i="100"/>
  <c r="AB37" i="99" a="1"/>
  <c r="C1273" i="100"/>
  <c r="B855" i="100"/>
  <c r="C961" i="100"/>
  <c r="B465" i="100"/>
  <c r="AC221" i="99" a="1"/>
  <c r="C1157" i="100"/>
  <c r="B599" i="100"/>
  <c r="C1253" i="100"/>
  <c r="E169" i="99" a="1"/>
  <c r="B1783" i="100"/>
  <c r="F398" i="99" a="1"/>
  <c r="C296" i="100"/>
  <c r="BI219" i="99" a="1"/>
  <c r="B1830" i="100"/>
  <c r="B679" i="100"/>
  <c r="C290" i="99" a="1"/>
  <c r="AA60" i="99" a="1"/>
  <c r="C1583" i="100"/>
  <c r="C1873" i="100"/>
  <c r="E356" i="99" a="1"/>
  <c r="B1988" i="100"/>
  <c r="C1785" i="100"/>
  <c r="C1812" i="100"/>
  <c r="B830" i="100"/>
  <c r="C1681" i="100"/>
  <c r="B1671" i="100"/>
  <c r="C1667" i="100"/>
  <c r="C449" i="100"/>
  <c r="B1938" i="100"/>
  <c r="C1092" i="100"/>
  <c r="B785" i="100"/>
  <c r="AO224" i="99" a="1"/>
  <c r="C140" i="100"/>
  <c r="CF219" i="99" a="1"/>
  <c r="W194" i="99"/>
  <c r="B1804" i="100"/>
  <c r="C1960" i="100"/>
  <c r="C443" i="100"/>
  <c r="B1774" i="100"/>
  <c r="B264" i="100"/>
  <c r="C605" i="100"/>
  <c r="B413" i="100"/>
  <c r="C1951" i="100"/>
  <c r="B501" i="100"/>
  <c r="B173" i="100"/>
  <c r="C1772" i="100"/>
  <c r="C904" i="100"/>
  <c r="B1806" i="100"/>
  <c r="C1740" i="100"/>
  <c r="C1903" i="100"/>
  <c r="C790" i="100"/>
  <c r="B1090" i="100"/>
  <c r="W170" i="99" a="1"/>
  <c r="B735" i="100"/>
  <c r="B1565" i="100"/>
  <c r="C306" i="100"/>
  <c r="AZ219" i="99" a="1"/>
  <c r="X221" i="99" a="1"/>
  <c r="C1272" i="100"/>
  <c r="C1235" i="100"/>
  <c r="B396" i="100"/>
  <c r="C1589" i="100"/>
  <c r="B225" i="100"/>
  <c r="B942" i="100"/>
  <c r="B321" i="100"/>
  <c r="C1204" i="100"/>
  <c r="BE221" i="99" a="1"/>
  <c r="AE89" i="99" a="1"/>
  <c r="B1195" i="100"/>
  <c r="F223" i="99" a="1"/>
  <c r="D91" i="99" a="1"/>
  <c r="B897" i="100"/>
  <c r="B605" i="100"/>
  <c r="C467" i="100"/>
  <c r="B1922" i="100"/>
  <c r="C886" i="100"/>
  <c r="C116" i="100"/>
  <c r="B538" i="100"/>
  <c r="B1802" i="100"/>
  <c r="C1141" i="100"/>
  <c r="C1252" i="100"/>
  <c r="C401" i="100"/>
  <c r="Z114" i="99" a="1"/>
  <c r="AF89" i="99" a="1"/>
  <c r="C1782" i="100"/>
  <c r="C1767" i="100"/>
  <c r="C102" i="100"/>
  <c r="C627" i="100"/>
  <c r="C1015" i="100"/>
  <c r="B234" i="100"/>
  <c r="B512" i="100"/>
  <c r="B1945" i="100"/>
  <c r="C1042" i="100"/>
  <c r="C1596" i="100"/>
  <c r="B259" i="100"/>
  <c r="B1855" i="100"/>
  <c r="B171" i="100"/>
  <c r="C129" i="100"/>
  <c r="C376" i="100"/>
  <c r="B921" i="100"/>
  <c r="B1182" i="100"/>
  <c r="C1102" i="100"/>
  <c r="C371" i="100"/>
  <c r="B434" i="100"/>
  <c r="H337" i="99" a="1"/>
  <c r="B1265" i="100"/>
  <c r="C1246" i="100"/>
  <c r="N35" i="99" a="1"/>
  <c r="B327" i="100"/>
  <c r="B1556" i="100"/>
  <c r="D119" i="99" a="1"/>
  <c r="B1260" i="100"/>
  <c r="C658" i="100"/>
  <c r="B30" i="100"/>
  <c r="B404" i="100"/>
  <c r="C1769" i="100"/>
  <c r="B1604" i="100"/>
  <c r="C29" i="100"/>
  <c r="B1276" i="100"/>
  <c r="AT219" i="99" a="1"/>
  <c r="C1119" i="100"/>
  <c r="B746" i="100"/>
  <c r="O288" i="99" a="1"/>
  <c r="C1833" i="100"/>
  <c r="C92" i="100"/>
  <c r="B184" i="100"/>
  <c r="B1672" i="100"/>
  <c r="O143" i="99" a="1"/>
  <c r="B1583" i="100"/>
  <c r="C540" i="100"/>
  <c r="C984" i="100"/>
  <c r="AD35" i="99" a="1"/>
  <c r="V401" i="99" a="1"/>
  <c r="J190" i="99" a="1"/>
  <c r="B1091" i="100"/>
  <c r="C1691" i="100"/>
  <c r="B1859" i="100"/>
  <c r="C225" i="100"/>
  <c r="C1908" i="100"/>
  <c r="B747" i="100"/>
  <c r="V404" i="99" a="1"/>
  <c r="C803" i="100"/>
  <c r="C1185" i="100"/>
  <c r="B6" i="100"/>
  <c r="B1958" i="100"/>
  <c r="BN219" i="99" a="1"/>
  <c r="W382" i="99" a="1"/>
  <c r="C427" i="100"/>
  <c r="W93" i="99" a="1"/>
  <c r="B1667" i="100"/>
  <c r="B1764" i="100"/>
  <c r="B1094" i="100"/>
  <c r="C258" i="100"/>
  <c r="C797" i="100"/>
  <c r="C951" i="100"/>
  <c r="B1753" i="100"/>
  <c r="B1729" i="100"/>
  <c r="C1831" i="100"/>
  <c r="B311" i="100"/>
  <c r="B1559" i="100"/>
  <c r="B242" i="100"/>
  <c r="B1950" i="100"/>
  <c r="B355" i="100"/>
  <c r="B1853" i="100"/>
  <c r="B815" i="100"/>
  <c r="C360" i="100"/>
  <c r="C1724" i="100"/>
  <c r="C724" i="100"/>
  <c r="C937" i="100"/>
  <c r="B401" i="100"/>
  <c r="B1075" i="100"/>
  <c r="B988" i="100"/>
  <c r="B493" i="100"/>
  <c r="C1226" i="100"/>
  <c r="C669" i="100"/>
  <c r="B972" i="100"/>
  <c r="B470" i="100"/>
  <c r="B1606" i="100"/>
  <c r="C1265" i="100"/>
  <c r="B1759" i="100"/>
  <c r="AB114" i="99" a="1"/>
  <c r="AF271" i="99" a="1"/>
  <c r="B876" i="100"/>
  <c r="C55" i="100"/>
  <c r="B1568" i="100"/>
  <c r="B463" i="100"/>
  <c r="C506" i="100"/>
  <c r="B961" i="100"/>
  <c r="C639" i="100"/>
  <c r="U379" i="99" a="1"/>
  <c r="B651" i="100"/>
  <c r="C597" i="100"/>
  <c r="B170" i="100"/>
  <c r="B318" i="100"/>
  <c r="C1018" i="100"/>
  <c r="V39" i="99" a="1"/>
  <c r="C682" i="100"/>
  <c r="AB35" i="99" a="1"/>
  <c r="G419" i="99" a="1"/>
  <c r="B1972" i="100"/>
  <c r="C952" i="100"/>
  <c r="C1787" i="100"/>
  <c r="C335" i="100"/>
  <c r="F65" i="99" a="1"/>
  <c r="B1274" i="100"/>
  <c r="C1566" i="100"/>
  <c r="BL221" i="99" a="1"/>
  <c r="X197" i="99" a="1"/>
  <c r="B1118" i="100"/>
  <c r="C954" i="100"/>
  <c r="B710" i="100"/>
  <c r="I60" i="99" a="1"/>
  <c r="B4" i="100"/>
  <c r="C369" i="100"/>
  <c r="C222" i="100"/>
  <c r="C728" i="100"/>
  <c r="D224" i="99" a="1"/>
  <c r="C800" i="100"/>
  <c r="B922" i="100"/>
  <c r="B358" i="100"/>
  <c r="X40" i="99" a="1"/>
  <c r="C424" i="100"/>
  <c r="L341" i="99" a="1"/>
  <c r="C1248" i="100"/>
  <c r="B764" i="100"/>
  <c r="B364" i="100"/>
  <c r="C1841" i="100"/>
  <c r="C480" i="100"/>
  <c r="C137" i="100"/>
  <c r="C1858" i="100"/>
  <c r="B1767" i="100"/>
  <c r="C1825" i="100"/>
  <c r="B1252" i="100"/>
  <c r="C1781" i="100"/>
  <c r="C1733" i="100"/>
  <c r="B104" i="100"/>
  <c r="B600" i="100"/>
  <c r="B1920" i="100"/>
  <c r="B151" i="100"/>
  <c r="C687" i="100"/>
  <c r="B1825" i="100"/>
  <c r="C1924" i="100"/>
  <c r="C285" i="100"/>
  <c r="B825" i="100"/>
  <c r="B142" i="100"/>
  <c r="B1948" i="100"/>
  <c r="B857" i="100"/>
  <c r="C1978" i="100"/>
  <c r="K4" i="99" a="1"/>
  <c r="C488" i="100"/>
  <c r="B126" i="100"/>
  <c r="C760" i="100"/>
  <c r="J377" i="99" a="1"/>
  <c r="B936" i="100"/>
  <c r="B721" i="100"/>
  <c r="C380" i="99" a="1"/>
  <c r="C430" i="100"/>
  <c r="C1134" i="100"/>
  <c r="C550" i="100"/>
  <c r="C329" i="100"/>
  <c r="C1135" i="100"/>
  <c r="B783" i="100"/>
  <c r="K360" i="99" a="1"/>
  <c r="C819" i="100"/>
  <c r="BW221" i="99" a="1"/>
  <c r="C448" i="100"/>
  <c r="B422" i="100"/>
  <c r="C1754" i="100"/>
  <c r="C972" i="100"/>
  <c r="C308" i="100"/>
  <c r="C1080" i="100"/>
  <c r="B1720" i="100"/>
  <c r="C1766" i="100"/>
  <c r="B1032" i="100"/>
  <c r="C1607" i="100"/>
  <c r="B631" i="100"/>
  <c r="B504" i="100"/>
  <c r="C979" i="100"/>
  <c r="C1695" i="100"/>
  <c r="B740" i="100"/>
  <c r="C976" i="100"/>
  <c r="B1106" i="100"/>
  <c r="B424" i="100"/>
  <c r="C1234" i="100"/>
  <c r="E249" i="99" a="1"/>
  <c r="D379" i="99" a="1"/>
  <c r="K219" i="99" a="1"/>
  <c r="B200" i="100"/>
  <c r="C436" i="100"/>
  <c r="J60" i="99" a="1"/>
  <c r="C1942" i="100"/>
  <c r="C1029" i="100"/>
  <c r="C573" i="100"/>
  <c r="V65" i="99" a="1"/>
  <c r="B1742" i="100"/>
  <c r="B1560" i="100"/>
  <c r="B1027" i="100"/>
  <c r="C1986" i="100"/>
  <c r="J114" i="99" a="1"/>
  <c r="AB190" i="99" a="1"/>
  <c r="C833" i="100"/>
  <c r="C1779" i="100"/>
  <c r="B363" i="100"/>
  <c r="B610" i="100"/>
  <c r="C539" i="100"/>
  <c r="C1006" i="100"/>
  <c r="B1208" i="100"/>
  <c r="B1126" i="100"/>
  <c r="C910" i="100"/>
  <c r="C521" i="100"/>
  <c r="P6" i="99" a="1"/>
  <c r="C1184" i="100"/>
  <c r="C182" i="100"/>
  <c r="Y271" i="99" a="1"/>
  <c r="C1009" i="100"/>
  <c r="C895" i="100"/>
  <c r="B418" i="100"/>
  <c r="B1881" i="100"/>
  <c r="B810" i="100"/>
  <c r="C770" i="100"/>
  <c r="C1175" i="100"/>
  <c r="B967" i="100"/>
  <c r="C62" i="100"/>
  <c r="B1884" i="100"/>
  <c r="B256" i="100"/>
  <c r="V170" i="99" a="1"/>
  <c r="C1171" i="100"/>
  <c r="B1161" i="100"/>
  <c r="B20" i="100"/>
  <c r="X398" i="99" a="1"/>
  <c r="AP224" i="99" a="1"/>
  <c r="C748" i="100"/>
  <c r="B336" i="100"/>
  <c r="C311" i="100"/>
  <c r="C1870" i="100"/>
  <c r="C902" i="100"/>
  <c r="B1078" i="100"/>
  <c r="C455" i="100"/>
  <c r="W119" i="99" a="1"/>
  <c r="Q244" i="99" a="1"/>
  <c r="C580" i="100"/>
  <c r="C1988" i="100"/>
  <c r="C854" i="100"/>
  <c r="C115" i="100"/>
  <c r="C515" i="100"/>
  <c r="B824" i="100"/>
  <c r="B1023" i="100"/>
  <c r="B1149" i="100"/>
  <c r="B1987" i="100"/>
  <c r="C1780" i="100"/>
  <c r="C1218" i="100"/>
  <c r="B661" i="100"/>
  <c r="V402" i="99" a="1"/>
  <c r="B121" i="100"/>
  <c r="B48" i="100"/>
  <c r="B1050" i="100"/>
  <c r="B1734" i="100"/>
  <c r="C411" i="100"/>
  <c r="C447" i="100"/>
  <c r="C1929" i="100"/>
  <c r="B1897" i="100"/>
  <c r="B1225" i="100"/>
  <c r="B1008" i="100"/>
  <c r="B1095" i="100"/>
  <c r="C11" i="100"/>
  <c r="B14" i="100"/>
  <c r="B552" i="100"/>
  <c r="C1668" i="100"/>
  <c r="C61" i="100"/>
  <c r="C60" i="100"/>
  <c r="F121" i="99" a="1"/>
  <c r="C261" i="100"/>
  <c r="H305" i="99" a="1"/>
  <c r="C1777" i="100"/>
  <c r="C1599" i="100"/>
  <c r="B411" i="100"/>
  <c r="C50" i="100"/>
  <c r="C655" i="100"/>
  <c r="C1584" i="100"/>
  <c r="C279" i="100"/>
  <c r="C1985" i="100"/>
  <c r="C916" i="100"/>
  <c r="C718" i="100"/>
  <c r="C1143" i="100"/>
  <c r="C1163" i="100"/>
  <c r="C621" i="100"/>
  <c r="B1693" i="100"/>
  <c r="B1725" i="100"/>
  <c r="B1102" i="100"/>
  <c r="C1225" i="100"/>
  <c r="C525" i="100"/>
  <c r="AN224" i="99" a="1"/>
  <c r="B646" i="100"/>
  <c r="B1054" i="100"/>
  <c r="B1204" i="100"/>
  <c r="B284" i="100"/>
  <c r="B108" i="100"/>
  <c r="B705" i="100"/>
  <c r="J419" i="99" a="1"/>
  <c r="C56" i="100"/>
  <c r="C1195" i="100"/>
  <c r="B340" i="100"/>
  <c r="B410" i="100"/>
  <c r="C887" i="100"/>
  <c r="B920" i="100"/>
  <c r="C1808" i="100"/>
  <c r="C943" i="100"/>
  <c r="C565" i="100"/>
  <c r="B1733" i="100"/>
  <c r="B1065" i="100"/>
  <c r="C307" i="100"/>
  <c r="C1611" i="100"/>
  <c r="B1817" i="100"/>
  <c r="C881" i="100"/>
  <c r="B570" i="100"/>
  <c r="CI219" i="99" a="1"/>
  <c r="B487" i="100"/>
  <c r="B74" i="100"/>
  <c r="C83" i="100"/>
  <c r="C363" i="100"/>
  <c r="B1642" i="100"/>
  <c r="C648" i="100"/>
  <c r="C1763" i="100"/>
  <c r="C866" i="100"/>
  <c r="C917" i="100"/>
  <c r="C485" i="100"/>
  <c r="C468" i="100"/>
  <c r="B446" i="100"/>
  <c r="C440" i="100"/>
  <c r="C496" i="100"/>
  <c r="D249" i="99" a="1"/>
  <c r="B347" i="100"/>
  <c r="B1557" i="100"/>
  <c r="C87" i="100"/>
  <c r="C769" i="100"/>
  <c r="C1829" i="100"/>
  <c r="C457" i="100"/>
  <c r="L35" i="99" a="1"/>
  <c r="B963" i="100"/>
  <c r="C1894" i="100"/>
  <c r="C1718" i="100"/>
  <c r="B1177" i="100"/>
  <c r="B587" i="100"/>
  <c r="B1891" i="100"/>
  <c r="C241" i="100"/>
  <c r="E64" i="99"/>
  <c r="G35" i="99" a="1"/>
  <c r="C581" i="100"/>
  <c r="C1555" i="100"/>
  <c r="C203" i="100"/>
  <c r="B509" i="100"/>
  <c r="C1887" i="100"/>
  <c r="C1789" i="100"/>
  <c r="B366" i="100"/>
  <c r="C1027" i="100"/>
  <c r="AB398" i="99" a="1"/>
  <c r="C331" i="100"/>
  <c r="BX221" i="99" a="1"/>
  <c r="C839" i="100"/>
  <c r="B1554" i="100"/>
  <c r="B441" i="100"/>
  <c r="C1720" i="100"/>
  <c r="H219" i="99" a="1"/>
  <c r="C1683" i="100"/>
  <c r="B1904" i="100"/>
  <c r="B1858" i="100"/>
  <c r="J305" i="99" a="1"/>
  <c r="C1824" i="100"/>
  <c r="C1959" i="100"/>
  <c r="B1766" i="100"/>
  <c r="B1974" i="100"/>
  <c r="B1926" i="100"/>
  <c r="B1168" i="100"/>
  <c r="C1684" i="100"/>
  <c r="C1703" i="100"/>
  <c r="B1229" i="100"/>
  <c r="C1136" i="100"/>
  <c r="C341" i="100"/>
  <c r="B1689" i="100"/>
  <c r="C1765" i="100"/>
  <c r="B1805" i="100"/>
  <c r="B371" i="100"/>
  <c r="C1035" i="100"/>
  <c r="B834" i="100"/>
  <c r="C386" i="100"/>
  <c r="C98" i="100"/>
  <c r="V383" i="99" a="1"/>
  <c r="C850" i="100"/>
  <c r="C465" i="100"/>
  <c r="C1955" i="100"/>
  <c r="C1255" i="100"/>
  <c r="D194" i="99" a="1"/>
  <c r="B280" i="100"/>
  <c r="W198" i="99" a="1"/>
  <c r="B1569" i="100"/>
  <c r="B1809" i="100"/>
  <c r="C359" i="100"/>
  <c r="C135" i="100"/>
  <c r="B779" i="100"/>
  <c r="D37" i="99" a="1"/>
  <c r="B118" i="100"/>
  <c r="C450" i="100"/>
  <c r="B1258" i="100"/>
  <c r="C1842" i="100"/>
  <c r="B1708" i="100"/>
  <c r="C986" i="100"/>
  <c r="Q190" i="99" a="1"/>
  <c r="C1970" i="100"/>
  <c r="B962" i="100"/>
  <c r="C354" i="100"/>
  <c r="C1614" i="100"/>
  <c r="B1097" i="100"/>
  <c r="B1901" i="100"/>
  <c r="B555" i="100"/>
  <c r="B946" i="100"/>
  <c r="C1114" i="100"/>
  <c r="C949" i="100"/>
  <c r="C526" i="100"/>
  <c r="B1815" i="100"/>
  <c r="B821" i="100"/>
  <c r="B537" i="100"/>
  <c r="B1175" i="100"/>
  <c r="G377" i="99" a="1"/>
  <c r="B491" i="100"/>
  <c r="C967" i="100"/>
  <c r="B408" i="100"/>
  <c r="B695" i="100"/>
  <c r="F122" i="99" a="1"/>
  <c r="B1184" i="100"/>
  <c r="B1034" i="100"/>
  <c r="C435" i="100"/>
  <c r="V199" i="99" a="1"/>
  <c r="B116" i="100"/>
  <c r="C1176" i="100"/>
  <c r="B1169" i="100"/>
  <c r="B177" i="100"/>
  <c r="B1597" i="100"/>
  <c r="B542" i="100"/>
  <c r="C625" i="100"/>
  <c r="BF221" i="99" a="1"/>
  <c r="C46" i="100"/>
  <c r="C1180" i="100"/>
  <c r="B1246" i="100"/>
  <c r="CH219" i="99" a="1"/>
  <c r="C960" i="100"/>
  <c r="B1060" i="100"/>
  <c r="AG60" i="99" a="1"/>
  <c r="AI165" i="99" a="1"/>
  <c r="B497" i="100"/>
  <c r="B902" i="100"/>
  <c r="W39" i="99" a="1"/>
  <c r="B841" i="100"/>
  <c r="C664" i="100"/>
  <c r="B285" i="100"/>
  <c r="C397" i="100"/>
  <c r="C243" i="100"/>
  <c r="D343" i="99" a="1"/>
  <c r="C362" i="99" a="1"/>
  <c r="C609" i="100"/>
  <c r="D402" i="99" a="1"/>
  <c r="B105" i="100"/>
  <c r="C1758" i="100"/>
  <c r="B574" i="100"/>
  <c r="C253" i="100"/>
  <c r="L13" i="99" a="1"/>
  <c r="B1856" i="100"/>
  <c r="AI35" i="99" a="1"/>
  <c r="K190" i="99" a="1"/>
  <c r="B998" i="100"/>
  <c r="B971" i="100"/>
  <c r="C1014" i="100"/>
  <c r="C869" i="100"/>
  <c r="C1182" i="100"/>
  <c r="AH219" i="99" a="1"/>
  <c r="B141" i="100"/>
  <c r="C356" i="100"/>
  <c r="B806" i="100"/>
  <c r="C112" i="100"/>
  <c r="V221" i="99" a="1"/>
  <c r="C560" i="100"/>
  <c r="C64" i="100"/>
  <c r="C223" i="100"/>
  <c r="C16" i="100"/>
  <c r="B822" i="100"/>
  <c r="C1975" i="100"/>
  <c r="B12" i="100"/>
  <c r="B952" i="100"/>
  <c r="B187" i="100"/>
  <c r="C1748" i="100"/>
  <c r="B450" i="100"/>
  <c r="C1078" i="100"/>
  <c r="C806" i="100"/>
  <c r="K288" i="99" a="1"/>
  <c r="C600" i="100"/>
  <c r="B1616" i="100"/>
  <c r="C569" i="100"/>
  <c r="C344" i="100"/>
  <c r="B900" i="100"/>
  <c r="B1151" i="100"/>
  <c r="B792" i="100"/>
  <c r="C26" i="100"/>
  <c r="B1239" i="100"/>
  <c r="C698" i="100"/>
  <c r="C1872" i="100"/>
  <c r="B545" i="100"/>
  <c r="B190" i="100"/>
  <c r="C1251" i="100"/>
  <c r="C1276" i="100"/>
  <c r="AV219" i="99" a="1"/>
  <c r="C106" i="100"/>
  <c r="B1954" i="100"/>
  <c r="F337" i="99" a="1"/>
  <c r="B681" i="100"/>
  <c r="C442" i="100"/>
  <c r="AA35" i="99" a="1"/>
  <c r="B1212" i="100"/>
  <c r="C1868" i="100"/>
  <c r="C1053" i="100"/>
  <c r="B1736" i="100"/>
  <c r="C679" i="100"/>
  <c r="B185" i="100"/>
  <c r="C1198" i="100"/>
  <c r="C1051" i="100"/>
  <c r="B926" i="100"/>
  <c r="B1754" i="100"/>
  <c r="B1962" i="100"/>
  <c r="C1913" i="100"/>
  <c r="B483" i="100"/>
  <c r="B1181" i="100"/>
  <c r="BO219" i="99" a="1"/>
  <c r="C252" i="100"/>
  <c r="B1868" i="100"/>
  <c r="C1216" i="100"/>
  <c r="C433" i="100"/>
  <c r="C617" i="100"/>
  <c r="C1889" i="100"/>
  <c r="B1178" i="100"/>
  <c r="B913" i="100"/>
  <c r="C1805" i="100"/>
  <c r="C81" i="100"/>
  <c r="B906" i="100"/>
  <c r="C671" i="100"/>
  <c r="C1585" i="100"/>
  <c r="C520" i="100"/>
  <c r="AA89" i="99" a="1"/>
  <c r="B941" i="100"/>
  <c r="B663" i="100"/>
  <c r="E383" i="99" a="1"/>
  <c r="C281" i="100"/>
  <c r="C1931" i="100"/>
  <c r="Z219" i="99" a="1"/>
  <c r="C503" i="100"/>
  <c r="I377" i="99" a="1"/>
  <c r="B109" i="100"/>
  <c r="H244" i="99" a="1"/>
  <c r="C398" i="100"/>
  <c r="B875" i="100"/>
  <c r="C1939" i="100"/>
  <c r="C91" i="99" a="1"/>
  <c r="B281" i="100"/>
  <c r="B1018" i="100"/>
  <c r="B1588" i="100"/>
  <c r="B92" i="100"/>
  <c r="B575" i="100"/>
  <c r="L143" i="99" a="1"/>
  <c r="B168" i="100"/>
  <c r="B760" i="100"/>
  <c r="C1673" i="100"/>
  <c r="B1871" i="100"/>
  <c r="B304" i="100"/>
  <c r="C492" i="100"/>
  <c r="B1952" i="100"/>
  <c r="B652" i="100"/>
  <c r="B1865" i="100"/>
  <c r="C1935" i="100"/>
  <c r="B1089" i="100"/>
  <c r="C830" i="100"/>
  <c r="C282" i="100"/>
  <c r="B155" i="100"/>
  <c r="N143" i="99" a="1"/>
  <c r="AG271" i="99" a="1"/>
  <c r="C184" i="100"/>
  <c r="C1900" i="100"/>
  <c r="B671" i="100"/>
  <c r="B849" i="100"/>
  <c r="C1930" i="100"/>
  <c r="B1146" i="100"/>
  <c r="B1715" i="100"/>
  <c r="C691" i="100"/>
  <c r="C487" i="100"/>
  <c r="C603" i="100"/>
  <c r="C169" i="100"/>
  <c r="B328" i="100"/>
  <c r="E381" i="99" a="1"/>
  <c r="B79" i="100"/>
  <c r="C1847" i="100"/>
  <c r="C786" i="100"/>
  <c r="C462" i="100"/>
  <c r="V66" i="99" a="1"/>
  <c r="B1254" i="100"/>
  <c r="C1835" i="100"/>
  <c r="B1792" i="100"/>
  <c r="C1088" i="100"/>
  <c r="AE271" i="99" a="1"/>
  <c r="B607" i="100"/>
  <c r="C1907" i="100"/>
  <c r="C775" i="100"/>
  <c r="C958" i="100"/>
  <c r="B1953" i="100"/>
  <c r="C1922" i="100"/>
  <c r="K13" i="99" a="1"/>
  <c r="B138" i="100"/>
  <c r="C694" i="100"/>
  <c r="B809" i="100"/>
  <c r="B212" i="100"/>
  <c r="G37" i="99" a="1"/>
  <c r="B1795" i="100"/>
  <c r="C1034" i="100"/>
  <c r="B86" i="100"/>
  <c r="C673" i="100"/>
  <c r="B617" i="100"/>
  <c r="B1116" i="100"/>
  <c r="B294" i="100"/>
  <c r="B767" i="100"/>
  <c r="C1722" i="100"/>
  <c r="C52" i="100"/>
  <c r="B752" i="100"/>
  <c r="AW219" i="99" a="1"/>
  <c r="B776" i="100"/>
  <c r="B1250" i="100"/>
  <c r="C933" i="100"/>
  <c r="C1790" i="100"/>
  <c r="B680" i="100"/>
  <c r="X169" i="99" a="1"/>
  <c r="B1100" i="100"/>
  <c r="B1932" i="100"/>
  <c r="B635" i="100"/>
  <c r="B157" i="100"/>
  <c r="B1684" i="100"/>
  <c r="C1730" i="100"/>
  <c r="B447" i="100"/>
  <c r="B832" i="100"/>
  <c r="B1895" i="100"/>
  <c r="C594" i="100"/>
  <c r="B260" i="100"/>
  <c r="F37" i="99" a="1"/>
  <c r="B1160" i="100"/>
  <c r="E380" i="99" a="1"/>
  <c r="B1256" i="100"/>
  <c r="C1179" i="100"/>
  <c r="C1024" i="100"/>
  <c r="C1059" i="100"/>
  <c r="B73" i="100"/>
  <c r="B833" i="100"/>
  <c r="C700" i="100"/>
  <c r="BM219" i="99" a="1"/>
  <c r="B874" i="100"/>
  <c r="C749" i="100"/>
  <c r="B1848" i="100"/>
  <c r="B481" i="100"/>
  <c r="AC398" i="99" a="1"/>
  <c r="B1726" i="100"/>
  <c r="AF143" i="99" a="1"/>
  <c r="B1247" i="100"/>
  <c r="H143" i="99" a="1"/>
  <c r="AH60" i="99" a="1"/>
  <c r="B397" i="100"/>
  <c r="C1558" i="100"/>
  <c r="C646" i="100"/>
  <c r="E62" i="99" a="1"/>
  <c r="C122" i="100"/>
  <c r="AR219" i="99" a="1"/>
  <c r="B968" i="100"/>
  <c r="C86" i="100"/>
  <c r="B944" i="100"/>
  <c r="C696" i="100"/>
  <c r="B291" i="100"/>
  <c r="C167" i="100"/>
  <c r="B426" i="100"/>
  <c r="B122" i="100"/>
  <c r="C437" i="100"/>
  <c r="B1047" i="100"/>
  <c r="C1070" i="100"/>
  <c r="C517" i="100"/>
  <c r="B1777" i="100"/>
  <c r="C777" i="100"/>
  <c r="B1780" i="100"/>
  <c r="B352" i="100"/>
  <c r="C24" i="100"/>
  <c r="C771" i="100"/>
  <c r="C1099" i="100"/>
  <c r="C659" i="100"/>
  <c r="C15" i="100"/>
  <c r="B10" i="100"/>
  <c r="B115" i="100"/>
  <c r="B1221" i="100"/>
  <c r="D40" i="99" a="1"/>
  <c r="C68" i="100"/>
  <c r="B1171" i="100"/>
  <c r="B130" i="100"/>
  <c r="B694" i="100"/>
  <c r="C1906" i="100"/>
  <c r="B1668" i="100"/>
  <c r="H221" i="99" a="1"/>
  <c r="F93" i="99" a="1"/>
  <c r="C1065" i="100"/>
  <c r="B1014" i="100"/>
  <c r="B790" i="100"/>
  <c r="B1730" i="100"/>
  <c r="B774" i="100"/>
  <c r="F170" i="99" a="1"/>
  <c r="C766" i="100"/>
  <c r="C1677" i="100"/>
  <c r="B1847" i="100"/>
  <c r="B840" i="100"/>
  <c r="B95" i="100"/>
  <c r="E362" i="99" a="1"/>
  <c r="B282" i="100"/>
  <c r="C969" i="100"/>
  <c r="C1804" i="100"/>
  <c r="B437" i="100"/>
  <c r="C381" i="99" a="1"/>
  <c r="C1888" i="100"/>
  <c r="B1111" i="100"/>
  <c r="B1281" i="100"/>
  <c r="B386" i="100"/>
  <c r="F69" i="99" a="1"/>
  <c r="D66" i="99" a="1"/>
  <c r="B1728" i="100"/>
  <c r="V123" i="99" a="1"/>
  <c r="C1726" i="100"/>
  <c r="C1969" i="100"/>
  <c r="B1159" i="100"/>
  <c r="J322" i="99" a="1"/>
  <c r="B1199" i="100"/>
  <c r="B797" i="100"/>
  <c r="C1186" i="100"/>
  <c r="B269" i="100"/>
  <c r="B1614" i="100"/>
  <c r="C1937" i="100"/>
  <c r="B113" i="100"/>
  <c r="C1103" i="100"/>
  <c r="B1127" i="100"/>
  <c r="B1595" i="100"/>
  <c r="C343" i="99" a="1"/>
  <c r="C1712" i="100"/>
  <c r="B675" i="100"/>
  <c r="C27" i="100"/>
  <c r="B1979" i="100"/>
  <c r="E382" i="99" a="1"/>
  <c r="B871" i="100"/>
  <c r="C1239" i="100"/>
  <c r="AQ221" i="99" a="1"/>
  <c r="C509" i="100"/>
  <c r="C665" i="100"/>
  <c r="B909" i="100"/>
  <c r="C471" i="100"/>
  <c r="B224" i="100"/>
  <c r="F68" i="99" a="1"/>
  <c r="C624" i="100"/>
  <c r="C43" i="100"/>
  <c r="W67" i="99" a="1"/>
  <c r="B955" i="100"/>
  <c r="B1015" i="100"/>
  <c r="C1011" i="100"/>
  <c r="B68" i="100"/>
  <c r="B612" i="100"/>
  <c r="C722" i="100"/>
  <c r="B1033" i="100"/>
  <c r="C638" i="100"/>
  <c r="C1692" i="100"/>
  <c r="X194" i="99" a="1"/>
  <c r="B798" i="100"/>
  <c r="C497" i="100"/>
  <c r="B1120" i="100"/>
  <c r="C490" i="100"/>
  <c r="C915" i="100"/>
  <c r="B287" i="100"/>
  <c r="B995" i="100"/>
  <c r="C822" i="100"/>
  <c r="C935" i="100"/>
  <c r="P165" i="99" a="1"/>
  <c r="B546" i="100"/>
  <c r="C742" i="100"/>
  <c r="AX219" i="99" a="1"/>
  <c r="B278" i="100"/>
  <c r="B1275" i="100"/>
  <c r="K244" i="99" a="1"/>
  <c r="B223" i="100"/>
  <c r="B476" i="100"/>
  <c r="P89" i="99" a="1"/>
  <c r="B954" i="100"/>
  <c r="B1228" i="100"/>
  <c r="AU219" i="99" a="1"/>
  <c r="B82" i="100"/>
  <c r="B123" i="100"/>
  <c r="BV223" i="99" a="1"/>
  <c r="C1821" i="100"/>
  <c r="B666" i="100"/>
  <c r="C1125" i="100"/>
  <c r="C767" i="100"/>
  <c r="B1864" i="100"/>
  <c r="C216" i="100"/>
  <c r="C1054" i="100"/>
  <c r="C821" i="100"/>
  <c r="C847" i="100"/>
  <c r="B232" i="100"/>
  <c r="C1187" i="100"/>
  <c r="C1132" i="100"/>
  <c r="Z13" i="99" a="1"/>
  <c r="B638" i="100"/>
  <c r="D69" i="99" a="1"/>
  <c r="C974" i="100"/>
  <c r="C1076" i="100"/>
  <c r="B1824" i="100"/>
  <c r="C75" i="100"/>
  <c r="J165" i="99" a="1"/>
  <c r="C1000" i="100"/>
  <c r="B412" i="100"/>
  <c r="C353" i="100"/>
  <c r="M398" i="99" a="1"/>
  <c r="C1072" i="100"/>
  <c r="C373" i="100"/>
  <c r="C355" i="100"/>
  <c r="C301" i="100"/>
  <c r="AC143" i="99" a="1"/>
  <c r="B466" i="100"/>
  <c r="C426" i="100"/>
  <c r="C1164" i="100"/>
  <c r="C903" i="100"/>
  <c r="C113" i="100"/>
  <c r="F64" i="99" a="1"/>
  <c r="B124" i="100"/>
  <c r="X196" i="99" a="1"/>
  <c r="B353" i="100"/>
  <c r="B305" i="100"/>
  <c r="C1268" i="100"/>
  <c r="B1714" i="100"/>
  <c r="C1674" i="100"/>
  <c r="C713" i="100"/>
  <c r="V273" i="99" a="1"/>
  <c r="B685" i="100"/>
  <c r="C183" i="100"/>
  <c r="B1071" i="100"/>
  <c r="B541" i="100"/>
  <c r="C59" i="100"/>
  <c r="B559" i="100"/>
  <c r="B626" i="100"/>
  <c r="B1138" i="100"/>
  <c r="B299" i="100"/>
  <c r="C318" i="100"/>
  <c r="B974" i="100"/>
  <c r="C1023" i="100"/>
  <c r="C859" i="100"/>
  <c r="B231" i="100"/>
  <c r="BY219" i="99" a="1"/>
  <c r="C1258" i="100"/>
  <c r="B623" i="100"/>
  <c r="C593" i="100"/>
  <c r="D93" i="99" a="1"/>
  <c r="C273" i="100"/>
  <c r="B856" i="100"/>
  <c r="C250" i="100"/>
  <c r="B385" i="100"/>
  <c r="C1928" i="100"/>
  <c r="B1877" i="100"/>
  <c r="B77" i="100"/>
  <c r="C333" i="100"/>
  <c r="C588" i="100"/>
  <c r="B1776" i="100"/>
  <c r="C832" i="100"/>
  <c r="C1281" i="100"/>
  <c r="B949" i="100"/>
  <c r="C576" i="100"/>
  <c r="B1683" i="100"/>
  <c r="C1901" i="100"/>
  <c r="B91" i="100"/>
  <c r="B1905" i="100"/>
  <c r="B1928" i="100"/>
  <c r="C1816" i="100"/>
  <c r="C644" i="100"/>
  <c r="C1561" i="100"/>
  <c r="C1670" i="100"/>
  <c r="B250" i="100"/>
  <c r="C322" i="100"/>
  <c r="B881" i="100"/>
  <c r="B1270" i="100"/>
  <c r="C315" i="100"/>
  <c r="C393" i="100"/>
  <c r="B430" i="100"/>
  <c r="C1137" i="100"/>
  <c r="B1122" i="100"/>
  <c r="C1004" i="100"/>
  <c r="B1601" i="100"/>
  <c r="B1140" i="100"/>
  <c r="B1248" i="100"/>
  <c r="B216" i="100"/>
  <c r="B81" i="100"/>
  <c r="B677" i="100"/>
  <c r="C914" i="100"/>
  <c r="B1153" i="100"/>
  <c r="J89" i="99" a="1"/>
  <c r="I360" i="99" a="1"/>
  <c r="X64" i="99" a="1"/>
  <c r="C1876" i="100"/>
  <c r="AD89" i="99" a="1"/>
  <c r="C864" i="100"/>
  <c r="B994" i="100"/>
  <c r="Y167" i="99" a="1"/>
  <c r="G271" i="99" a="1"/>
  <c r="C1972" i="100"/>
  <c r="W381" i="99" a="1"/>
  <c r="B789" i="100"/>
  <c r="B1909" i="100"/>
  <c r="C1277" i="100"/>
  <c r="U380" i="99" a="1"/>
  <c r="B1937" i="100"/>
  <c r="C1063" i="100"/>
  <c r="B464" i="100"/>
  <c r="B853" i="100"/>
  <c r="B1665" i="100"/>
  <c r="C931" i="100"/>
  <c r="E122" i="99" a="1"/>
  <c r="C392" i="100"/>
  <c r="C37" i="100"/>
  <c r="B429" i="100"/>
  <c r="X66" i="99" a="1"/>
  <c r="B916" i="100"/>
  <c r="Z221" i="99" a="1"/>
  <c r="C244" i="100"/>
  <c r="B1984" i="100"/>
  <c r="C99" i="100"/>
  <c r="B953" i="100"/>
  <c r="V380" i="99" a="1"/>
  <c r="C319" i="100"/>
  <c r="C997" i="100"/>
  <c r="B1880" i="100"/>
  <c r="D145" i="99" a="1"/>
  <c r="G305" i="99" a="1"/>
  <c r="C1899" i="100"/>
  <c r="C1019" i="100"/>
  <c r="B708" i="100"/>
  <c r="B1902" i="100"/>
  <c r="B850" i="100"/>
  <c r="C1771" i="100"/>
  <c r="B1832" i="100"/>
  <c r="C1031" i="100"/>
  <c r="B1978" i="100"/>
  <c r="B416" i="100"/>
  <c r="C615" i="100"/>
  <c r="Z89" i="99" a="1"/>
  <c r="C1791" i="100"/>
  <c r="B699" i="100"/>
  <c r="C454" i="100"/>
  <c r="B477" i="100"/>
  <c r="C254" i="100"/>
  <c r="B228" i="100"/>
  <c r="AG190" i="99" a="1"/>
  <c r="C1603" i="100"/>
  <c r="H13" i="99" a="1"/>
  <c r="D67" i="99" a="1"/>
  <c r="C399" i="100"/>
  <c r="V68" i="99" a="1"/>
  <c r="C719" i="100"/>
  <c r="W94" i="99" a="1"/>
  <c r="F40" i="99" a="1"/>
  <c r="B738" i="100"/>
  <c r="CC221" i="99" a="1"/>
  <c r="C661" i="100"/>
  <c r="B1589" i="100"/>
  <c r="B199" i="100"/>
  <c r="B579" i="100"/>
  <c r="C51" i="100"/>
  <c r="G341" i="99" a="1"/>
  <c r="Z143" i="99" a="1"/>
  <c r="C267" i="100"/>
  <c r="B233" i="100"/>
  <c r="C421" i="100"/>
  <c r="C72" i="100"/>
  <c r="B1869" i="100"/>
  <c r="B724" i="100"/>
  <c r="C1892" i="100"/>
  <c r="C1778" i="100"/>
  <c r="B1279" i="100"/>
  <c r="C1879" i="100"/>
  <c r="C875" i="100"/>
  <c r="B908" i="100"/>
  <c r="C460" i="100"/>
  <c r="B1787" i="100"/>
  <c r="B590" i="100"/>
  <c r="B1772" i="100"/>
  <c r="O13" i="99" a="1"/>
  <c r="BA219" i="99" a="1"/>
  <c r="C807" i="100"/>
  <c r="B1907" i="100"/>
  <c r="C1974" i="100"/>
  <c r="C1170" i="100"/>
  <c r="B1057" i="100"/>
  <c r="C557" i="100"/>
  <c r="C1893" i="100"/>
  <c r="C256" i="100"/>
  <c r="E248" i="99" a="1"/>
  <c r="B912" i="100"/>
  <c r="B1066" i="100"/>
  <c r="C379" i="99" a="1"/>
  <c r="C1200" i="100"/>
  <c r="B606" i="100"/>
  <c r="P13" i="99" a="1"/>
  <c r="B45" i="100"/>
  <c r="F118" i="99" a="1"/>
  <c r="B189" i="100"/>
  <c r="G13" i="99" a="1"/>
  <c r="B458" i="100"/>
  <c r="C1604" i="100"/>
  <c r="B393" i="100"/>
  <c r="C142" i="100"/>
  <c r="B1831" i="100"/>
  <c r="B140" i="100"/>
  <c r="B755" i="100"/>
  <c r="B947" i="100"/>
  <c r="C1608" i="100"/>
  <c r="C280" i="100"/>
  <c r="B295" i="100"/>
  <c r="B1602" i="100"/>
  <c r="C1101" i="100"/>
  <c r="B360" i="100"/>
  <c r="C703" i="100"/>
  <c r="C1612" i="100"/>
  <c r="B670" i="100"/>
  <c r="B548" i="100"/>
  <c r="B403" i="100"/>
  <c r="C546" i="100"/>
  <c r="C71" i="100"/>
  <c r="C1564" i="100"/>
  <c r="B1003" i="100"/>
  <c r="C1033" i="100"/>
  <c r="C1003" i="100"/>
  <c r="B754" i="100"/>
  <c r="C1773" i="100"/>
  <c r="B1721" i="100"/>
  <c r="B1119" i="100"/>
  <c r="B61" i="100"/>
  <c r="V15" i="99" a="1"/>
  <c r="C1128" i="100"/>
  <c r="B425" i="100"/>
  <c r="C1126" i="100"/>
  <c r="C387" i="100"/>
  <c r="B796" i="100"/>
  <c r="B513" i="100"/>
  <c r="B139" i="100"/>
  <c r="B633" i="100"/>
  <c r="V192" i="99" a="1"/>
  <c r="B1035" i="100"/>
  <c r="B712" i="100"/>
  <c r="B1093" i="100"/>
  <c r="I419" i="99" a="1"/>
  <c r="C746" i="100"/>
  <c r="B1910" i="100"/>
  <c r="B453" i="100"/>
  <c r="Z377" i="99" a="1"/>
  <c r="AD165" i="99" a="1"/>
  <c r="B791" i="100"/>
  <c r="U362" i="99" a="1"/>
  <c r="C1166" i="100"/>
  <c r="B640" i="100"/>
  <c r="B1900" i="100"/>
  <c r="B1677" i="100"/>
  <c r="B1771" i="100"/>
  <c r="C325" i="100"/>
  <c r="B421" i="100"/>
  <c r="C186" i="100"/>
  <c r="C858" i="100"/>
  <c r="W223" i="99" a="1"/>
  <c r="C96" i="100"/>
  <c r="X223" i="99" a="1"/>
  <c r="C768" i="100"/>
  <c r="B125" i="100"/>
  <c r="C1121" i="100"/>
  <c r="B852" i="100"/>
  <c r="C1977" i="100"/>
  <c r="N89" i="99" a="1"/>
  <c r="C1043" i="100"/>
  <c r="B286" i="100"/>
  <c r="C788" i="100"/>
  <c r="B933" i="100"/>
  <c r="D362" i="99" a="1"/>
  <c r="B11" i="100"/>
  <c r="C130" i="100"/>
  <c r="C191" i="100"/>
  <c r="B1669" i="100"/>
  <c r="B589" i="100"/>
  <c r="C293" i="100"/>
  <c r="C283" i="100"/>
  <c r="C1089" i="100"/>
  <c r="B1074" i="100"/>
  <c r="B1271" i="100"/>
  <c r="B348" i="100"/>
  <c r="B316" i="100"/>
  <c r="B802" i="100"/>
  <c r="C1241" i="100"/>
  <c r="C1052" i="100"/>
  <c r="V116" i="99" a="1"/>
  <c r="L219" i="99" a="1"/>
  <c r="C157" i="100"/>
  <c r="M219" i="99" a="1"/>
  <c r="B1682" i="100"/>
  <c r="C70" i="100"/>
  <c r="AI219" i="99" a="1"/>
  <c r="C143" i="100"/>
  <c r="C628" i="100"/>
  <c r="C1818" i="100"/>
  <c r="C1854" i="100"/>
  <c r="W383" i="99" a="1"/>
  <c r="F248" i="99" a="1"/>
  <c r="C1562" i="100"/>
  <c r="B664" i="100"/>
  <c r="B863" i="100"/>
  <c r="E192" i="99" a="1"/>
  <c r="B459" i="100"/>
  <c r="C1891" i="100"/>
  <c r="B860" i="100"/>
  <c r="B1716" i="100"/>
  <c r="G244" i="99" a="1"/>
  <c r="C1133" i="100"/>
  <c r="B739" i="100"/>
  <c r="B60" i="100"/>
  <c r="C495" i="100"/>
  <c r="C751" i="100"/>
  <c r="C795" i="100"/>
  <c r="C996" i="100"/>
  <c r="C1716" i="100"/>
  <c r="B591" i="100"/>
  <c r="B1919" i="100"/>
  <c r="C602" i="100"/>
  <c r="B1822" i="100"/>
  <c r="C1856" i="100"/>
  <c r="C1173" i="100"/>
  <c r="E419" i="99" a="1"/>
  <c r="B1022" i="100"/>
  <c r="B1280" i="100"/>
  <c r="B262" i="100"/>
  <c r="C802" i="100"/>
  <c r="E37" i="99" a="1"/>
  <c r="C1228" i="100"/>
  <c r="C111" i="100"/>
  <c r="AC190" i="99" a="1"/>
  <c r="C885" i="100"/>
  <c r="B596" i="100"/>
  <c r="B524" i="100"/>
  <c r="C756" i="100"/>
  <c r="CE219" i="99" a="1"/>
  <c r="C1249" i="100"/>
  <c r="B1915" i="100"/>
  <c r="B379" i="100"/>
  <c r="C1586" i="100"/>
  <c r="C944" i="100"/>
  <c r="C30" i="100"/>
  <c r="B585" i="100"/>
  <c r="C1806" i="100"/>
  <c r="B1245" i="100"/>
  <c r="B349" i="100"/>
  <c r="C558" i="100"/>
  <c r="C936" i="100"/>
  <c r="B702" i="100"/>
  <c r="B1828" i="100"/>
  <c r="C35" i="100"/>
  <c r="B837" i="100"/>
  <c r="B867" i="100"/>
  <c r="C1727" i="100"/>
  <c r="C1183" i="100"/>
  <c r="F224" i="99" a="1"/>
  <c r="C1883" i="100"/>
  <c r="B928" i="100"/>
  <c r="B1191" i="100"/>
  <c r="C684" i="100"/>
  <c r="C1904" i="100"/>
  <c r="B279" i="100"/>
  <c r="B1194" i="100"/>
  <c r="C66" i="100"/>
  <c r="B428" i="100"/>
  <c r="B1951" i="100"/>
  <c r="B1833" i="100"/>
  <c r="B647" i="100"/>
  <c r="C105" i="100"/>
  <c r="B83" i="100"/>
  <c r="B726" i="100"/>
  <c r="C231" i="100"/>
  <c r="C1130" i="100"/>
  <c r="B1026" i="100"/>
  <c r="B1739" i="100"/>
  <c r="B711" i="100"/>
  <c r="B1971" i="100"/>
  <c r="V118" i="99" a="1"/>
  <c r="H356" i="99" a="1"/>
  <c r="B780" i="100"/>
  <c r="B682" i="100"/>
  <c r="P4" i="99" a="1"/>
  <c r="B432" i="100"/>
  <c r="B630" i="100"/>
  <c r="B894" i="100"/>
  <c r="B110" i="100"/>
  <c r="C598" i="100"/>
  <c r="B799" i="100"/>
  <c r="C419" i="100"/>
  <c r="C813" i="100"/>
  <c r="V224" i="99" a="1"/>
  <c r="C843" i="100"/>
  <c r="C1743" i="100"/>
  <c r="C913" i="100"/>
  <c r="B770" i="100"/>
  <c r="B706" i="100"/>
  <c r="B67" i="100"/>
  <c r="B1006" i="100"/>
  <c r="B854" i="100"/>
  <c r="B1174" i="100"/>
  <c r="C1822" i="100"/>
  <c r="C131" i="100"/>
  <c r="C270" i="100"/>
  <c r="W121" i="99" a="1"/>
  <c r="C1774" i="100"/>
  <c r="B1775" i="100"/>
  <c r="B1590" i="100"/>
  <c r="BE224" i="99" a="1"/>
  <c r="B183" i="100"/>
  <c r="B819" i="100"/>
  <c r="C1244" i="100"/>
  <c r="P60" i="99" a="1"/>
  <c r="B1164" i="100"/>
  <c r="C940" i="100"/>
  <c r="C572" i="100"/>
  <c r="C63" i="100"/>
  <c r="D170" i="99" a="1"/>
  <c r="B895" i="100"/>
  <c r="AA271" i="99" a="1"/>
  <c r="BF224" i="99" a="1"/>
  <c r="C337" i="99" a="1"/>
  <c r="C959" i="100"/>
  <c r="B938" i="100"/>
  <c r="B419" i="100"/>
  <c r="Y13" i="99" a="1"/>
  <c r="C1828" i="100"/>
  <c r="AE165" i="99" a="1"/>
  <c r="B925" i="100"/>
  <c r="C559" i="100"/>
  <c r="C1075" i="100"/>
  <c r="B298" i="100"/>
  <c r="B805" i="100"/>
  <c r="C1987" i="100"/>
  <c r="B632" i="100"/>
  <c r="C747" i="100"/>
  <c r="C339" i="100"/>
  <c r="B320" i="100"/>
  <c r="B52" i="100"/>
  <c r="B1704" i="100"/>
  <c r="C876" i="100"/>
  <c r="C1046" i="100"/>
  <c r="X199" i="99" a="1"/>
  <c r="D307" i="99" a="1"/>
  <c r="B648" i="100"/>
  <c r="C1704" i="100"/>
  <c r="C1775" i="100"/>
  <c r="C1084" i="100"/>
  <c r="C1026" i="100"/>
  <c r="B34" i="100"/>
  <c r="B254" i="100"/>
  <c r="B1861" i="100"/>
  <c r="B150" i="100"/>
  <c r="Q219" i="99" a="1"/>
  <c r="D118" i="99" a="1"/>
  <c r="C1897" i="100"/>
  <c r="B220" i="100"/>
  <c r="B1713" i="100"/>
  <c r="B1886" i="100"/>
  <c r="B1670" i="100"/>
  <c r="C779" i="100"/>
  <c r="B1982" i="100"/>
  <c r="B1170" i="100"/>
  <c r="C653" i="100"/>
  <c r="B1207" i="100"/>
  <c r="B750" i="100"/>
  <c r="C155" i="100"/>
  <c r="B275" i="100"/>
  <c r="B814" i="100"/>
  <c r="B1011" i="100"/>
  <c r="B1130" i="100"/>
  <c r="B1180" i="100"/>
  <c r="B1947" i="100"/>
  <c r="C208" i="100"/>
  <c r="B1745" i="100"/>
  <c r="C1725" i="100"/>
  <c r="B1202" i="100"/>
  <c r="C507" i="100"/>
  <c r="C168" i="100"/>
  <c r="B1566" i="100"/>
  <c r="B983" i="100"/>
  <c r="C1106" i="100"/>
  <c r="B528" i="100"/>
  <c r="C1560" i="100"/>
  <c r="C1796" i="100"/>
  <c r="B307" i="100"/>
  <c r="B1811" i="100"/>
  <c r="C977" i="100"/>
  <c r="V120" i="99" a="1"/>
  <c r="B1249" i="100"/>
  <c r="B1710" i="100"/>
  <c r="B1099" i="100"/>
  <c r="B1763" i="100"/>
  <c r="B345" i="100"/>
  <c r="C431" i="100"/>
  <c r="C883" i="100"/>
  <c r="C1731" i="100"/>
  <c r="C76" i="100"/>
  <c r="W196" i="99" a="1"/>
  <c r="B3" i="100"/>
  <c r="C385" i="100"/>
  <c r="C262" i="100"/>
  <c r="C804" i="100"/>
  <c r="B976" i="100"/>
  <c r="D195" i="99" a="1"/>
  <c r="B1888" i="100"/>
  <c r="B1784" i="100"/>
  <c r="C552" i="100"/>
  <c r="B1155" i="100"/>
  <c r="C189" i="100"/>
  <c r="C324" i="99" a="1"/>
  <c r="B427" i="100"/>
  <c r="C835" i="100"/>
  <c r="E337" i="99" a="1"/>
  <c r="B1925" i="100"/>
  <c r="B544" i="100"/>
  <c r="C1844" i="100"/>
  <c r="W65" i="99" a="1"/>
  <c r="B1263" i="100"/>
  <c r="B958" i="100"/>
  <c r="B500" i="100"/>
  <c r="B851" i="100"/>
  <c r="C712" i="100"/>
  <c r="B18" i="100"/>
  <c r="AE60" i="99" a="1"/>
  <c r="C313" i="100"/>
  <c r="B1785" i="100"/>
  <c r="C1810" i="100"/>
  <c r="B1567" i="100"/>
  <c r="B1241" i="100"/>
  <c r="B698" i="100"/>
  <c r="L305" i="99" a="1"/>
  <c r="H35" i="99" a="1"/>
  <c r="B858" i="100"/>
  <c r="B950" i="100"/>
  <c r="C1082" i="100"/>
  <c r="C1613" i="100"/>
  <c r="B1055" i="100"/>
  <c r="B1068" i="100"/>
  <c r="B609" i="100"/>
  <c r="C1096" i="100"/>
  <c r="C498" i="100"/>
  <c r="C260" i="100"/>
  <c r="B1744" i="100"/>
  <c r="B1016" i="100"/>
  <c r="C543" i="100"/>
  <c r="B1931" i="100"/>
  <c r="C734" i="100"/>
  <c r="F196" i="99" a="1"/>
  <c r="B1594" i="100"/>
  <c r="AO221" i="99" a="1"/>
  <c r="B132" i="100"/>
  <c r="C1068" i="100"/>
  <c r="B715" i="100"/>
  <c r="B1591" i="100"/>
  <c r="C636" i="100"/>
  <c r="B1077" i="100"/>
  <c r="C452" i="100"/>
  <c r="B660" i="100"/>
  <c r="M165" i="99" a="1"/>
  <c r="B1564" i="100"/>
  <c r="C1274" i="100"/>
  <c r="AD13" i="99" a="1"/>
  <c r="B818" i="100"/>
  <c r="C1912" i="100"/>
  <c r="B106" i="100"/>
  <c r="W37" i="99" a="1"/>
  <c r="D68" i="99" a="1"/>
  <c r="B415" i="100"/>
  <c r="B208" i="100"/>
  <c r="B24" i="100"/>
  <c r="C720" i="100"/>
  <c r="B595" i="100"/>
  <c r="F62" i="99" a="1"/>
  <c r="C104" i="100"/>
  <c r="B1862" i="100"/>
  <c r="C382" i="99" a="1"/>
  <c r="C1117" i="100"/>
  <c r="C1756" i="100"/>
  <c r="B657" i="100"/>
  <c r="B919" i="100"/>
  <c r="C897" i="100"/>
  <c r="B449" i="100"/>
  <c r="C316" i="100"/>
  <c r="AC89" i="99" a="1"/>
  <c r="B1261" i="100"/>
  <c r="C220" i="100"/>
  <c r="C481" i="100"/>
  <c r="B317" i="100"/>
  <c r="AC60" i="99" a="1"/>
  <c r="C1802" i="100"/>
  <c r="V194" i="99" a="1"/>
  <c r="B1882" i="100"/>
  <c r="C202" i="100"/>
  <c r="C920" i="100"/>
  <c r="B1939" i="100"/>
  <c r="C812" i="100"/>
  <c r="C249" i="100"/>
  <c r="C290" i="100"/>
  <c r="N6" i="99" a="1"/>
  <c r="M322" i="99" a="1"/>
  <c r="F167" i="99" a="1"/>
  <c r="C179" i="100"/>
  <c r="B1145" i="100"/>
  <c r="C1254" i="100"/>
  <c r="B137" i="100"/>
  <c r="E343" i="99" a="1"/>
  <c r="C463" i="100"/>
  <c r="C710" i="100"/>
  <c r="C1115" i="100"/>
  <c r="B669" i="100"/>
  <c r="C990" i="100"/>
  <c r="C863" i="100"/>
  <c r="B914" i="100"/>
  <c r="B1782" i="100"/>
  <c r="C294" i="100"/>
  <c r="C955" i="100"/>
  <c r="B619" i="100"/>
  <c r="C891" i="100"/>
  <c r="C181" i="100"/>
  <c r="C1814" i="100"/>
  <c r="K377" i="99" a="1"/>
  <c r="I190" i="99" a="1"/>
  <c r="C1269" i="100"/>
  <c r="C1850" i="100"/>
  <c r="B987" i="100"/>
  <c r="D248" i="99" a="1"/>
  <c r="C857" i="100"/>
  <c r="C941" i="100"/>
  <c r="C348" i="100"/>
  <c r="B1064" i="100"/>
  <c r="AE143" i="99" a="1"/>
  <c r="W362" i="99" a="1"/>
  <c r="B964" i="100"/>
  <c r="C1909" i="100"/>
  <c r="B1124" i="100"/>
  <c r="C1902" i="100"/>
  <c r="B133" i="100"/>
  <c r="C674" i="100"/>
  <c r="F123" i="99" a="1"/>
  <c r="C562" i="100"/>
  <c r="C1745" i="100"/>
  <c r="C676" i="100"/>
  <c r="B1187" i="100"/>
  <c r="C1742" i="100"/>
  <c r="C1028" i="100"/>
  <c r="C1919" i="100"/>
  <c r="B1114" i="100"/>
  <c r="Q165" i="99" a="1"/>
  <c r="D356" i="99" a="1"/>
  <c r="C1193" i="100"/>
  <c r="B1647" i="100"/>
  <c r="B102" i="100"/>
  <c r="C1786" i="100"/>
  <c r="M114" i="99" a="1"/>
  <c r="B249" i="100"/>
  <c r="C45" i="100"/>
  <c r="B1707" i="100"/>
  <c r="B35" i="100"/>
  <c r="B843" i="100"/>
  <c r="X122" i="99" a="1"/>
  <c r="AA13" i="99" a="1"/>
  <c r="C824" i="100"/>
  <c r="B274" i="100"/>
  <c r="G89" i="99" a="1"/>
  <c r="B56" i="100"/>
  <c r="C1087" i="100"/>
  <c r="B795" i="100"/>
  <c r="C138" i="100"/>
  <c r="C1849" i="100"/>
  <c r="B1010" i="100"/>
  <c r="C1709" i="100"/>
  <c r="B1687" i="100"/>
  <c r="B1846" i="100"/>
  <c r="D116" i="99" a="1"/>
  <c r="B236" i="100"/>
  <c r="C948" i="100"/>
  <c r="C1751" i="100"/>
  <c r="B387" i="100"/>
  <c r="C697" i="100"/>
  <c r="C836" i="100"/>
  <c r="B1731" i="100"/>
  <c r="B839" i="100"/>
  <c r="C1587" i="100"/>
  <c r="B495" i="100"/>
  <c r="B1686" i="100"/>
  <c r="C1233" i="100"/>
  <c r="C374" i="100"/>
  <c r="B1080" i="100"/>
  <c r="B457" i="100"/>
  <c r="C737" i="100"/>
  <c r="B1264" i="100"/>
  <c r="B730" i="100"/>
  <c r="C1194" i="100"/>
  <c r="B1052" i="100"/>
  <c r="P7" i="99" a="1"/>
  <c r="B1001" i="100"/>
  <c r="C476" i="100"/>
  <c r="Q114" i="99" a="1"/>
  <c r="C1934" i="100"/>
  <c r="D15" i="99" a="1"/>
  <c r="B1609" i="100"/>
  <c r="C1048" i="100"/>
  <c r="C94" i="100"/>
  <c r="C7" i="100"/>
  <c r="C287" i="100"/>
  <c r="B718" i="100"/>
  <c r="B1692" i="100"/>
  <c r="F169" i="99" a="1"/>
  <c r="C1098" i="100"/>
  <c r="C1813" i="100"/>
  <c r="C918" i="100"/>
  <c r="C381" i="100"/>
  <c r="B361" i="100"/>
  <c r="B689" i="100"/>
  <c r="B55" i="100"/>
  <c r="B1755" i="100"/>
  <c r="C185" i="100"/>
  <c r="C36" i="100"/>
  <c r="C153" i="100"/>
  <c r="B1985" i="100"/>
  <c r="B1110" i="100"/>
  <c r="C317" i="100"/>
  <c r="B1799" i="100"/>
  <c r="C174" i="100"/>
  <c r="C704" i="100"/>
  <c r="N305" i="99" a="1"/>
  <c r="C616" i="100"/>
  <c r="L89" i="99" a="1"/>
  <c r="D223" i="99" a="1"/>
  <c r="C1177" i="100"/>
  <c r="C1783" i="100"/>
  <c r="B1098" i="100"/>
  <c r="C849" i="100"/>
  <c r="B917" i="100"/>
  <c r="C518" i="100"/>
  <c r="C1923" i="100"/>
  <c r="C1666" i="100"/>
  <c r="C1079" i="100"/>
  <c r="B1558" i="100"/>
  <c r="B885" i="100"/>
  <c r="B621" i="100"/>
  <c r="C90" i="100"/>
  <c r="D273" i="99" a="1"/>
  <c r="B888" i="100"/>
  <c r="C623" i="100"/>
  <c r="B709" i="100"/>
  <c r="C57" i="100"/>
  <c r="B5" i="100"/>
  <c r="B341" i="100"/>
  <c r="B704" i="100"/>
  <c r="C502" i="100"/>
  <c r="B62" i="100"/>
  <c r="B592" i="100"/>
  <c r="C416" i="100"/>
  <c r="X224" i="99" a="1"/>
  <c r="B1779" i="100"/>
  <c r="B1872" i="100"/>
  <c r="B763" i="100"/>
  <c r="C1256" i="100"/>
  <c r="B181" i="100"/>
  <c r="C1219" i="100"/>
  <c r="B643" i="100"/>
  <c r="B1924" i="100"/>
  <c r="B713" i="100"/>
  <c r="B1770" i="100"/>
  <c r="C192" i="100"/>
  <c r="U383" i="99" a="1"/>
  <c r="B28" i="100"/>
  <c r="D65" i="99" a="1"/>
  <c r="B877" i="100"/>
  <c r="G91" i="99" a="1"/>
  <c r="B451" i="100"/>
  <c r="B1562" i="100"/>
  <c r="C302" i="100"/>
  <c r="C873" i="100"/>
  <c r="B535" i="100"/>
  <c r="B1131" i="100"/>
  <c r="B520" i="100"/>
  <c r="AC360" i="99" a="1"/>
  <c r="B237" i="100"/>
  <c r="H60" i="99" a="1"/>
  <c r="W380" i="99" a="1"/>
  <c r="C1921" i="100"/>
  <c r="B339" i="100"/>
  <c r="C1138" i="100"/>
  <c r="C899" i="100"/>
  <c r="B1076" i="100"/>
  <c r="C654" i="100"/>
  <c r="C239" i="100"/>
  <c r="B1840" i="100"/>
  <c r="BV224" i="99" a="1"/>
  <c r="L244" i="99" a="1"/>
  <c r="C548" i="100"/>
  <c r="AD360" i="99" a="1"/>
  <c r="C1884" i="100"/>
  <c r="C714" i="100"/>
  <c r="AH165" i="99" a="1"/>
  <c r="B258" i="100"/>
  <c r="B891" i="100"/>
  <c r="B986" i="100"/>
  <c r="C989" i="100"/>
  <c r="C438" i="100"/>
  <c r="D64" i="99" a="1"/>
  <c r="B1039" i="100"/>
  <c r="D382" i="99" a="1"/>
  <c r="B8" i="100"/>
  <c r="K341" i="99" a="1"/>
  <c r="B1136" i="100"/>
  <c r="C1950" i="100"/>
  <c r="B80" i="100"/>
  <c r="C299" i="100"/>
  <c r="C500" i="100"/>
  <c r="C132" i="100"/>
  <c r="C513" i="100"/>
  <c r="C271" i="100"/>
  <c r="B865" i="100"/>
  <c r="B1893" i="100"/>
  <c r="B890" i="100"/>
  <c r="B1067" i="100"/>
  <c r="B883" i="100"/>
  <c r="C538" i="100"/>
  <c r="B620" i="100"/>
  <c r="H360" i="99" a="1"/>
  <c r="C292" i="100"/>
  <c r="C20" i="100"/>
  <c r="B898" i="100"/>
  <c r="C1736" i="100"/>
  <c r="B1605" i="100"/>
  <c r="Y360" i="99" a="1"/>
  <c r="C245" i="100"/>
  <c r="C690" i="100"/>
  <c r="C721" i="100"/>
  <c r="C1074" i="100"/>
  <c r="F419" i="99" a="1"/>
  <c r="B377" i="100"/>
  <c r="B107" i="100"/>
  <c r="C232" i="100"/>
  <c r="B985" i="100"/>
  <c r="B57" i="100"/>
  <c r="C880" i="100"/>
  <c r="C382" i="100"/>
  <c r="C230" i="100"/>
  <c r="N165" i="99" a="1"/>
  <c r="G116" i="99" a="1"/>
  <c r="M143" i="99" a="1"/>
  <c r="B1643" i="100"/>
  <c r="B1986" i="100"/>
  <c r="B247" i="100"/>
  <c r="B766" i="100"/>
  <c r="C1979" i="100"/>
  <c r="C389" i="100"/>
  <c r="P114" i="99" a="1"/>
  <c r="B1085" i="100"/>
  <c r="C1073" i="100"/>
  <c r="B1679" i="100"/>
  <c r="C827" i="100"/>
  <c r="B1563" i="100"/>
  <c r="C1927" i="100"/>
  <c r="C1820" i="100"/>
  <c r="B1826" i="100"/>
  <c r="C1260" i="100"/>
  <c r="B604" i="100"/>
  <c r="C619" i="100"/>
  <c r="C1910" i="100"/>
  <c r="AB13" i="99" a="1"/>
  <c r="B1724" i="100"/>
  <c r="C1860" i="100"/>
  <c r="C752" i="100"/>
  <c r="C530" i="100"/>
  <c r="C512" i="100"/>
  <c r="C706" i="100"/>
  <c r="B1796" i="100"/>
  <c r="B1941" i="100"/>
  <c r="B205" i="100"/>
  <c r="C1706" i="100"/>
  <c r="C1020" i="100"/>
  <c r="AH190" i="99" a="1"/>
  <c r="B1088" i="100"/>
  <c r="B683" i="100"/>
  <c r="B1892" i="100"/>
  <c r="B536" i="100"/>
  <c r="AU221" i="99" a="1"/>
  <c r="C611" i="100"/>
  <c r="B901" i="100"/>
  <c r="C1871" i="100"/>
  <c r="B188" i="100"/>
  <c r="B1930" i="100"/>
  <c r="H288" i="99" a="1"/>
  <c r="B1244" i="100"/>
  <c r="O114" i="99" a="1"/>
  <c r="C650" i="100"/>
  <c r="B1709" i="100"/>
  <c r="B1737" i="100"/>
  <c r="C1848" i="100"/>
  <c r="C1956" i="100"/>
  <c r="C1698" i="100"/>
  <c r="B1005" i="100"/>
  <c r="E65" i="99" a="1"/>
  <c r="AB165" i="99" a="1"/>
  <c r="B1875" i="100"/>
  <c r="B202" i="100"/>
  <c r="AB60" i="99" a="1"/>
  <c r="B637" i="100"/>
  <c r="V69" i="99" a="1"/>
  <c r="C242" i="100"/>
  <c r="C861" i="100"/>
  <c r="C1878" i="100"/>
  <c r="C1279" i="100"/>
  <c r="C1809" i="100"/>
  <c r="B915" i="100"/>
  <c r="C1237" i="100"/>
  <c r="C645" i="100"/>
  <c r="C1044" i="100"/>
  <c r="C473" i="100"/>
  <c r="C663" i="100"/>
  <c r="B271" i="100"/>
  <c r="F249" i="99" a="1"/>
  <c r="C683" i="100"/>
  <c r="B335" i="100"/>
  <c r="C727" i="100"/>
  <c r="C1832" i="100"/>
  <c r="AF13" i="99" a="1"/>
  <c r="C5" i="100"/>
  <c r="C607" i="100"/>
  <c r="C119" i="100"/>
  <c r="C188" i="100"/>
  <c r="B931" i="100"/>
  <c r="B951" i="100"/>
  <c r="V145" i="99" a="1"/>
  <c r="C198" i="100"/>
  <c r="B676" i="100"/>
  <c r="C1696" i="100"/>
  <c r="B561" i="100"/>
  <c r="P219" i="99" a="1"/>
  <c r="B375" i="100"/>
  <c r="C1039" i="100"/>
  <c r="C1699" i="100"/>
  <c r="B100" i="100"/>
  <c r="D403" i="99" a="1"/>
  <c r="C755" i="100"/>
  <c r="B1046" i="100"/>
  <c r="B521" i="100"/>
  <c r="C678" i="100"/>
  <c r="C1794" i="100"/>
  <c r="B873" i="100"/>
  <c r="B584" i="100"/>
  <c r="B1885" i="100"/>
  <c r="B984" i="100"/>
  <c r="B103" i="100"/>
  <c r="B627" i="100"/>
  <c r="B203" i="100"/>
  <c r="B248" i="100"/>
  <c r="Z165" i="99" a="1"/>
  <c r="B239" i="100"/>
  <c r="C942" i="100"/>
  <c r="B370" i="100"/>
  <c r="X195" i="99" a="1"/>
  <c r="V362" i="99" a="1"/>
  <c r="C811" i="100"/>
  <c r="C1875" i="100"/>
  <c r="B1143" i="100"/>
  <c r="C1693" i="100"/>
  <c r="C1971" i="100"/>
  <c r="B1712" i="100"/>
  <c r="B1842" i="100"/>
  <c r="AB360" i="99" a="1"/>
  <c r="K398" i="99" a="1"/>
  <c r="C151" i="100"/>
  <c r="C1800" i="100"/>
  <c r="C1021" i="100"/>
  <c r="C1973" i="100"/>
  <c r="C114" i="100"/>
  <c r="C587" i="100"/>
  <c r="B156" i="100"/>
  <c r="C1719" i="100"/>
  <c r="B978" i="100"/>
  <c r="B1613" i="100"/>
  <c r="AC165" i="99" a="1"/>
  <c r="C305" i="100"/>
  <c r="B1976" i="100"/>
  <c r="BZ219" i="99" a="1"/>
  <c r="C926" i="100"/>
  <c r="C689" i="100"/>
  <c r="B1812" i="100"/>
  <c r="I271" i="99" a="1"/>
  <c r="B243" i="100"/>
  <c r="C493" i="100"/>
  <c r="B844" i="100"/>
  <c r="X68" i="99" a="1"/>
  <c r="C304" i="100"/>
  <c r="N288" i="99" a="1"/>
  <c r="AB89" i="99" a="1"/>
  <c r="AH114" i="99" a="1"/>
  <c r="B230" i="100"/>
  <c r="C1013" i="100"/>
  <c r="C527" i="100"/>
  <c r="W221" i="99" a="1"/>
  <c r="C1263" i="100"/>
  <c r="J62" i="99" a="1"/>
  <c r="B859" i="100"/>
  <c r="C991" i="100"/>
  <c r="B1818" i="100"/>
  <c r="B1608" i="100"/>
  <c r="C1713" i="100"/>
  <c r="B1816" i="100"/>
  <c r="M89" i="99" a="1"/>
  <c r="C74" i="100"/>
  <c r="B1743" i="100"/>
  <c r="C483" i="100"/>
  <c r="C1976" i="100"/>
  <c r="B1751" i="100"/>
  <c r="C801" i="100"/>
  <c r="B356" i="100"/>
  <c r="C892" i="100"/>
  <c r="C1100" i="100"/>
  <c r="AD377" i="99" a="1"/>
  <c r="B1079" i="100"/>
  <c r="C870" i="100"/>
  <c r="B469" i="100"/>
  <c r="C634" i="100"/>
  <c r="B1234" i="100"/>
  <c r="C1615" i="100"/>
  <c r="H89" i="99" a="1"/>
  <c r="B26" i="100"/>
  <c r="C1958" i="100"/>
  <c r="P35" i="99" a="1"/>
  <c r="B44" i="100"/>
  <c r="B1961" i="100"/>
  <c r="C206" i="100"/>
  <c r="B312" i="100"/>
  <c r="C1282" i="100"/>
  <c r="B673" i="100"/>
  <c r="C1925" i="100"/>
  <c r="B300" i="100"/>
  <c r="J143" i="99" a="1"/>
  <c r="B847" i="100"/>
  <c r="C504" i="100"/>
  <c r="AG143" i="99" a="1"/>
  <c r="C522" i="100"/>
  <c r="F356" i="99" a="1"/>
  <c r="N244" i="99" a="1"/>
  <c r="F94" i="99" a="1"/>
  <c r="B641" i="100"/>
  <c r="C384" i="100"/>
  <c r="C579" i="100"/>
  <c r="C1753" i="100"/>
  <c r="C709" i="100"/>
  <c r="B1007" i="100"/>
  <c r="C510" i="100"/>
  <c r="C735" i="100"/>
  <c r="B1282" i="100"/>
  <c r="C1097" i="100"/>
  <c r="C1154" i="100"/>
  <c r="C444" i="100"/>
  <c r="B1103" i="100"/>
  <c r="C707" i="100"/>
  <c r="C478" i="100"/>
  <c r="M377" i="99" a="1"/>
  <c r="C544" i="100"/>
  <c r="C1961" i="100"/>
  <c r="B530" i="100"/>
  <c r="B1073" i="100"/>
  <c r="C1105" i="100"/>
  <c r="B222" i="100"/>
  <c r="B1132" i="100"/>
  <c r="C1212" i="100"/>
  <c r="B655" i="100"/>
  <c r="U381" i="99" a="1"/>
  <c r="C482" i="100"/>
  <c r="B1969" i="100"/>
  <c r="B245" i="100"/>
  <c r="AH143" i="99" a="1"/>
  <c r="B257" i="100"/>
  <c r="C964" i="100"/>
  <c r="X65" i="99" a="1"/>
  <c r="C1755" i="100"/>
  <c r="B554" i="100"/>
  <c r="B829" i="100"/>
  <c r="C149" i="100"/>
  <c r="C366" i="100"/>
  <c r="B762" i="100"/>
  <c r="B147" i="100"/>
  <c r="G398" i="99" a="1"/>
  <c r="C404" i="100"/>
  <c r="C9" i="100"/>
  <c r="B1703" i="100"/>
  <c r="C390" i="100"/>
  <c r="B970" i="100"/>
  <c r="C214" i="100"/>
  <c r="C88" i="100"/>
  <c r="C789" i="100"/>
  <c r="C818" i="100"/>
  <c r="B864" i="100"/>
  <c r="K89" i="99" a="1"/>
  <c r="C1801" i="100"/>
  <c r="B384" i="100"/>
  <c r="C1192" i="100"/>
  <c r="C349" i="100"/>
  <c r="B529" i="100"/>
  <c r="B1051" i="100"/>
  <c r="C542" i="100"/>
  <c r="B1612" i="100"/>
  <c r="N60" i="99" a="1"/>
  <c r="C1885" i="100"/>
  <c r="H341" i="99" a="1"/>
  <c r="B654" i="100"/>
  <c r="B251" i="100"/>
  <c r="C1936" i="100"/>
  <c r="C247" i="100"/>
  <c r="D199" i="99" a="1"/>
  <c r="G246" i="99" a="1"/>
  <c r="C147" i="100"/>
  <c r="B1125" i="100"/>
  <c r="BG224" i="99" a="1"/>
  <c r="B473" i="100"/>
  <c r="C556" i="100"/>
  <c r="C417" i="100"/>
  <c r="B1700" i="100"/>
  <c r="C193" i="100"/>
  <c r="C1150" i="100"/>
  <c r="C383" i="99" a="1"/>
  <c r="AB143" i="99" a="1"/>
  <c r="B1844" i="100"/>
  <c r="C3" i="100"/>
  <c r="B1235" i="100"/>
  <c r="B577" i="100"/>
  <c r="B346" i="100"/>
  <c r="B235" i="100"/>
  <c r="D169" i="99" a="1"/>
  <c r="B227" i="100"/>
  <c r="C1094" i="100"/>
  <c r="Y114" i="99" a="1"/>
  <c r="C591" i="100"/>
  <c r="C1168" i="100"/>
  <c r="C133" i="100"/>
  <c r="B1778" i="100"/>
  <c r="AA360" i="99" a="1"/>
  <c r="H322" i="99" a="1"/>
  <c r="D192" i="99" a="1"/>
  <c r="B975" i="100"/>
  <c r="C932" i="100"/>
  <c r="B16" i="100"/>
  <c r="AH35" i="99" a="1"/>
  <c r="C413" i="100"/>
  <c r="B1179" i="100"/>
  <c r="B1156" i="100"/>
  <c r="B812" i="100"/>
  <c r="C988" i="100"/>
  <c r="B846" i="100"/>
  <c r="B326" i="100"/>
  <c r="C175" i="100"/>
  <c r="B267" i="100"/>
  <c r="B1867" i="100"/>
  <c r="B562" i="100"/>
  <c r="B1610" i="100"/>
  <c r="B1936" i="100"/>
  <c r="C1240" i="100"/>
  <c r="Z190" i="99" a="1"/>
  <c r="B448" i="100"/>
  <c r="B886" i="100"/>
  <c r="B29" i="100"/>
  <c r="B209" i="100"/>
  <c r="B1850" i="100"/>
  <c r="E121" i="99" a="1"/>
  <c r="I35" i="99" a="1"/>
  <c r="W118" i="99"/>
  <c r="X167" i="99" a="1"/>
  <c r="B742" i="100"/>
  <c r="C370" i="100"/>
  <c r="B1688" i="100"/>
  <c r="B1769" i="100"/>
  <c r="V64" i="99" a="1"/>
  <c r="C1792" i="100"/>
  <c r="C356" i="99" a="1"/>
  <c r="B966" i="100"/>
  <c r="B198" i="100"/>
  <c r="E398" i="99" a="1"/>
  <c r="C898" i="100"/>
  <c r="B533" i="100"/>
  <c r="BL219" i="99" a="1"/>
  <c r="C1938" i="100"/>
  <c r="M13" i="99" a="1"/>
  <c r="B1694" i="100"/>
  <c r="C275" i="100"/>
  <c r="V196" i="99" a="1"/>
  <c r="B1196" i="100"/>
  <c r="B51" i="100"/>
  <c r="B904" i="100"/>
  <c r="C91" i="100"/>
  <c r="AQ219" i="99" a="1"/>
  <c r="C912" i="100"/>
  <c r="C429" i="100"/>
  <c r="N219" i="99" a="1"/>
  <c r="C738" i="100"/>
  <c r="F39" i="99" a="1"/>
  <c r="C893" i="100"/>
  <c r="B1756" i="100"/>
  <c r="B1898" i="100"/>
  <c r="B692" i="100"/>
  <c r="C1127" i="100"/>
  <c r="C212" i="100"/>
  <c r="B1803" i="100"/>
  <c r="C1261" i="100"/>
  <c r="C872" i="100"/>
  <c r="C1948" i="100"/>
  <c r="V119" i="99" a="1"/>
  <c r="C1232" i="100"/>
  <c r="C632" i="100"/>
  <c r="AP221" i="99" a="1"/>
  <c r="C204" i="100"/>
  <c r="B1070" i="100"/>
  <c r="C566" i="100"/>
  <c r="B78" i="100"/>
  <c r="C1647" i="100"/>
  <c r="C681" i="100"/>
  <c r="C817" i="100"/>
  <c r="B1209" i="100"/>
  <c r="N7" i="99" a="1"/>
  <c r="B1761" i="100"/>
  <c r="C310" i="100"/>
  <c r="B1121" i="100"/>
  <c r="B999" i="100"/>
  <c r="B484" i="100"/>
  <c r="B1674" i="100"/>
  <c r="B1883" i="100"/>
  <c r="C1206" i="100"/>
  <c r="C1734" i="100"/>
  <c r="B1058" i="100"/>
  <c r="B508" i="100"/>
  <c r="C128" i="100"/>
  <c r="C1882" i="100"/>
  <c r="B1852" i="100"/>
  <c r="B547" i="100"/>
  <c r="C84" i="100"/>
  <c r="B1059" i="100"/>
  <c r="C1920" i="100"/>
  <c r="C1705" i="100"/>
  <c r="AI114" i="99" a="1"/>
  <c r="C1557" i="100"/>
  <c r="B1966" i="100"/>
  <c r="B378" i="100"/>
  <c r="C466" i="100"/>
  <c r="L377" i="99" a="1"/>
  <c r="C717" i="100"/>
  <c r="B1253" i="100"/>
  <c r="C265" i="100"/>
  <c r="B662" i="100"/>
  <c r="B688" i="100"/>
  <c r="C782" i="100"/>
  <c r="C1732" i="100"/>
  <c r="B414" i="100"/>
  <c r="G190" i="99" a="1"/>
  <c r="B303" i="100"/>
  <c r="D197" i="99" a="1"/>
  <c r="B255" i="100"/>
  <c r="B22" i="100"/>
  <c r="B1959" i="100"/>
  <c r="B442" i="100"/>
  <c r="B526" i="100"/>
  <c r="B656" i="100"/>
  <c r="C1188" i="100"/>
  <c r="B1230" i="100"/>
  <c r="B244" i="100"/>
  <c r="B1227" i="100"/>
  <c r="C1593" i="100"/>
  <c r="C1896" i="100"/>
  <c r="Q60" i="99" a="1"/>
  <c r="V40" i="99" a="1"/>
  <c r="C146" i="100"/>
  <c r="B534" i="100"/>
  <c r="C585" i="100"/>
  <c r="C418" i="100"/>
  <c r="C846" i="100"/>
  <c r="C383" i="100"/>
  <c r="O89" i="99" a="1"/>
  <c r="C965" i="100"/>
  <c r="X94" i="99" a="1"/>
  <c r="C1022" i="100"/>
  <c r="C1714" i="100"/>
  <c r="C403" i="100"/>
  <c r="B565" i="100"/>
  <c r="C187" i="100"/>
  <c r="W197" i="99" a="1"/>
  <c r="C145" i="100"/>
  <c r="B642" i="100"/>
  <c r="C723" i="100"/>
  <c r="B1933" i="100"/>
  <c r="W123" i="99" a="1"/>
  <c r="B1798" i="100"/>
  <c r="C357" i="100"/>
  <c r="B981" i="100"/>
  <c r="D404" i="99" a="1"/>
  <c r="C1122" i="100"/>
  <c r="Y37" i="99" a="1"/>
  <c r="H377" i="99" a="1"/>
  <c r="B1934" i="100"/>
  <c r="B362" i="100"/>
  <c r="C787" i="100"/>
  <c r="B628" i="100"/>
  <c r="B1189" i="100"/>
  <c r="C414" i="100"/>
  <c r="C173" i="100"/>
  <c r="E273" i="99" a="1"/>
  <c r="C1086" i="100"/>
  <c r="W379" i="99" a="1"/>
  <c r="C640" i="100"/>
  <c r="B1240" i="100"/>
  <c r="F120" i="99" a="1"/>
  <c r="B1082" i="100"/>
  <c r="C358" i="100"/>
  <c r="C1110" i="100"/>
  <c r="C409" i="100"/>
  <c r="C888" i="100"/>
  <c r="N322" i="99" a="1"/>
  <c r="C1591" i="100"/>
  <c r="B310" i="100"/>
  <c r="B246" i="100"/>
  <c r="AD398" i="99" a="1"/>
  <c r="B784" i="100"/>
  <c r="Z398" i="99" a="1"/>
  <c r="B729" i="100"/>
  <c r="C1962" i="100"/>
  <c r="C1169" i="100"/>
  <c r="B1096" i="100"/>
  <c r="C379" i="100"/>
  <c r="B211" i="100"/>
  <c r="B1017" i="100"/>
  <c r="B943" i="100"/>
  <c r="C1107" i="100"/>
  <c r="B144" i="100"/>
  <c r="C1041" i="100"/>
  <c r="B1699" i="100"/>
  <c r="C1918" i="100"/>
  <c r="E170" i="99" a="1"/>
  <c r="B836" i="100"/>
  <c r="B1083" i="100"/>
  <c r="D123" i="99" a="1"/>
  <c r="C347" i="100"/>
  <c r="B324" i="100"/>
  <c r="B868" i="100"/>
  <c r="B934" i="100"/>
  <c r="Y221" i="99" a="1"/>
  <c r="AE114" i="99" a="1"/>
  <c r="B398" i="100"/>
  <c r="C838" i="100"/>
  <c r="C422" i="100"/>
  <c r="C461" i="100"/>
  <c r="E91" i="99" a="1"/>
  <c r="C765" i="100"/>
  <c r="C332" i="100"/>
  <c r="C278" i="100"/>
  <c r="B506" i="100"/>
  <c r="B1837" i="100"/>
  <c r="C1196" i="100"/>
  <c r="C1210" i="100"/>
  <c r="AE398" i="99" a="1"/>
  <c r="X118" i="99" a="1"/>
  <c r="C1852" i="100"/>
  <c r="AC35" i="99" a="1"/>
  <c r="C1949" i="100"/>
  <c r="U273" i="99" a="1"/>
  <c r="AF165" i="99" a="1"/>
  <c r="Z60" i="99" a="1"/>
  <c r="C400" i="100"/>
  <c r="B1975" i="100"/>
  <c r="C725" i="100"/>
  <c r="B1681" i="100"/>
  <c r="C612" i="100"/>
  <c r="Y192" i="99" a="1"/>
  <c r="B775" i="100"/>
  <c r="C82" i="100"/>
  <c r="AG35" i="99" a="1"/>
  <c r="P305" i="99" a="1"/>
  <c r="B1813" i="100"/>
  <c r="B1197" i="100"/>
  <c r="C1598" i="100"/>
  <c r="AD271" i="99" a="1"/>
  <c r="B882" i="100"/>
  <c r="Y60" i="99" a="1"/>
  <c r="N4" i="99" a="1"/>
  <c r="AE360" i="99" a="1"/>
  <c r="B7" i="100"/>
  <c r="B1887" i="100"/>
  <c r="C732" i="100"/>
  <c r="C97" i="100"/>
  <c r="B684" i="100"/>
  <c r="B1150" i="100"/>
  <c r="B343" i="100"/>
  <c r="C207" i="100"/>
  <c r="C1085" i="100"/>
  <c r="B1873" i="100"/>
  <c r="B1673" i="100"/>
  <c r="L322" i="99" a="1"/>
  <c r="C743" i="100"/>
  <c r="B924" i="100"/>
  <c r="Y190" i="99" a="1"/>
  <c r="B359" i="100"/>
  <c r="B402" i="100"/>
  <c r="B1028" i="100"/>
  <c r="B586" i="100"/>
  <c r="C324" i="100"/>
  <c r="C272" i="100"/>
  <c r="C629" i="100"/>
  <c r="W68" i="99" a="1"/>
  <c r="I341" i="99" a="1"/>
  <c r="B1963" i="100"/>
  <c r="W224" i="99" a="1"/>
  <c r="AF219" i="99" a="1"/>
  <c r="B1857" i="100"/>
  <c r="B64" i="100"/>
  <c r="C298" i="100"/>
  <c r="C1963" i="100"/>
  <c r="B98" i="100"/>
  <c r="B636" i="100"/>
  <c r="B1768" i="100"/>
  <c r="C511" i="100"/>
  <c r="C921" i="100"/>
  <c r="B650" i="100"/>
  <c r="C1191" i="100"/>
  <c r="C896" i="100"/>
  <c r="B722" i="100"/>
  <c r="I114" i="99" a="1"/>
  <c r="B733" i="100"/>
  <c r="B1113" i="100"/>
  <c r="X93" i="99" a="1"/>
  <c r="C995" i="100"/>
  <c r="C351" i="100"/>
  <c r="B1912" i="100"/>
  <c r="B1104" i="100"/>
  <c r="V382" i="99" a="1"/>
  <c r="C1968" i="100"/>
  <c r="B433" i="100"/>
  <c r="C970" i="100"/>
  <c r="B1702" i="100"/>
  <c r="CG219" i="99" a="1"/>
  <c r="O305" i="99" a="1"/>
  <c r="C1201" i="100"/>
  <c r="K165" i="99" a="1"/>
  <c r="C1181" i="100"/>
  <c r="B1214" i="100"/>
  <c r="AP223" i="99" a="1"/>
  <c r="B365" i="100"/>
  <c r="B801" i="100"/>
  <c r="B1675" i="100"/>
  <c r="B25" i="100"/>
  <c r="C1838" i="100"/>
  <c r="C1680" i="100"/>
  <c r="AD60" i="99" a="1"/>
  <c r="C1688" i="100"/>
  <c r="C761" i="100"/>
  <c r="B756" i="100"/>
  <c r="M35" i="99" a="1"/>
  <c r="G192" i="99" a="1"/>
  <c r="B823" i="100"/>
  <c r="C1113" i="100"/>
  <c r="B758" i="100"/>
  <c r="C1120" i="100"/>
  <c r="B1746" i="100"/>
  <c r="B1257" i="100"/>
  <c r="C934" i="100"/>
  <c r="W66" i="99" a="1"/>
  <c r="B778" i="100"/>
  <c r="C1158" i="100"/>
  <c r="C828" i="100"/>
  <c r="B929" i="100"/>
  <c r="B777" i="100"/>
  <c r="E324" i="99" a="1"/>
  <c r="C67" i="100"/>
  <c r="C101" i="100"/>
  <c r="C1280" i="100"/>
  <c r="B1596" i="100"/>
  <c r="B1980" i="100"/>
  <c r="B89" i="100"/>
  <c r="C753" i="100"/>
  <c r="B1021" i="100"/>
  <c r="C124" i="100"/>
  <c r="C1914" i="100"/>
  <c r="B290" i="100"/>
  <c r="B261" i="100"/>
  <c r="E94" i="99" a="1"/>
  <c r="C672" i="100"/>
  <c r="V223" i="99" a="1"/>
  <c r="B1200" i="100"/>
  <c r="C1002" i="100"/>
  <c r="C1597" i="100"/>
  <c r="B560" i="100"/>
  <c r="E118" i="99"/>
  <c r="C547" i="100"/>
  <c r="V403" i="99" a="1"/>
  <c r="B1144" i="100"/>
  <c r="BG221" i="99" a="1"/>
  <c r="B719" i="100"/>
  <c r="C528" i="100"/>
  <c r="B471" i="100"/>
  <c r="X69" i="99" a="1"/>
  <c r="AH13" i="99" a="1"/>
  <c r="C1139" i="100"/>
  <c r="B178" i="100"/>
  <c r="M271" i="99" a="1"/>
  <c r="B804" i="100"/>
  <c r="C286" i="100"/>
  <c r="B594" i="100"/>
  <c r="M271" i="99" l="1"/>
  <c r="AH13" i="99"/>
  <c r="X69" i="99"/>
  <c r="BG221" i="99"/>
  <c r="V403" i="99"/>
  <c r="V223" i="99"/>
  <c r="E94" i="99"/>
  <c r="E324" i="99"/>
  <c r="W66" i="99"/>
  <c r="G192" i="99"/>
  <c r="M35" i="99"/>
  <c r="AD60" i="99"/>
  <c r="AP223" i="99"/>
  <c r="K165" i="99"/>
  <c r="O305" i="99"/>
  <c r="CG219" i="99"/>
  <c r="V382" i="99"/>
  <c r="X93" i="99"/>
  <c r="I114" i="99"/>
  <c r="AF219" i="99"/>
  <c r="W224" i="99"/>
  <c r="I341" i="99"/>
  <c r="W68" i="99"/>
  <c r="Y190" i="99"/>
  <c r="L322" i="99"/>
  <c r="AE360" i="99"/>
  <c r="N4" i="99"/>
  <c r="Y60" i="99"/>
  <c r="AD271" i="99"/>
  <c r="P305" i="99"/>
  <c r="AG35" i="99"/>
  <c r="Y192" i="99"/>
  <c r="Z60" i="99"/>
  <c r="AF165" i="99"/>
  <c r="U273" i="99"/>
  <c r="AC35" i="99"/>
  <c r="X118" i="99"/>
  <c r="AE398" i="99"/>
  <c r="E91" i="99"/>
  <c r="AE114" i="99"/>
  <c r="Y221" i="99"/>
  <c r="D123" i="99"/>
  <c r="E170" i="99"/>
  <c r="Z398" i="99"/>
  <c r="AD398" i="99"/>
  <c r="N322" i="99"/>
  <c r="F120" i="99"/>
  <c r="W379" i="99"/>
  <c r="E273" i="99"/>
  <c r="H377" i="99"/>
  <c r="Y37" i="99"/>
  <c r="D404" i="99"/>
  <c r="W123" i="99"/>
  <c r="W197" i="99"/>
  <c r="X94" i="99"/>
  <c r="O89" i="99"/>
  <c r="V40" i="99"/>
  <c r="Q60" i="99"/>
  <c r="D197" i="99"/>
  <c r="G190" i="99"/>
  <c r="L377" i="99"/>
  <c r="AI114" i="99"/>
  <c r="N7" i="99"/>
  <c r="AP221" i="99"/>
  <c r="V119" i="99"/>
  <c r="F39" i="99"/>
  <c r="N219" i="99"/>
  <c r="AQ219" i="99"/>
  <c r="V196" i="99"/>
  <c r="M13" i="99"/>
  <c r="BL219" i="99"/>
  <c r="E398" i="99"/>
  <c r="C356" i="99"/>
  <c r="V64" i="99"/>
  <c r="X167" i="99"/>
  <c r="I35" i="99"/>
  <c r="E121" i="99"/>
  <c r="Z190" i="99"/>
  <c r="AH35" i="99"/>
  <c r="D192" i="99"/>
  <c r="H322" i="99"/>
  <c r="AA360" i="99"/>
  <c r="Y114" i="99"/>
  <c r="D169" i="99"/>
  <c r="AB143" i="99"/>
  <c r="C383" i="99"/>
  <c r="BG224" i="99"/>
  <c r="G246" i="99"/>
  <c r="D199" i="99"/>
  <c r="H341" i="99"/>
  <c r="N60" i="99"/>
  <c r="K89" i="99"/>
  <c r="G398" i="99"/>
  <c r="X65" i="99"/>
  <c r="AH143" i="99"/>
  <c r="U381" i="99"/>
  <c r="M377" i="99"/>
  <c r="F94" i="99"/>
  <c r="N244" i="99"/>
  <c r="F356" i="99"/>
  <c r="AG143" i="99"/>
  <c r="J143" i="99"/>
  <c r="P35" i="99"/>
  <c r="H89" i="99"/>
  <c r="AD377" i="99"/>
  <c r="M89" i="99"/>
  <c r="J62" i="99"/>
  <c r="W221" i="99"/>
  <c r="AH114" i="99"/>
  <c r="AB89" i="99"/>
  <c r="N288" i="99"/>
  <c r="X68" i="99"/>
  <c r="I271" i="99"/>
  <c r="BZ219" i="99"/>
  <c r="AC165" i="99"/>
  <c r="K398" i="99"/>
  <c r="AB360" i="99"/>
  <c r="V362" i="99"/>
  <c r="X195" i="99"/>
  <c r="Z165" i="99"/>
  <c r="D403" i="99"/>
  <c r="P219" i="99"/>
  <c r="V145" i="99"/>
  <c r="AF13" i="99"/>
  <c r="F249" i="99"/>
  <c r="V69" i="99"/>
  <c r="AB60" i="99"/>
  <c r="AB165" i="99"/>
  <c r="E65" i="99"/>
  <c r="O114" i="99"/>
  <c r="H288" i="99"/>
  <c r="AU221" i="99"/>
  <c r="AH190" i="99"/>
  <c r="AB13" i="99"/>
  <c r="P114" i="99"/>
  <c r="M143" i="99"/>
  <c r="G116" i="99"/>
  <c r="N165" i="99"/>
  <c r="F419" i="99"/>
  <c r="Y360" i="99"/>
  <c r="H360" i="99"/>
  <c r="K341" i="99"/>
  <c r="D382" i="99"/>
  <c r="D64" i="99"/>
  <c r="AH165" i="99"/>
  <c r="AD360" i="99"/>
  <c r="L244" i="99"/>
  <c r="BV224" i="99"/>
  <c r="W380" i="99"/>
  <c r="H60" i="99"/>
  <c r="AC360" i="99"/>
  <c r="G91" i="99"/>
  <c r="D65" i="99"/>
  <c r="U383" i="99"/>
  <c r="X224" i="99"/>
  <c r="D273" i="99"/>
  <c r="D223" i="99"/>
  <c r="L89" i="99"/>
  <c r="N305" i="99"/>
  <c r="F169" i="99"/>
  <c r="D15" i="99"/>
  <c r="Q114" i="99"/>
  <c r="P7" i="99"/>
  <c r="D116" i="99"/>
  <c r="G89" i="99"/>
  <c r="AA13" i="99"/>
  <c r="X122" i="99"/>
  <c r="M114" i="99"/>
  <c r="D356" i="99"/>
  <c r="Q165" i="99"/>
  <c r="F123" i="99"/>
  <c r="W362" i="99"/>
  <c r="AE143" i="99"/>
  <c r="D248" i="99"/>
  <c r="I190" i="99"/>
  <c r="K377" i="99"/>
  <c r="E343" i="99"/>
  <c r="F167" i="99"/>
  <c r="M322" i="99"/>
  <c r="N6" i="99"/>
  <c r="V194" i="99"/>
  <c r="AC60" i="99"/>
  <c r="AC89" i="99"/>
  <c r="C382" i="99"/>
  <c r="F62" i="99"/>
  <c r="D68" i="99"/>
  <c r="W37" i="99"/>
  <c r="AD13" i="99"/>
  <c r="M165" i="99"/>
  <c r="AO221" i="99"/>
  <c r="F196" i="99"/>
  <c r="H35" i="99"/>
  <c r="L305" i="99"/>
  <c r="AE60" i="99"/>
  <c r="W65" i="99"/>
  <c r="E337" i="99"/>
  <c r="C324" i="99"/>
  <c r="D195" i="99"/>
  <c r="W196" i="99"/>
  <c r="V120" i="99"/>
  <c r="D118" i="99"/>
  <c r="Q219" i="99"/>
  <c r="D307" i="99"/>
  <c r="X199" i="99"/>
  <c r="AE165" i="99"/>
  <c r="Y13" i="99"/>
  <c r="C337" i="99"/>
  <c r="BF224" i="99"/>
  <c r="AA271" i="99"/>
  <c r="D170" i="99"/>
  <c r="P60" i="99"/>
  <c r="BE224" i="99"/>
  <c r="W121" i="99"/>
  <c r="V224" i="99"/>
  <c r="P4" i="99"/>
  <c r="H356" i="99"/>
  <c r="V118" i="99"/>
  <c r="F224" i="99"/>
  <c r="CE219" i="99"/>
  <c r="AC190" i="99"/>
  <c r="E37" i="99"/>
  <c r="E419" i="99"/>
  <c r="G244" i="99"/>
  <c r="E192" i="99"/>
  <c r="F248" i="99"/>
  <c r="W383" i="99"/>
  <c r="AI219" i="99"/>
  <c r="M219" i="99"/>
  <c r="L219" i="99"/>
  <c r="V116" i="99"/>
  <c r="D362" i="99"/>
  <c r="N89" i="99"/>
  <c r="X223" i="99"/>
  <c r="W223" i="99"/>
  <c r="U362" i="99"/>
  <c r="AD165" i="99"/>
  <c r="Z377" i="99"/>
  <c r="I419" i="99"/>
  <c r="V192" i="99"/>
  <c r="V15" i="99"/>
  <c r="G13" i="99"/>
  <c r="F118" i="99"/>
  <c r="P13" i="99"/>
  <c r="C379" i="99"/>
  <c r="E248" i="99"/>
  <c r="BA219" i="99"/>
  <c r="O13" i="99"/>
  <c r="Z143" i="99"/>
  <c r="G341" i="99"/>
  <c r="CC221" i="99"/>
  <c r="F40" i="99"/>
  <c r="W94" i="99"/>
  <c r="V68" i="99"/>
  <c r="D67" i="99"/>
  <c r="H13" i="99"/>
  <c r="AG190" i="99"/>
  <c r="Z89" i="99"/>
  <c r="G305" i="99"/>
  <c r="D145" i="99"/>
  <c r="V380" i="99"/>
  <c r="Z221" i="99"/>
  <c r="X66" i="99"/>
  <c r="E122" i="99"/>
  <c r="U380" i="99"/>
  <c r="W381" i="99"/>
  <c r="G271" i="99"/>
  <c r="Y167" i="99"/>
  <c r="AD89" i="99"/>
  <c r="X64" i="99"/>
  <c r="I360" i="99"/>
  <c r="J89" i="99"/>
  <c r="D93" i="99"/>
  <c r="BY219" i="99"/>
  <c r="V273" i="99"/>
  <c r="X196" i="99"/>
  <c r="F64" i="99"/>
  <c r="AC143" i="99"/>
  <c r="M398" i="99"/>
  <c r="J165" i="99"/>
  <c r="D69" i="99"/>
  <c r="Z13" i="99"/>
  <c r="BV223" i="99"/>
  <c r="AU219" i="99"/>
  <c r="P89" i="99"/>
  <c r="K244" i="99"/>
  <c r="AX219" i="99"/>
  <c r="P165" i="99"/>
  <c r="X194" i="99"/>
  <c r="W67" i="99"/>
  <c r="F68" i="99"/>
  <c r="AQ221" i="99"/>
  <c r="E382" i="99"/>
  <c r="C343" i="99"/>
  <c r="J322" i="99"/>
  <c r="V123" i="99"/>
  <c r="D66" i="99"/>
  <c r="F69" i="99"/>
  <c r="C381" i="99"/>
  <c r="E362" i="99"/>
  <c r="F170" i="99"/>
  <c r="F93" i="99"/>
  <c r="H221" i="99"/>
  <c r="D40" i="99"/>
  <c r="AR219" i="99"/>
  <c r="E62" i="99"/>
  <c r="AH60" i="99"/>
  <c r="H143" i="99"/>
  <c r="AF143" i="99"/>
  <c r="AC398" i="99"/>
  <c r="BM219" i="99"/>
  <c r="E380" i="99"/>
  <c r="F37" i="99"/>
  <c r="X169" i="99"/>
  <c r="AW219" i="99"/>
  <c r="G37" i="99"/>
  <c r="K13" i="99"/>
  <c r="AE271" i="99"/>
  <c r="V66" i="99"/>
  <c r="E381" i="99"/>
  <c r="AG271" i="99"/>
  <c r="N143" i="99"/>
  <c r="L143" i="99"/>
  <c r="C91" i="99"/>
  <c r="H244" i="99"/>
  <c r="I377" i="99"/>
  <c r="Z219" i="99"/>
  <c r="E383" i="99"/>
  <c r="AA89" i="99"/>
  <c r="BO219" i="99"/>
  <c r="AA35" i="99"/>
  <c r="F337" i="99"/>
  <c r="AV219" i="99"/>
  <c r="K288" i="99"/>
  <c r="V221" i="99"/>
  <c r="AH219" i="99"/>
  <c r="K190" i="99"/>
  <c r="AI35" i="99"/>
  <c r="L13" i="99"/>
  <c r="D402" i="99"/>
  <c r="C362" i="99"/>
  <c r="D343" i="99"/>
  <c r="W39" i="99"/>
  <c r="AI165" i="99"/>
  <c r="AG60" i="99"/>
  <c r="CH219" i="99"/>
  <c r="BF221" i="99"/>
  <c r="V199" i="99"/>
  <c r="F122" i="99"/>
  <c r="G377" i="99"/>
  <c r="Q190" i="99"/>
  <c r="D37" i="99"/>
  <c r="W198" i="99"/>
  <c r="D194" i="99"/>
  <c r="V383" i="99"/>
  <c r="J305" i="99"/>
  <c r="H219" i="99"/>
  <c r="BX221" i="99"/>
  <c r="AB398" i="99"/>
  <c r="G35" i="99"/>
  <c r="L35" i="99"/>
  <c r="D249" i="99"/>
  <c r="CI219" i="99"/>
  <c r="J419" i="99"/>
  <c r="AN224" i="99"/>
  <c r="H305" i="99"/>
  <c r="F121" i="99"/>
  <c r="V402" i="99"/>
  <c r="Q244" i="99"/>
  <c r="W119" i="99"/>
  <c r="AP224" i="99"/>
  <c r="X398" i="99"/>
  <c r="V170" i="99"/>
  <c r="Y271" i="99"/>
  <c r="P6" i="99"/>
  <c r="AB190" i="99"/>
  <c r="J114" i="99"/>
  <c r="V65" i="99"/>
  <c r="J60" i="99"/>
  <c r="K219" i="99"/>
  <c r="D379" i="99"/>
  <c r="E249" i="99"/>
  <c r="BW221" i="99"/>
  <c r="K360" i="99"/>
  <c r="C380" i="99"/>
  <c r="J377" i="99"/>
  <c r="K4" i="99"/>
  <c r="L341" i="99"/>
  <c r="X40" i="99"/>
  <c r="D224" i="99"/>
  <c r="I60" i="99"/>
  <c r="X197" i="99"/>
  <c r="BL221" i="99"/>
  <c r="F65" i="99"/>
  <c r="G419" i="99"/>
  <c r="AB35" i="99"/>
  <c r="V39" i="99"/>
  <c r="U379" i="99"/>
  <c r="AF271" i="99"/>
  <c r="AB114" i="99"/>
  <c r="W93" i="99"/>
  <c r="W382" i="99"/>
  <c r="BN219" i="99"/>
  <c r="V404" i="99"/>
  <c r="J190" i="99"/>
  <c r="V401" i="99"/>
  <c r="AD35" i="99"/>
  <c r="O143" i="99"/>
  <c r="O288" i="99"/>
  <c r="AT219" i="99"/>
  <c r="D119" i="99"/>
  <c r="N35" i="99"/>
  <c r="H337" i="99"/>
  <c r="AF89" i="99"/>
  <c r="Z114" i="99"/>
  <c r="D91" i="99"/>
  <c r="F223" i="99"/>
  <c r="AE89" i="99"/>
  <c r="BE221" i="99"/>
  <c r="X221" i="99"/>
  <c r="AZ219" i="99"/>
  <c r="W170" i="99"/>
  <c r="CF219" i="99"/>
  <c r="AO224" i="99"/>
  <c r="E356" i="99"/>
  <c r="AA60" i="99"/>
  <c r="C290" i="99"/>
  <c r="BI219" i="99"/>
  <c r="F398" i="99"/>
  <c r="E169" i="99"/>
  <c r="AC221" i="99"/>
  <c r="AB37" i="99"/>
  <c r="AE13" i="99"/>
  <c r="BP219" i="99"/>
  <c r="L60" i="99"/>
  <c r="E123" i="99"/>
  <c r="N341" i="99"/>
  <c r="AE377" i="99"/>
  <c r="G360" i="99"/>
  <c r="I288" i="99"/>
  <c r="AI60" i="99"/>
  <c r="AA377" i="99"/>
  <c r="X39" i="99"/>
  <c r="E196" i="99"/>
  <c r="J219" i="99"/>
  <c r="W195" i="99"/>
  <c r="AB271" i="99"/>
  <c r="AE190" i="99"/>
  <c r="AF377" i="99"/>
  <c r="AA114" i="99"/>
  <c r="AR221" i="99"/>
  <c r="P143" i="99"/>
  <c r="G221" i="99"/>
  <c r="I219" i="99"/>
  <c r="V381" i="99"/>
  <c r="BK219" i="99"/>
  <c r="D120" i="99"/>
  <c r="N190" i="99"/>
  <c r="D383" i="99"/>
  <c r="D121" i="99"/>
  <c r="L271" i="99"/>
  <c r="G337" i="99"/>
  <c r="I13" i="99"/>
  <c r="H190" i="99"/>
  <c r="V62" i="99"/>
  <c r="E290" i="99"/>
  <c r="CB219" i="99"/>
  <c r="Y377" i="99"/>
  <c r="CD219" i="99"/>
  <c r="F246" i="99"/>
  <c r="X121" i="99"/>
  <c r="AE35" i="99"/>
  <c r="D198" i="99"/>
  <c r="D401" i="99"/>
  <c r="V379" i="99"/>
  <c r="X67" i="99"/>
  <c r="CC219" i="99"/>
  <c r="G167" i="99"/>
  <c r="M60" i="99"/>
  <c r="L114" i="99"/>
  <c r="F194" i="99"/>
  <c r="G114" i="99"/>
  <c r="BV221" i="99"/>
  <c r="N13" i="99"/>
  <c r="V93" i="99"/>
  <c r="P5" i="99"/>
  <c r="O271" i="99"/>
  <c r="W62" i="99"/>
  <c r="N114" i="99"/>
  <c r="G143" i="99"/>
  <c r="F67" i="99"/>
  <c r="BE223" i="99"/>
  <c r="BY221" i="99"/>
  <c r="H271" i="99"/>
  <c r="M244" i="99"/>
  <c r="AD219" i="99"/>
  <c r="G322" i="99"/>
  <c r="AG114" i="99"/>
  <c r="N377" i="99"/>
  <c r="F221" i="99"/>
  <c r="X123" i="99"/>
  <c r="V91" i="99"/>
  <c r="Y89" i="99"/>
  <c r="X62" i="99"/>
  <c r="L165" i="99"/>
  <c r="E198" i="99"/>
  <c r="E68" i="99"/>
  <c r="E223" i="99"/>
  <c r="F66" i="99"/>
  <c r="AC219" i="99"/>
  <c r="D39" i="99"/>
  <c r="AA190" i="99"/>
  <c r="G165" i="99"/>
  <c r="E197" i="99"/>
  <c r="H419" i="99"/>
  <c r="BX224" i="99"/>
  <c r="J288" i="99"/>
  <c r="V121" i="99"/>
  <c r="W120" i="99"/>
  <c r="AY219" i="99"/>
  <c r="I398" i="99"/>
  <c r="O165" i="99"/>
  <c r="W69" i="99"/>
  <c r="BZ221" i="99"/>
  <c r="E167" i="99"/>
  <c r="V169" i="99"/>
  <c r="V197" i="99"/>
  <c r="BJ219" i="99"/>
  <c r="G60" i="99"/>
  <c r="N8" i="99"/>
  <c r="W199" i="99"/>
  <c r="J35" i="99"/>
  <c r="U382" i="99"/>
  <c r="F195" i="99"/>
  <c r="AA219" i="99"/>
  <c r="K60" i="99"/>
  <c r="BI221" i="99"/>
  <c r="AD143" i="99"/>
  <c r="AN221" i="99"/>
  <c r="P244" i="99"/>
  <c r="M360" i="99"/>
  <c r="P190" i="99"/>
  <c r="O35" i="99"/>
  <c r="AG165" i="99"/>
  <c r="E195" i="99"/>
  <c r="F197" i="99"/>
  <c r="F119" i="99"/>
  <c r="K271" i="99"/>
  <c r="K114" i="99"/>
  <c r="AF190" i="99"/>
  <c r="AC13" i="99"/>
  <c r="AF35" i="99"/>
  <c r="X37" i="99"/>
  <c r="W398" i="99"/>
  <c r="W167" i="99"/>
  <c r="D221" i="99"/>
  <c r="BH219" i="99"/>
  <c r="Y398" i="99"/>
  <c r="V195" i="99"/>
  <c r="AF114" i="99"/>
  <c r="D94" i="99"/>
  <c r="E39" i="99"/>
  <c r="E120" i="99"/>
  <c r="L360" i="99"/>
  <c r="K305" i="99"/>
  <c r="AB62" i="99"/>
  <c r="E67" i="99"/>
  <c r="D381" i="99"/>
  <c r="L190" i="99"/>
  <c r="G288" i="99"/>
  <c r="H165" i="99"/>
  <c r="J398" i="99"/>
  <c r="Y91" i="99"/>
  <c r="AO223" i="99"/>
  <c r="AG89" i="99"/>
  <c r="J244" i="99"/>
  <c r="Q89" i="99"/>
  <c r="U91" i="99"/>
  <c r="Y143" i="99"/>
  <c r="O244" i="99"/>
  <c r="N9" i="99"/>
  <c r="X170" i="99"/>
  <c r="E221" i="99"/>
  <c r="E40" i="99"/>
  <c r="BR219" i="99"/>
  <c r="V122" i="99"/>
  <c r="X120" i="99"/>
  <c r="N5" i="99"/>
  <c r="BG223" i="99"/>
  <c r="AC114" i="99"/>
  <c r="D246" i="99"/>
  <c r="D380" i="99"/>
  <c r="V67" i="99"/>
  <c r="D196" i="99"/>
  <c r="W91" i="99"/>
  <c r="H114" i="99"/>
  <c r="Z35" i="99"/>
  <c r="I165" i="99"/>
  <c r="I322" i="99"/>
  <c r="AA165" i="99"/>
  <c r="AF60" i="99"/>
  <c r="K221" i="99"/>
  <c r="J37" i="99"/>
  <c r="AG219" i="99"/>
  <c r="J341" i="99"/>
  <c r="W192" i="99"/>
  <c r="BW223" i="99"/>
  <c r="E246" i="99"/>
  <c r="F198" i="99"/>
  <c r="Y219" i="99"/>
  <c r="V167" i="99"/>
  <c r="AH89" i="99"/>
  <c r="X198" i="99"/>
  <c r="W169" i="99"/>
  <c r="BW224" i="99"/>
  <c r="M305" i="99"/>
  <c r="K35" i="99"/>
  <c r="AI89" i="99"/>
  <c r="E119" i="99"/>
  <c r="I89" i="99"/>
  <c r="X119" i="99"/>
  <c r="M288" i="99"/>
  <c r="E69" i="99"/>
  <c r="V94" i="99"/>
  <c r="J13" i="99"/>
  <c r="E199" i="99"/>
  <c r="D290" i="99"/>
  <c r="O60" i="99"/>
  <c r="AB377" i="99"/>
  <c r="K143" i="99"/>
  <c r="BQ219" i="99"/>
  <c r="AS219" i="99"/>
  <c r="E379" i="99"/>
  <c r="CA219" i="99"/>
  <c r="O219" i="99"/>
  <c r="W122" i="99"/>
  <c r="I143" i="99"/>
  <c r="BF223" i="99"/>
  <c r="K322" i="99"/>
  <c r="M341" i="99"/>
  <c r="H398" i="99"/>
  <c r="AI190" i="99"/>
  <c r="Z271" i="99"/>
  <c r="E224" i="99"/>
  <c r="E377" i="99"/>
  <c r="Z360" i="99"/>
  <c r="AB219" i="99"/>
  <c r="I244" i="99"/>
  <c r="W273" i="99"/>
  <c r="Y165" i="99"/>
  <c r="V37" i="99"/>
  <c r="BX223" i="99"/>
  <c r="D337" i="99"/>
  <c r="AA398" i="99"/>
  <c r="L398" i="99"/>
  <c r="AN223" i="99"/>
  <c r="I305" i="99"/>
  <c r="E93" i="99"/>
  <c r="N271" i="99"/>
  <c r="Y116" i="99"/>
  <c r="G219" i="99"/>
  <c r="D167" i="99"/>
  <c r="V198" i="99"/>
  <c r="E66" i="99"/>
  <c r="AA143" i="99"/>
  <c r="C273" i="99"/>
  <c r="AC271" i="99"/>
  <c r="G356" i="99"/>
  <c r="D62" i="99"/>
  <c r="F199" i="99"/>
  <c r="BH221" i="99"/>
  <c r="D122" i="99"/>
  <c r="J360" i="99"/>
  <c r="O190" i="99"/>
  <c r="L288" i="99"/>
  <c r="F377" i="99"/>
  <c r="Q35" i="99"/>
  <c r="Y35" i="99"/>
  <c r="D324" i="99"/>
  <c r="J271" i="99"/>
  <c r="W40" i="99"/>
  <c r="AE219" i="99"/>
  <c r="M190" i="99"/>
  <c r="AC377" i="99"/>
  <c r="W377" i="99"/>
  <c r="X377" i="99"/>
  <c r="AD190" i="99"/>
  <c r="AD114" i="99"/>
  <c r="AG13" i="99"/>
  <c r="BT14" i="72" a="1"/>
  <c r="BT14" i="72" s="1"/>
  <c r="BS14" i="72" a="1"/>
  <c r="BS14" i="72" s="1"/>
  <c r="BO14" i="72" a="1"/>
  <c r="BO14" i="72" s="1"/>
  <c r="BR14" i="72" a="1"/>
  <c r="BR14" i="72" s="1"/>
  <c r="BQ14" i="72" a="1"/>
  <c r="BQ14" i="72" s="1"/>
  <c r="BP14" i="72" a="1"/>
  <c r="BP14" i="72" s="1"/>
  <c r="BN14" i="72" a="1"/>
  <c r="BN14" i="72" s="1"/>
  <c r="BM14" i="72" a="1"/>
  <c r="BM14" i="72" s="1"/>
  <c r="AY14" i="72" a="1"/>
  <c r="AY14" i="72" s="1"/>
  <c r="P777" i="100" a="1"/>
  <c r="P650" i="100" a="1"/>
  <c r="Q681" i="100" a="1"/>
  <c r="P1143" i="100" a="1"/>
  <c r="P873" i="100" a="1"/>
  <c r="Q619" i="100" a="1"/>
  <c r="Q1048" i="100" a="1"/>
  <c r="Q1194" i="100" a="1"/>
  <c r="Q807" i="100" a="1"/>
  <c r="P699" i="100" a="1"/>
  <c r="P941" i="100" a="1"/>
  <c r="P681" i="100" a="1"/>
  <c r="Q600" i="100" a="1"/>
  <c r="P998" i="100" a="1"/>
  <c r="Q581" i="100" a="1"/>
  <c r="P1023" i="100" a="1"/>
  <c r="P1012" i="100" a="1"/>
  <c r="Q825" i="100" a="1"/>
  <c r="P903" i="100" a="1"/>
  <c r="P1218" i="100" a="1"/>
  <c r="Q699" i="100" a="1"/>
  <c r="Q1169" i="100" a="1"/>
  <c r="Q566" i="100" a="1"/>
  <c r="P843" i="100" a="1"/>
  <c r="P1114" i="100" a="1"/>
  <c r="Q941" i="100" a="1"/>
  <c r="P619" i="100" a="1"/>
  <c r="Q843" i="100" a="1"/>
  <c r="P1169" i="100" a="1"/>
  <c r="P825" i="100" a="1"/>
  <c r="P922" i="100" a="1"/>
  <c r="P1075" i="100" a="1"/>
  <c r="Q1012" i="100" a="1"/>
  <c r="Q998" i="100" a="1"/>
  <c r="Q792" i="100" a="1"/>
  <c r="Q922" i="100" a="1"/>
  <c r="P566" i="100" a="1"/>
  <c r="P1058" i="100" a="1"/>
  <c r="Q650" i="100" a="1"/>
  <c r="Q873" i="100" a="1"/>
  <c r="Q747" i="100" a="1"/>
  <c r="P1194" i="100" a="1"/>
  <c r="Q1101" i="100" a="1"/>
  <c r="Q1023" i="100" a="1"/>
  <c r="Q903" i="100" a="1"/>
  <c r="Q777" i="100" a="1"/>
  <c r="Q1034" i="100" a="1"/>
  <c r="Q960" i="100" a="1"/>
  <c r="Q1114" i="100" a="1"/>
  <c r="P600" i="100" a="1"/>
  <c r="P747" i="100" a="1"/>
  <c r="P1048" i="100" a="1"/>
  <c r="P807" i="100" a="1"/>
  <c r="P717" i="100" a="1"/>
  <c r="P979" i="100" a="1"/>
  <c r="Q1091" i="100" a="1"/>
  <c r="Q717" i="100" a="1"/>
  <c r="Q1075" i="100" a="1"/>
  <c r="P792" i="100" a="1"/>
  <c r="P1034" i="100" a="1"/>
  <c r="Q1143" i="100" a="1"/>
  <c r="Q1218" i="100" a="1"/>
  <c r="Q979" i="100" a="1"/>
  <c r="P1091" i="100" a="1"/>
  <c r="P1101" i="100" a="1"/>
  <c r="Q551" i="100" a="1"/>
  <c r="P960" i="100" a="1"/>
  <c r="P551" i="100" a="1"/>
  <c r="Q1058" i="100" a="1"/>
  <c r="P581" i="100" a="1"/>
  <c r="P581" i="100" l="1"/>
  <c r="Q1058" i="100"/>
  <c r="P551" i="100"/>
  <c r="P960" i="100"/>
  <c r="Q551" i="100"/>
  <c r="P1101" i="100"/>
  <c r="P1091" i="100"/>
  <c r="Q979" i="100"/>
  <c r="Q1218" i="100"/>
  <c r="Q1143" i="100"/>
  <c r="P1034" i="100"/>
  <c r="P792" i="100"/>
  <c r="Q1075" i="100"/>
  <c r="Q717" i="100"/>
  <c r="Q1091" i="100"/>
  <c r="P979" i="100"/>
  <c r="P717" i="100"/>
  <c r="P807" i="100"/>
  <c r="P1048" i="100"/>
  <c r="P747" i="100"/>
  <c r="P600" i="100"/>
  <c r="Q1114" i="100"/>
  <c r="Q960" i="100"/>
  <c r="Q1034" i="100"/>
  <c r="Q777" i="100"/>
  <c r="Q903" i="100"/>
  <c r="Q1023" i="100"/>
  <c r="Q1101" i="100"/>
  <c r="P1194" i="100"/>
  <c r="Q747" i="100"/>
  <c r="Q873" i="100"/>
  <c r="Q650" i="100"/>
  <c r="P1058" i="100"/>
  <c r="P566" i="100"/>
  <c r="Q922" i="100"/>
  <c r="Q792" i="100"/>
  <c r="Q998" i="100"/>
  <c r="Q1012" i="100"/>
  <c r="P1075" i="100"/>
  <c r="P922" i="100"/>
  <c r="P825" i="100"/>
  <c r="P1169" i="100"/>
  <c r="Q843" i="100"/>
  <c r="P619" i="100"/>
  <c r="Q941" i="100"/>
  <c r="P1114" i="100"/>
  <c r="P843" i="100"/>
  <c r="Q566" i="100"/>
  <c r="Q1169" i="100"/>
  <c r="Q699" i="100"/>
  <c r="P1218" i="100"/>
  <c r="P903" i="100"/>
  <c r="Q825" i="100"/>
  <c r="P1012" i="100"/>
  <c r="P1023" i="100"/>
  <c r="Q581" i="100"/>
  <c r="P998" i="100"/>
  <c r="Q600" i="100"/>
  <c r="P681" i="100"/>
  <c r="P941" i="100"/>
  <c r="P699" i="100"/>
  <c r="Q807" i="100"/>
  <c r="Q1194" i="100"/>
  <c r="Q1048" i="100"/>
  <c r="Q619" i="100"/>
  <c r="P873" i="100"/>
  <c r="P1143" i="100"/>
  <c r="Q681" i="100"/>
  <c r="P650" i="100"/>
  <c r="P777" i="100"/>
  <c r="AY35" i="72"/>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<sst xmlns="http://schemas.openxmlformats.org/spreadsheetml/2006/main" count="26664" uniqueCount="2129">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</sst>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5" t="s">
        <v>733</v>
      </c>
      <c r="B1" s="1555"/>
      <c r="C1" s="1555"/>
      <c r="D1" s="1555"/>
      <c r="E1" s="1555"/>
    </row>
    <row r="2" spans="1:5" x14ac:dyDescent="0.25">
      <c r="A2" s="1555" t="s">
        <v>734</v>
      </c>
      <c r="B2" s="1555"/>
      <c r="C2" s="1555"/>
      <c r="D2" s="1555"/>
      <c r="E2" s="1555"/>
    </row>
    <row r="3" spans="1:5" x14ac:dyDescent="0.25">
      <c r="A3" s="71"/>
    </row>
    <row r="4" spans="1:5" ht="78" customHeight="1" x14ac:dyDescent="0.25">
      <c r="A4" s="1573" t="s">
        <v>735</v>
      </c>
      <c r="B4" s="1573"/>
      <c r="C4" s="1573"/>
      <c r="D4" s="1573"/>
      <c r="E4" s="1573"/>
    </row>
    <row r="5" spans="1:5" x14ac:dyDescent="0.25">
      <c r="A5" s="71"/>
    </row>
    <row r="6" spans="1:5" ht="31.5" customHeight="1" x14ac:dyDescent="0.25">
      <c r="A6" s="1572" t="s">
        <v>736</v>
      </c>
      <c r="B6" s="1572"/>
      <c r="C6" s="1572"/>
      <c r="D6" s="1572"/>
      <c r="E6" s="1572"/>
    </row>
    <row r="7" spans="1:5" ht="15.75" thickBot="1" x14ac:dyDescent="0.3">
      <c r="A7" s="72"/>
    </row>
    <row r="8" spans="1:5" ht="15" customHeight="1" x14ac:dyDescent="0.25">
      <c r="A8" s="1566" t="s">
        <v>737</v>
      </c>
      <c r="B8" s="1567"/>
      <c r="C8" s="1567"/>
      <c r="D8" s="1567"/>
      <c r="E8" s="1568"/>
    </row>
    <row r="9" spans="1:5" ht="15" customHeight="1" thickBot="1" x14ac:dyDescent="0.3">
      <c r="A9" s="1569" t="s">
        <v>738</v>
      </c>
      <c r="B9" s="1570"/>
      <c r="C9" s="1570"/>
      <c r="D9" s="1570"/>
      <c r="E9" s="1571"/>
    </row>
    <row r="10" spans="1:5" x14ac:dyDescent="0.25">
      <c r="A10" s="73"/>
      <c r="B10" s="1563"/>
      <c r="C10" s="1563"/>
      <c r="D10" s="77"/>
    </row>
    <row r="11" spans="1:5" ht="31.5" customHeight="1" thickBot="1" x14ac:dyDescent="0.3">
      <c r="A11" s="75" t="s">
        <v>739</v>
      </c>
      <c r="B11" s="1564" t="s">
        <v>740</v>
      </c>
      <c r="C11" s="1564"/>
      <c r="D11" s="77">
        <f>Welcome!$D$4</f>
        <v>0</v>
      </c>
    </row>
    <row r="12" spans="1:5" ht="15.75" thickBot="1" x14ac:dyDescent="0.3">
      <c r="A12" s="75" t="s">
        <v>741</v>
      </c>
      <c r="B12" s="1565">
        <f>'MDA Worksheet'!$R$18</f>
        <v>0</v>
      </c>
      <c r="C12" s="156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2"/>
      <c r="C17" s="1562"/>
      <c r="D17" s="1562"/>
      <c r="E17" s="1562"/>
    </row>
    <row r="18" spans="1:5" x14ac:dyDescent="0.25">
      <c r="A18" s="73"/>
      <c r="B18" s="116"/>
      <c r="C18" s="73"/>
      <c r="D18" s="116"/>
    </row>
    <row r="19" spans="1:5" ht="15.75" thickBot="1" x14ac:dyDescent="0.3">
      <c r="A19" s="75" t="s">
        <v>813</v>
      </c>
      <c r="B19" s="1562">
        <f>Welcome!$D$10</f>
        <v>0</v>
      </c>
      <c r="C19" s="1562"/>
      <c r="D19" s="1562"/>
      <c r="E19" s="156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34" t="s">
        <v>1154</v>
      </c>
      <c r="B42" s="1535"/>
      <c r="C42" s="1535"/>
      <c r="D42" s="1535"/>
      <c r="E42" s="1536"/>
    </row>
    <row r="43" spans="1:5" s="679" customFormat="1" x14ac:dyDescent="0.25">
      <c r="A43" s="1543"/>
      <c r="B43" s="1544"/>
      <c r="C43" s="1544"/>
      <c r="D43" s="1544"/>
      <c r="E43" s="1545"/>
    </row>
    <row r="44" spans="1:5" s="679" customFormat="1" ht="15.75" thickBot="1" x14ac:dyDescent="0.3">
      <c r="A44" s="1546"/>
      <c r="B44" s="1547"/>
      <c r="C44" s="1547"/>
      <c r="D44" s="1547"/>
      <c r="E44" s="1548"/>
    </row>
    <row r="45" spans="1:5" s="679" customFormat="1" ht="15.75" thickBot="1" x14ac:dyDescent="0.3">
      <c r="A45" s="685"/>
    </row>
    <row r="46" spans="1:5" s="679" customFormat="1" ht="15.75" thickBot="1" x14ac:dyDescent="0.3">
      <c r="A46" s="1534" t="s">
        <v>1143</v>
      </c>
      <c r="B46" s="1535"/>
      <c r="C46" s="1535"/>
      <c r="D46" s="1535"/>
      <c r="E46" s="1536"/>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37"/>
      <c r="B53" s="1538"/>
      <c r="C53" s="1538"/>
      <c r="D53" s="1538"/>
      <c r="E53" s="1539"/>
    </row>
    <row r="54" spans="1:5" s="679" customFormat="1" ht="15.75" thickBot="1" x14ac:dyDescent="0.3">
      <c r="A54" s="1540"/>
      <c r="B54" s="1541"/>
      <c r="C54" s="1541"/>
      <c r="D54" s="1541"/>
      <c r="E54" s="1542"/>
    </row>
    <row r="55" spans="1:5" ht="15.75" thickBot="1" x14ac:dyDescent="0.3">
      <c r="A55" s="685"/>
      <c r="B55" s="679"/>
      <c r="C55" s="679"/>
      <c r="D55" s="679"/>
      <c r="E55" s="679"/>
    </row>
    <row r="56" spans="1:5" ht="30.75" customHeight="1" thickBot="1" x14ac:dyDescent="0.3">
      <c r="A56" s="1556" t="s">
        <v>749</v>
      </c>
      <c r="B56" s="1557"/>
      <c r="C56" s="1557"/>
      <c r="D56" s="1557"/>
      <c r="E56" s="155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9" t="s">
        <v>761</v>
      </c>
      <c r="B67" s="1560"/>
      <c r="C67" s="1560"/>
      <c r="D67" s="1560"/>
      <c r="E67" s="156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9" t="s">
        <v>1155</v>
      </c>
      <c r="B74" s="1550"/>
      <c r="C74" s="1550"/>
      <c r="D74" s="1550"/>
      <c r="E74" s="1551"/>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52" t="s">
        <v>764</v>
      </c>
      <c r="B78" s="1553"/>
      <c r="C78" s="1553"/>
      <c r="D78" s="1553"/>
      <c r="E78" s="155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2" t="s">
        <v>766</v>
      </c>
      <c r="B83" s="1553"/>
      <c r="C83" s="1553"/>
      <c r="D83" s="1553"/>
      <c r="E83" s="155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431"/>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4" t="s">
        <v>1138</v>
      </c>
      <c r="D3" s="1575"/>
      <c r="E3" s="134"/>
      <c r="F3" s="134"/>
      <c r="G3" s="134"/>
      <c r="H3" s="134"/>
      <c r="I3" s="282"/>
      <c r="J3" s="609"/>
      <c r="K3" s="609"/>
      <c r="L3" s="609" t="s">
        <v>2055</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2056</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91" t="s">
        <v>2056</v>
      </c>
      <c r="H8" s="1591"/>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91"/>
      <c r="H12" s="1591"/>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5" t="s">
        <v>1170</v>
      </c>
      <c r="C33" s="1586"/>
      <c r="D33" s="1586"/>
      <c r="E33" s="1586"/>
      <c r="F33" s="1586"/>
      <c r="G33" s="1586"/>
      <c r="H33" s="1586"/>
      <c r="I33" s="1587"/>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6"/>
      <c r="C34" s="1577"/>
      <c r="D34" s="1577"/>
      <c r="E34" s="1577"/>
      <c r="F34" s="1577"/>
      <c r="G34" s="1577"/>
      <c r="H34" s="1577"/>
      <c r="I34" s="1578"/>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9"/>
      <c r="C35" s="1580"/>
      <c r="D35" s="1580"/>
      <c r="E35" s="1580"/>
      <c r="F35" s="1580"/>
      <c r="G35" s="1580"/>
      <c r="H35" s="1580"/>
      <c r="I35" s="1581"/>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9"/>
      <c r="C36" s="1580"/>
      <c r="D36" s="1580"/>
      <c r="E36" s="1580"/>
      <c r="F36" s="1580"/>
      <c r="G36" s="1580"/>
      <c r="H36" s="1580"/>
      <c r="I36" s="1581"/>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9"/>
      <c r="C37" s="1580"/>
      <c r="D37" s="1580"/>
      <c r="E37" s="1580"/>
      <c r="F37" s="1580"/>
      <c r="G37" s="1580"/>
      <c r="H37" s="1580"/>
      <c r="I37" s="1581"/>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9"/>
      <c r="C38" s="1580"/>
      <c r="D38" s="1580"/>
      <c r="E38" s="1580"/>
      <c r="F38" s="1580"/>
      <c r="G38" s="1580"/>
      <c r="H38" s="1580"/>
      <c r="I38" s="1581"/>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82"/>
      <c r="C39" s="1583"/>
      <c r="D39" s="1583"/>
      <c r="E39" s="1583"/>
      <c r="F39" s="1583"/>
      <c r="G39" s="1583"/>
      <c r="H39" s="1583"/>
      <c r="I39" s="1584"/>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8" t="s">
        <v>1103</v>
      </c>
      <c r="C41" s="1589"/>
      <c r="D41" s="1589"/>
      <c r="E41" s="1589"/>
      <c r="F41" s="1589"/>
      <c r="G41" s="1589"/>
      <c r="H41" s="1589"/>
      <c r="I41" s="1590"/>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6"/>
      <c r="C42" s="1577"/>
      <c r="D42" s="1577"/>
      <c r="E42" s="1577"/>
      <c r="F42" s="1577"/>
      <c r="G42" s="1577"/>
      <c r="H42" s="1577"/>
      <c r="I42" s="1578"/>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9"/>
      <c r="C43" s="1580"/>
      <c r="D43" s="1580"/>
      <c r="E43" s="1580"/>
      <c r="F43" s="1580"/>
      <c r="G43" s="1580"/>
      <c r="H43" s="1580"/>
      <c r="I43" s="1581"/>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9"/>
      <c r="C44" s="1580"/>
      <c r="D44" s="1580"/>
      <c r="E44" s="1580"/>
      <c r="F44" s="1580"/>
      <c r="G44" s="1580"/>
      <c r="H44" s="1580"/>
      <c r="I44" s="1581"/>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9"/>
      <c r="C45" s="1580"/>
      <c r="D45" s="1580"/>
      <c r="E45" s="1580"/>
      <c r="F45" s="1580"/>
      <c r="G45" s="1580"/>
      <c r="H45" s="1580"/>
      <c r="I45" s="1581"/>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9"/>
      <c r="C46" s="1580"/>
      <c r="D46" s="1580"/>
      <c r="E46" s="1580"/>
      <c r="F46" s="1580"/>
      <c r="G46" s="1580"/>
      <c r="H46" s="1580"/>
      <c r="I46" s="1581"/>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82"/>
      <c r="C47" s="1583"/>
      <c r="D47" s="1583"/>
      <c r="E47" s="1583"/>
      <c r="F47" s="1583"/>
      <c r="G47" s="1583"/>
      <c r="H47" s="1583"/>
      <c r="I47" s="1584"/>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5" t="s">
        <v>875</v>
      </c>
      <c r="G2" s="1595"/>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6">
        <f>SUMIFS($I$6:$I$15,$W6:$W15,"&lt;&gt;End")</f>
        <v>0</v>
      </c>
      <c r="J17" s="1598" t="s">
        <v>1302</v>
      </c>
      <c r="K17" s="1600">
        <f>SUMIFS($K$6:$K$15,$W6:$W15,"&lt;&gt;End")</f>
        <v>0</v>
      </c>
      <c r="L17" s="1598" t="s">
        <v>1303</v>
      </c>
      <c r="M17" s="639"/>
      <c r="N17" s="639"/>
      <c r="O17" s="639"/>
      <c r="P17" s="1596">
        <f>SUMIFS($P$6:$P$15,$F$6:$F$15,"&gt;0",$W6:$W15,"&lt;&gt;End")</f>
        <v>0</v>
      </c>
      <c r="Q17" s="1592" t="s">
        <v>1304</v>
      </c>
      <c r="R17" s="159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7"/>
      <c r="J18" s="1599"/>
      <c r="K18" s="1601"/>
      <c r="L18" s="1599"/>
      <c r="M18" s="639"/>
      <c r="N18" s="639"/>
      <c r="O18" s="639"/>
      <c r="P18" s="1597"/>
      <c r="Q18" s="1593"/>
      <c r="R18" s="1594"/>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5" t="str">
        <f>IFERROR(VLOOKUP($H$4,'Market Geography'!$D:$G,4,FALSE),"Select Market")</f>
        <v>Select Market</v>
      </c>
      <c r="I3" s="1606"/>
      <c r="J3" s="1606"/>
      <c r="K3" s="16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2">
        <f>Welcome!$D$4</f>
        <v>0</v>
      </c>
      <c r="I4" s="1603"/>
      <c r="J4" s="1603"/>
      <c r="K4" s="16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2" t="str">
        <f>'Multi-Customer'!$S$49</f>
        <v>Enter Customer(s)</v>
      </c>
      <c r="I5" s="1603"/>
      <c r="J5" s="1603"/>
      <c r="K5" s="16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2" t="str">
        <f>'Multi-Customer'!$AH$40</f>
        <v>MULTIPLE TYPES</v>
      </c>
      <c r="I6" s="1603"/>
      <c r="J6" s="1603"/>
      <c r="K6" s="16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8" t="s">
        <v>206</v>
      </c>
      <c r="I7" s="1609"/>
      <c r="J7" s="1609"/>
      <c r="K7" s="1610"/>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3" t="s">
        <v>119</v>
      </c>
      <c r="H33" s="1614"/>
      <c r="I33" s="403">
        <f>IF($E$3="MDA",'PIM Ranges'!$AX$7,'PIM Ranges'!$BJ$7)</f>
        <v>8.8999999999999996E-2</v>
      </c>
      <c r="J33" s="134"/>
      <c r="K33" s="1615" t="str">
        <f>IF(COUNTIF($AB$10:$AB$30,"ERROR")&lt;1,"",IF(COUNTIF($AB$10:$AB$30,"ERROR")&lt;2,(COUNTIF($AB$10:$AB$30,"ERROR")&amp;" Margin Missing Above"),(COUNTIF($AB$10:$AB$30,"ERROR")&amp;" Margins Missing Above")))</f>
        <v/>
      </c>
      <c r="L33" s="161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1" t="s">
        <v>490</v>
      </c>
      <c r="H34" s="1612"/>
      <c r="I34" s="399">
        <f>J31</f>
        <v>0</v>
      </c>
      <c r="J34" s="134"/>
      <c r="K34" s="1615" t="str">
        <f>IF(COUNTIFS($L$10:$L$30,"X",$AF$10:$AF$30,"BELOW")&lt;1,"",IF(COUNTIFS($L$10:$L$30,"X",$AF$10:$AF$30,"BELOW")&lt;2,(COUNTIFS($L$10:$L$30,"X",$AF$10:$AF$30,"BELOW")&amp;" Margin Below Minimum"),(COUNTIFS($L$10:$L$30,"X",$AF$10:$AF$30,"BELOW")&amp;" Margins Below Minimum")))</f>
        <v/>
      </c>
      <c r="L34" s="16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1" t="s">
        <v>1258</v>
      </c>
      <c r="H35" s="1612"/>
      <c r="I35" s="400" t="str">
        <f>IFERROR(I34/G31,"")</f>
        <v/>
      </c>
      <c r="K35" s="1615" t="str">
        <f>IF(COUNTIFS($L$10:$L$30,"X",$AF$10:$AF$30,"ABOVE")&lt;1,"",IF(COUNTIFS($L$10:$L$30,"X",$AF$10:$AF$30,"ABOVE")&lt;2,(COUNTIFS($L$10:$L$30,"X",$AF$10:$AF$30,"ABOVE")&amp;" Margin Above Maximum"),(COUNTIFS($L$10:$L$30,"X",$AF$10:$AF$30,"ABOVE")&amp;" Margins Above Maximum")))</f>
        <v/>
      </c>
      <c r="L35" s="16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1"/>
      <c r="H36" s="161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1" t="str">
        <f>IFERROR(IF(I35&gt;I33,"","Below Recommended TAGP: "),"")</f>
        <v/>
      </c>
      <c r="H37" s="161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1"/>
      <c r="H38" s="161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1" t="s">
        <v>1259</v>
      </c>
      <c r="H39" s="161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6" t="s">
        <v>491</v>
      </c>
      <c r="H40" s="1617"/>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8"/>
      <c r="G52" s="161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8"/>
      <c r="G53" s="161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8"/>
      <c r="G54" s="161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G325" sqref="G325"/>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0</v>
      </c>
    </row>
    <row r="2" spans="1:31" s="848" customFormat="1" ht="22.5" customHeight="1" thickBot="1" x14ac:dyDescent="0.4">
      <c r="A2" s="850"/>
      <c r="B2" s="1528"/>
      <c r="C2" s="1464"/>
      <c r="D2" s="963" t="s">
        <v>1393</v>
      </c>
      <c r="E2" s="850"/>
      <c r="F2" s="173"/>
      <c r="G2" s="174"/>
      <c r="H2" s="850"/>
      <c r="I2" s="1528"/>
      <c r="J2" s="850"/>
      <c r="K2" s="850"/>
      <c r="L2" s="850"/>
      <c r="M2" s="850"/>
      <c r="N2" s="850"/>
      <c r="O2" s="850"/>
      <c r="P2" s="850"/>
      <c r="Q2" s="1146"/>
      <c r="R2" s="1002">
        <v>0</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41">
        <f>Welcome!$D$10</f>
        <v>0</v>
      </c>
      <c r="I3" s="1642"/>
      <c r="J3" s="847"/>
      <c r="K3" s="934" t="s">
        <v>110</v>
      </c>
      <c r="L3" s="1643" t="str">
        <f>IFERROR(VLOOKUP($L$4,'Market Geography'!$D:$G,4,FALSE),"Select Market")</f>
        <v>Select Market</v>
      </c>
      <c r="M3" s="1644"/>
      <c r="N3" s="635"/>
      <c r="O3" s="635"/>
      <c r="P3" s="635"/>
      <c r="Q3" s="179"/>
      <c r="R3" s="1001">
        <v>0</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45" t="str">
        <f>Welcome!$D$16</f>
        <v>Select Term</v>
      </c>
      <c r="I4" s="1646"/>
      <c r="J4" s="181"/>
      <c r="K4" s="935" t="s">
        <v>845</v>
      </c>
      <c r="L4" s="1647">
        <f>Welcome!$D$4</f>
        <v>0</v>
      </c>
      <c r="M4" s="1648"/>
      <c r="N4" s="635"/>
      <c r="O4" s="635"/>
      <c r="P4" s="635"/>
      <c r="Q4" s="179"/>
      <c r="R4" s="1001">
        <v>0</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49">
        <f>'PIM Model'!$G$31</f>
        <v>0</v>
      </c>
      <c r="I5" s="1650"/>
      <c r="J5" s="847"/>
      <c r="K5" s="935" t="s">
        <v>107</v>
      </c>
      <c r="L5" s="1647" t="str">
        <f>'Multi-Customer'!$S$49</f>
        <v>Enter Customer(s)</v>
      </c>
      <c r="M5" s="1648"/>
      <c r="N5" s="635"/>
      <c r="O5" s="635"/>
      <c r="P5" s="635"/>
      <c r="Q5" s="179"/>
      <c r="R5" s="1001">
        <v>0</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2102</v>
      </c>
      <c r="E6" s="875" t="s">
        <v>650</v>
      </c>
      <c r="G6" s="935" t="s">
        <v>1172</v>
      </c>
      <c r="H6" s="1651">
        <f>'Variable Costs (Back)'!$K$26</f>
        <v>0</v>
      </c>
      <c r="I6" s="1652"/>
      <c r="J6" s="847"/>
      <c r="K6" s="935" t="s">
        <v>1179</v>
      </c>
      <c r="L6" s="1647" t="str">
        <f>'Multi-Customer'!$AH$40</f>
        <v>MULTIPLE TYPES</v>
      </c>
      <c r="M6" s="1648"/>
      <c r="N6" s="635"/>
      <c r="O6" s="635"/>
      <c r="P6" s="635"/>
      <c r="Q6" s="179"/>
      <c r="R6" s="1001">
        <v>0</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53">
        <f>IFERROR('PIM Ranges'!$AU$3,0)</f>
        <v>0</v>
      </c>
      <c r="I7" s="1654"/>
      <c r="J7" s="847"/>
      <c r="K7" s="936" t="s">
        <v>1174</v>
      </c>
      <c r="L7" s="1655" t="s">
        <v>206</v>
      </c>
      <c r="M7" s="1656"/>
      <c r="N7" s="854"/>
      <c r="O7" s="854"/>
      <c r="P7" s="854"/>
      <c r="Q7" s="179"/>
      <c r="R7" s="1001">
        <v>0</v>
      </c>
      <c r="S7" s="180"/>
      <c r="T7" s="177"/>
      <c r="U7" s="177" t="s">
        <v>1705</v>
      </c>
      <c r="V7" s="177">
        <v>82</v>
      </c>
      <c r="W7" s="177"/>
      <c r="X7" s="177"/>
      <c r="Y7" s="177"/>
      <c r="Z7" s="177"/>
      <c r="AA7" s="177"/>
      <c r="AB7" s="177"/>
      <c r="AC7" s="177"/>
      <c r="AD7" s="177"/>
      <c r="AE7" s="177"/>
    </row>
    <row r="8" spans="1:31" s="848" customFormat="1" ht="18" customHeight="1" thickBot="1" x14ac:dyDescent="0.3">
      <c r="C8" s="1465"/>
      <c r="D8" s="1659" t="s">
        <v>1837</v>
      </c>
      <c r="E8" s="1633" t="s">
        <v>650</v>
      </c>
      <c r="F8" s="136"/>
      <c r="I8" s="177"/>
      <c r="J8" s="177"/>
      <c r="K8" s="177"/>
      <c r="L8" s="177"/>
      <c r="M8" s="177"/>
      <c r="N8" s="177"/>
      <c r="O8" s="177"/>
      <c r="P8" s="177"/>
      <c r="Q8" s="182"/>
      <c r="R8" s="1001">
        <v>0</v>
      </c>
      <c r="S8" s="180"/>
      <c r="T8" s="177"/>
      <c r="U8" s="177" t="s">
        <v>1706</v>
      </c>
      <c r="V8" s="177">
        <v>96</v>
      </c>
      <c r="W8" s="177"/>
      <c r="X8" s="177"/>
      <c r="Y8" s="177"/>
      <c r="Z8" s="177"/>
      <c r="AA8" s="177"/>
      <c r="AB8" s="177"/>
      <c r="AC8" s="177"/>
      <c r="AD8" s="177"/>
      <c r="AE8" s="177"/>
    </row>
    <row r="9" spans="1:31" s="848" customFormat="1" ht="16.5" customHeight="1" thickBot="1" x14ac:dyDescent="0.3">
      <c r="C9" s="1465"/>
      <c r="D9" s="1660"/>
      <c r="E9" s="1634"/>
      <c r="F9" s="136"/>
      <c r="G9" s="937" t="s">
        <v>854</v>
      </c>
      <c r="H9" s="1657">
        <f>IFERROR('PIM Model'!$G$31,0)</f>
        <v>0</v>
      </c>
      <c r="I9" s="1658"/>
      <c r="L9" s="177"/>
      <c r="M9" s="177"/>
      <c r="N9" s="177"/>
      <c r="O9" s="177"/>
      <c r="P9" s="177"/>
      <c r="Q9" s="182"/>
      <c r="R9" s="1001">
        <v>0</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64">
        <f>IFERROR('PIM Model'!$G$32,0)</f>
        <v>0</v>
      </c>
      <c r="I10" s="1665"/>
      <c r="L10" s="177"/>
      <c r="M10" s="177"/>
      <c r="N10" s="177"/>
      <c r="O10" s="177"/>
      <c r="P10" s="177"/>
      <c r="Q10" s="182"/>
      <c r="R10" s="1001">
        <v>0</v>
      </c>
      <c r="S10" s="1661" t="s">
        <v>1536</v>
      </c>
      <c r="T10" s="1661"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61"/>
      <c r="T11" s="1661"/>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40" t="s">
        <v>856</v>
      </c>
      <c r="E12" s="1640"/>
      <c r="F12" s="185"/>
      <c r="G12" s="1662"/>
      <c r="H12" s="1663"/>
      <c r="I12" s="186"/>
      <c r="J12" s="1635"/>
      <c r="K12" s="1635"/>
      <c r="L12" s="184"/>
      <c r="M12" s="184"/>
      <c r="N12" s="184"/>
      <c r="O12" s="1619" t="str">
        <f>IF(COUNTIF($K$19:$K$23,"&gt;.03")&gt;0,"***Warning:You have entered an Rate % of Sales above the recommended 3%***","")</f>
        <v/>
      </c>
      <c r="P12" s="1620"/>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21"/>
      <c r="P13" s="1622"/>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21"/>
      <c r="P14" s="1622"/>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21"/>
      <c r="P15" s="1622"/>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21"/>
      <c r="P16" s="1622"/>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40" t="s">
        <v>856</v>
      </c>
      <c r="E26" s="1640"/>
      <c r="F26" s="185"/>
      <c r="G26" s="1662"/>
      <c r="H26" s="1663"/>
      <c r="I26" s="186"/>
      <c r="J26" s="1635"/>
      <c r="K26" s="1635"/>
      <c r="L26" s="184"/>
      <c r="M26" s="184"/>
      <c r="N26" s="184"/>
      <c r="O26" s="1619" t="str">
        <f>IF(COUNTIF($K$33:$K$37,"&gt;.03")&gt;0,"***Warning:You have entered an Rate % of Sales above the recommended 3%***","")</f>
        <v/>
      </c>
      <c r="P26" s="1620"/>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21"/>
      <c r="P27" s="1622"/>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21"/>
      <c r="P28" s="1622"/>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21"/>
      <c r="P29" s="1622"/>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21"/>
      <c r="P30" s="1622"/>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40" t="s">
        <v>856</v>
      </c>
      <c r="E40" s="1640"/>
      <c r="F40" s="185"/>
      <c r="G40" s="1662"/>
      <c r="H40" s="1663"/>
      <c r="I40" s="186"/>
      <c r="J40" s="1635"/>
      <c r="K40" s="1635"/>
      <c r="L40" s="184"/>
      <c r="M40" s="184"/>
      <c r="N40" s="184"/>
      <c r="O40" s="1619" t="str">
        <f>IF(COUNTIF($K$47:$K$51,"&gt;.03")&gt;0,"***Warning:You have entered an Rate % of Sales above the recommended 3%***","")</f>
        <v/>
      </c>
      <c r="P40" s="1620"/>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21"/>
      <c r="P41" s="1622"/>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21"/>
      <c r="P42" s="1622"/>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21"/>
      <c r="P43" s="1622"/>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21"/>
      <c r="P44" s="1622"/>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24" t="s">
        <v>217</v>
      </c>
      <c r="E54" s="1624"/>
      <c r="F54" s="213"/>
      <c r="G54" s="214"/>
      <c r="H54" s="849"/>
      <c r="I54" s="215"/>
      <c r="J54" s="184"/>
      <c r="K54" s="216"/>
      <c r="L54" s="184"/>
      <c r="M54" s="217"/>
      <c r="N54" s="217"/>
      <c r="O54" s="1629" t="str">
        <f>IF(COUNTIF($K$61:$K$65,"&gt;.03")&gt;0,"***Warning:You have entered an Rate % of Sales above the recommended 3%***","")</f>
        <v/>
      </c>
      <c r="P54" s="1630"/>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31"/>
      <c r="P55" s="1632"/>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31"/>
      <c r="P56" s="1632"/>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31"/>
      <c r="P57" s="1632"/>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31"/>
      <c r="P58" s="1632"/>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24" t="s">
        <v>217</v>
      </c>
      <c r="E68" s="1624"/>
      <c r="F68" s="213"/>
      <c r="G68" s="214"/>
      <c r="H68" s="849"/>
      <c r="I68" s="215"/>
      <c r="J68" s="184"/>
      <c r="K68" s="216"/>
      <c r="L68" s="184"/>
      <c r="M68" s="217"/>
      <c r="N68" s="217"/>
      <c r="O68" s="1629" t="str">
        <f>IF(COUNTIF($K$75:$K$79,"&gt;.03")&gt;0,"***Warning:You have entered an Rate % of Sales above the recommended 3%***","")</f>
        <v/>
      </c>
      <c r="P68" s="1630"/>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31"/>
      <c r="P69" s="1632"/>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31"/>
      <c r="P70" s="1632"/>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31"/>
      <c r="P71" s="1632"/>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31"/>
      <c r="P72" s="1632"/>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24" t="s">
        <v>527</v>
      </c>
      <c r="E82" s="1624"/>
      <c r="F82" s="213"/>
      <c r="G82" s="225"/>
      <c r="H82" s="849"/>
      <c r="I82" s="215"/>
      <c r="J82" s="226"/>
      <c r="K82" s="216"/>
      <c r="L82" s="226"/>
      <c r="M82" s="217"/>
      <c r="N82" s="217"/>
      <c r="O82" s="1629" t="str">
        <f>IF(COUNTIF($K$89:$K$93,"&gt;.03")&gt;0,"***Warning:You have entered an Rate % of Sales above the recommended 3%***","")</f>
        <v/>
      </c>
      <c r="P82" s="1630"/>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31"/>
      <c r="P83" s="1632"/>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31"/>
      <c r="P84" s="1632"/>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31"/>
      <c r="P85" s="1632"/>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31"/>
      <c r="P86" s="1632"/>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24" t="s">
        <v>527</v>
      </c>
      <c r="E96" s="1624"/>
      <c r="F96" s="213"/>
      <c r="G96" s="225"/>
      <c r="H96" s="849"/>
      <c r="I96" s="215"/>
      <c r="J96" s="226"/>
      <c r="K96" s="216"/>
      <c r="L96" s="226"/>
      <c r="M96" s="217"/>
      <c r="N96" s="217"/>
      <c r="O96" s="1629" t="str">
        <f>IF(COUNTIF($K$103:$K$107,"&gt;.03")&gt;0,"***Warning:You have entered an Rate % of Sales above the recommended 3%***","")</f>
        <v/>
      </c>
      <c r="P96" s="1630"/>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31"/>
      <c r="P97" s="1632"/>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31"/>
      <c r="P98" s="1632"/>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31"/>
      <c r="P99" s="1632"/>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31"/>
      <c r="P100" s="1632"/>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23"/>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23"/>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23"/>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23"/>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24" t="s">
        <v>1112</v>
      </c>
      <c r="E110" s="1624"/>
      <c r="F110" s="213"/>
      <c r="G110" s="235"/>
      <c r="H110" s="183"/>
      <c r="I110" s="236"/>
      <c r="J110" s="216"/>
      <c r="K110" s="217"/>
      <c r="L110" s="183"/>
      <c r="M110" s="217"/>
      <c r="N110" s="1629" t="str">
        <f>IF(COUNTIF($K$115,"&gt;.02")&gt;0,"***Warning:You have entered an Rate % of Sales above the recommended amount.Rate % of Sales should be between 0% and 2%***","")</f>
        <v/>
      </c>
      <c r="O110" s="1629"/>
      <c r="P110" s="1630"/>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31"/>
      <c r="O111" s="1631"/>
      <c r="P111" s="1632"/>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31"/>
      <c r="O112" s="1631"/>
      <c r="P112" s="1632"/>
      <c r="Q112" s="138"/>
      <c r="R112" s="134"/>
      <c r="S112" s="141" t="s">
        <v>2105</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31"/>
      <c r="O113" s="1631"/>
      <c r="P113" s="1632"/>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2108</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2109</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24" t="s">
        <v>1112</v>
      </c>
      <c r="E118" s="1624"/>
      <c r="F118" s="213"/>
      <c r="G118" s="235"/>
      <c r="H118" s="183"/>
      <c r="I118" s="236"/>
      <c r="J118" s="216"/>
      <c r="K118" s="217"/>
      <c r="L118" s="183"/>
      <c r="M118" s="217"/>
      <c r="N118" s="1629" t="str">
        <f>IF(COUNTIF($K$123,"&gt;.02")&gt;0,"***Warning:You have entered an Rate % of Sales above the recommended amount.Rate % of Sales should be between 0% and 2%***","")</f>
        <v/>
      </c>
      <c r="O118" s="1629"/>
      <c r="P118" s="1630"/>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31"/>
      <c r="O119" s="1631"/>
      <c r="P119" s="1632"/>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31"/>
      <c r="O120" s="1631"/>
      <c r="P120" s="1632"/>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31"/>
      <c r="O121" s="1631"/>
      <c r="P121" s="1632"/>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24" t="s">
        <v>1112</v>
      </c>
      <c r="E126" s="1624"/>
      <c r="F126" s="213"/>
      <c r="G126" s="235"/>
      <c r="H126" s="183"/>
      <c r="I126" s="236"/>
      <c r="J126" s="216"/>
      <c r="K126" s="217"/>
      <c r="L126" s="183"/>
      <c r="M126" s="217"/>
      <c r="N126" s="1629" t="str">
        <f>IF(COUNTIF($K$131,"&gt;.02")&gt;0,"***Warning:You have entered an Rate % of Sales above the recommended amount.Rate % of Sales should be between 0% and 2%***","")</f>
        <v/>
      </c>
      <c r="O126" s="1629"/>
      <c r="P126" s="1630"/>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31"/>
      <c r="O127" s="1631"/>
      <c r="P127" s="1632"/>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31"/>
      <c r="O128" s="1631"/>
      <c r="P128" s="1632"/>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31"/>
      <c r="O129" s="1631"/>
      <c r="P129" s="1632"/>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24" t="s">
        <v>1112</v>
      </c>
      <c r="E134" s="1624"/>
      <c r="F134" s="213"/>
      <c r="G134" s="235"/>
      <c r="H134" s="183"/>
      <c r="I134" s="236"/>
      <c r="J134" s="216"/>
      <c r="K134" s="217"/>
      <c r="L134" s="183"/>
      <c r="M134" s="217"/>
      <c r="N134" s="1629" t="str">
        <f>IF(COUNTIF($K$139,"&gt;.02")&gt;0,"***Warning:You have entered an Rate % of Sales above the recommended amount.Rate % of Sales should be between 0% and 2%***","")</f>
        <v/>
      </c>
      <c r="O134" s="1629"/>
      <c r="P134" s="1630"/>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31"/>
      <c r="O135" s="1631"/>
      <c r="P135" s="1632"/>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31"/>
      <c r="O136" s="1631"/>
      <c r="P136" s="1632"/>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31"/>
      <c r="O137" s="1631"/>
      <c r="P137" s="1632"/>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24" t="s">
        <v>1112</v>
      </c>
      <c r="E142" s="1624"/>
      <c r="F142" s="213"/>
      <c r="G142" s="235"/>
      <c r="H142" s="183"/>
      <c r="I142" s="236"/>
      <c r="J142" s="216"/>
      <c r="K142" s="217"/>
      <c r="L142" s="183"/>
      <c r="M142" s="217"/>
      <c r="N142" s="1629" t="str">
        <f>IF(COUNTIF($K$147,"&gt;.02")&gt;0,"***Warning:You have entered an Rate % of Sales above the recommended amount.Rate % of Sales should be between 0% and 2%***","")</f>
        <v/>
      </c>
      <c r="O142" s="1629"/>
      <c r="P142" s="1630"/>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31"/>
      <c r="O143" s="1631"/>
      <c r="P143" s="1632"/>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31"/>
      <c r="O144" s="1631"/>
      <c r="P144" s="1632"/>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31"/>
      <c r="O145" s="1631"/>
      <c r="P145" s="1632"/>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24" t="s">
        <v>719</v>
      </c>
      <c r="E150" s="1624"/>
      <c r="F150" s="184"/>
      <c r="G150" s="235"/>
      <c r="H150" s="183"/>
      <c r="I150" s="236"/>
      <c r="J150" s="216"/>
      <c r="K150" s="217"/>
      <c r="L150" s="183"/>
      <c r="M150" s="217"/>
      <c r="N150" s="1629" t="str">
        <f>IF(COUNTIF($K$155,"&gt;.03")&gt;0,"***Warning:You have entered an Rate % of Sales above the recommended 3%***","")</f>
        <v/>
      </c>
      <c r="O150" s="1629"/>
      <c r="P150" s="1630"/>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31"/>
      <c r="O151" s="1631"/>
      <c r="P151" s="1632"/>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31"/>
      <c r="O152" s="1631"/>
      <c r="P152" s="1632"/>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31"/>
      <c r="O153" s="1631"/>
      <c r="P153" s="1632"/>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24" t="s">
        <v>1102</v>
      </c>
      <c r="E158" s="1624"/>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24" t="s">
        <v>1102</v>
      </c>
      <c r="E166" s="1624"/>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24" t="s">
        <v>1006</v>
      </c>
      <c r="E174" s="1624"/>
      <c r="F174" s="1525"/>
      <c r="G174" s="1525"/>
      <c r="H174" s="1525"/>
      <c r="I174" s="1525"/>
      <c r="J174" s="184"/>
      <c r="K174" s="184"/>
      <c r="L174" s="184"/>
      <c r="M174" s="184"/>
      <c r="N174" s="184"/>
      <c r="O174" s="1619" t="str">
        <f>IF(AND(Welcome!$D$20&lt;&gt;"Yes",$E$175="Yes"),"Credit Card Payment on the Welcome Sheet must be ""YES""  to proceed with this incentive!","")</f>
        <v/>
      </c>
      <c r="P174" s="1620"/>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21"/>
      <c r="P175" s="1622"/>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21"/>
      <c r="P176" s="1622"/>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24" t="s">
        <v>1489</v>
      </c>
      <c r="E182" s="1624"/>
      <c r="F182" s="213"/>
      <c r="G182" s="235"/>
      <c r="H182" s="183"/>
      <c r="I182" s="236"/>
      <c r="J182" s="216"/>
      <c r="K182" s="217"/>
      <c r="L182" s="183"/>
      <c r="M182" s="217"/>
      <c r="N182" s="16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6"/>
      <c r="P182" s="1637"/>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38"/>
      <c r="O183" s="1638"/>
      <c r="P183" s="1639"/>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524"/>
      <c r="N184" s="1638"/>
      <c r="O184" s="1638"/>
      <c r="P184" s="1639"/>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38"/>
      <c r="O185" s="1638"/>
      <c r="P185" s="1639"/>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25" t="s">
        <v>1492</v>
      </c>
      <c r="E189" s="1626"/>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27" t="s">
        <v>1493</v>
      </c>
      <c r="E190" s="1628"/>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24" t="s">
        <v>1139</v>
      </c>
      <c r="E193" s="1624"/>
      <c r="F193" s="213"/>
      <c r="G193" s="235"/>
      <c r="H193" s="183"/>
      <c r="I193" s="236"/>
      <c r="J193" s="216"/>
      <c r="K193" s="217"/>
      <c r="L193" s="183"/>
      <c r="M193" s="217"/>
      <c r="N193" s="16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6"/>
      <c r="P193" s="1637"/>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38"/>
      <c r="O194" s="1638"/>
      <c r="P194" s="1639"/>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38"/>
      <c r="O195" s="1638"/>
      <c r="P195" s="1639"/>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38"/>
      <c r="O196" s="1638"/>
      <c r="P196" s="1639"/>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66"/>
      <c r="K197" s="194" t="s">
        <v>729</v>
      </c>
      <c r="L197" s="1666"/>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67"/>
      <c r="K198" s="946"/>
      <c r="L198" s="1668"/>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24" t="s">
        <v>1139</v>
      </c>
      <c r="E205" s="1624"/>
      <c r="F205" s="213"/>
      <c r="G205" s="235"/>
      <c r="H205" s="183"/>
      <c r="I205" s="236"/>
      <c r="J205" s="216"/>
      <c r="K205" s="217"/>
      <c r="L205" s="183"/>
      <c r="M205" s="217"/>
      <c r="N205" s="16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6"/>
      <c r="P205" s="1637"/>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38"/>
      <c r="O206" s="1638"/>
      <c r="P206" s="1639"/>
      <c r="Q206" s="179"/>
      <c r="S206" s="611"/>
    </row>
    <row r="207" spans="2:19" s="848" customFormat="1" ht="18" hidden="1" customHeight="1" thickBot="1" x14ac:dyDescent="0.3">
      <c r="B207" s="243"/>
      <c r="C207" s="452"/>
      <c r="D207" s="856" t="s">
        <v>1397</v>
      </c>
      <c r="E207" s="1416" t="s">
        <v>1398</v>
      </c>
      <c r="F207" s="676" t="s">
        <v>882</v>
      </c>
      <c r="G207" s="1015"/>
      <c r="H207" s="188"/>
      <c r="I207" s="1420"/>
      <c r="J207" s="912"/>
      <c r="K207" s="1420" t="str">
        <f>IF($E$207&lt;&gt;"Please Select","Corporate Office","")</f>
        <v/>
      </c>
      <c r="L207" s="188"/>
      <c r="M207" s="1008"/>
      <c r="N207" s="1638"/>
      <c r="O207" s="1638"/>
      <c r="P207" s="1639"/>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38"/>
      <c r="O208" s="1638"/>
      <c r="P208" s="1639"/>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66"/>
      <c r="K209" s="194" t="s">
        <v>729</v>
      </c>
      <c r="L209" s="1666"/>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c r="H210" s="188"/>
      <c r="I210" s="949">
        <v>1</v>
      </c>
      <c r="J210" s="1667"/>
      <c r="K210" s="946"/>
      <c r="L210" s="1668"/>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71" t="s">
        <v>1499</v>
      </c>
      <c r="E217" s="1671"/>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74"/>
      <c r="N220" s="145"/>
      <c r="O220" s="145"/>
      <c r="P220" s="627"/>
      <c r="Q220" s="251"/>
      <c r="S220" s="608" t="str">
        <f>IF($D$327=0,"",IF($E220="NO","",IF($I219="Select Payment Method","X","")))</f>
        <v/>
      </c>
    </row>
    <row r="221" spans="2:19" s="176" customFormat="1" ht="16.5" hidden="1" thickBot="1" x14ac:dyDescent="0.3">
      <c r="B221" s="243"/>
      <c r="C221" s="478"/>
      <c r="D221" s="863" t="s">
        <v>1399</v>
      </c>
      <c r="E221" s="1440" t="str">
        <f>IF(E218="Yes",IF(Welcome!$D$6="New",IF('Required Info to Submit'!F$14="","",'Required Info to Submit'!F$14),""),"")</f>
        <v/>
      </c>
      <c r="F221" s="239"/>
      <c r="G221" s="912"/>
      <c r="H221" s="145"/>
      <c r="I221" s="912"/>
      <c r="J221" s="912"/>
      <c r="K221" s="194" t="s">
        <v>1403</v>
      </c>
      <c r="L221" s="188"/>
      <c r="M221" s="1674"/>
      <c r="N221" s="145"/>
      <c r="O221" s="1116"/>
      <c r="P221" s="627"/>
      <c r="Q221" s="251"/>
    </row>
    <row r="222" spans="2:19" s="176" customFormat="1" ht="18" hidden="1" customHeight="1" thickBot="1" x14ac:dyDescent="0.3">
      <c r="B222" s="243"/>
      <c r="C222" s="478"/>
      <c r="D222" s="863" t="s">
        <v>1400</v>
      </c>
      <c r="E222" s="1440" t="str">
        <f>IF(E218="Yes",IF(Welcome!$D$6="New",IF('Required Info to Submit'!F$17="","",'Required Info to Submit'!F$17),""),"")</f>
        <v/>
      </c>
      <c r="F222" s="196"/>
      <c r="G222" s="912"/>
      <c r="H222" s="145"/>
      <c r="I222" s="912"/>
      <c r="J222" s="912"/>
      <c r="K222" s="1424"/>
      <c r="L222" s="921">
        <f>IF(G201&gt;1,1,G201)</f>
        <v>0</v>
      </c>
      <c r="M222" s="1674"/>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75"/>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71" t="s">
        <v>1836</v>
      </c>
      <c r="E225" s="1672"/>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73"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73"/>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73"/>
      <c r="N231" s="1447"/>
      <c r="O231" s="1447"/>
      <c r="P231" s="627"/>
      <c r="Q231" s="1180"/>
    </row>
    <row r="232" spans="2:17" s="180" customFormat="1" ht="27" hidden="1" customHeight="1" thickBot="1" x14ac:dyDescent="0.3">
      <c r="B232" s="243"/>
      <c r="C232" s="478"/>
      <c r="D232" s="1449" t="s">
        <v>2071</v>
      </c>
      <c r="E232" s="1450" t="str">
        <f>IF(E226="Yes",IF(Welcome!D8&lt;&gt;"",Welcome!D8,""),"")</f>
        <v/>
      </c>
      <c r="F232" s="196"/>
      <c r="G232" s="228" t="s">
        <v>2072</v>
      </c>
      <c r="H232" s="1447"/>
      <c r="I232" s="228" t="s">
        <v>2073</v>
      </c>
      <c r="J232" s="1447"/>
      <c r="K232" s="228" t="s">
        <v>1498</v>
      </c>
      <c r="L232" s="1447"/>
      <c r="M232" s="1673"/>
      <c r="N232" s="1447"/>
      <c r="O232" s="1447"/>
      <c r="P232" s="627"/>
      <c r="Q232" s="1180"/>
    </row>
    <row r="233" spans="2:17" s="180" customFormat="1" ht="19.5" hidden="1" customHeight="1" thickBot="1" x14ac:dyDescent="0.3">
      <c r="B233" s="243"/>
      <c r="C233" s="478"/>
      <c r="D233" s="1449" t="s">
        <v>2074</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71" t="s">
        <v>1836</v>
      </c>
      <c r="E236" s="1672"/>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73"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73"/>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73"/>
      <c r="N242" s="1447"/>
      <c r="O242" s="1447"/>
      <c r="P242" s="627"/>
      <c r="Q242" s="1180"/>
    </row>
    <row r="243" spans="2:17" s="180" customFormat="1" ht="27.75" hidden="1" customHeight="1" thickBot="1" x14ac:dyDescent="0.3">
      <c r="B243" s="243"/>
      <c r="C243" s="478"/>
      <c r="D243" s="1449" t="s">
        <v>2071</v>
      </c>
      <c r="E243" s="1450" t="str">
        <f>IF(E237="Yes",IF(Welcome!D8&lt;&gt;"",Welcome!D8,""),"")</f>
        <v/>
      </c>
      <c r="F243" s="196"/>
      <c r="G243" s="228" t="s">
        <v>2072</v>
      </c>
      <c r="H243" s="1447"/>
      <c r="I243" s="228" t="s">
        <v>2073</v>
      </c>
      <c r="J243" s="1447"/>
      <c r="K243" s="228" t="s">
        <v>1498</v>
      </c>
      <c r="L243" s="1447"/>
      <c r="M243" s="1673"/>
      <c r="N243" s="1447"/>
      <c r="O243" s="1447"/>
      <c r="P243" s="627"/>
      <c r="Q243" s="1180"/>
    </row>
    <row r="244" spans="2:17" s="180" customFormat="1" ht="19.5" hidden="1" customHeight="1" thickBot="1" x14ac:dyDescent="0.3">
      <c r="B244" s="243"/>
      <c r="C244" s="478"/>
      <c r="D244" s="1449" t="s">
        <v>2074</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71" t="s">
        <v>1836</v>
      </c>
      <c r="E247" s="1672"/>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73"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73"/>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73"/>
      <c r="N253" s="1447"/>
      <c r="O253" s="1447"/>
      <c r="P253" s="627"/>
      <c r="Q253" s="1180"/>
    </row>
    <row r="254" spans="2:17" s="180" customFormat="1" ht="31.5" hidden="1" customHeight="1" thickBot="1" x14ac:dyDescent="0.3">
      <c r="B254" s="243"/>
      <c r="C254" s="478"/>
      <c r="D254" s="1449" t="s">
        <v>2071</v>
      </c>
      <c r="E254" s="1450" t="str">
        <f>IF(E248="Yes",IF(Welcome!D8&lt;&gt;"",Welcome!D8,""),"")</f>
        <v/>
      </c>
      <c r="F254" s="196"/>
      <c r="G254" s="228" t="s">
        <v>2072</v>
      </c>
      <c r="H254" s="1447"/>
      <c r="I254" s="228" t="s">
        <v>2073</v>
      </c>
      <c r="J254" s="1447"/>
      <c r="K254" s="228" t="s">
        <v>1498</v>
      </c>
      <c r="L254" s="1447"/>
      <c r="M254" s="1673"/>
      <c r="N254" s="1447"/>
      <c r="O254" s="1447"/>
      <c r="P254" s="627"/>
      <c r="Q254" s="1180"/>
    </row>
    <row r="255" spans="2:17" s="180" customFormat="1" ht="19.5" hidden="1" customHeight="1" thickBot="1" x14ac:dyDescent="0.3">
      <c r="B255" s="243"/>
      <c r="C255" s="478"/>
      <c r="D255" s="1449" t="s">
        <v>2074</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71" t="s">
        <v>1836</v>
      </c>
      <c r="E258" s="1672"/>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73"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73"/>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73"/>
      <c r="N264" s="1447"/>
      <c r="O264" s="1447"/>
      <c r="P264" s="627"/>
      <c r="Q264" s="1180"/>
    </row>
    <row r="265" spans="2:17" s="180" customFormat="1" ht="27" hidden="1" customHeight="1" thickBot="1" x14ac:dyDescent="0.3">
      <c r="B265" s="243"/>
      <c r="C265" s="478"/>
      <c r="D265" s="1449" t="s">
        <v>2071</v>
      </c>
      <c r="E265" s="1450" t="str">
        <f>IF(E259="Yes",IF(Welcome!D8&lt;&gt;"",Welcome!D8,""),"")</f>
        <v/>
      </c>
      <c r="F265" s="196"/>
      <c r="G265" s="228" t="s">
        <v>2072</v>
      </c>
      <c r="H265" s="1447"/>
      <c r="I265" s="228" t="s">
        <v>2073</v>
      </c>
      <c r="J265" s="1447"/>
      <c r="K265" s="228" t="s">
        <v>1498</v>
      </c>
      <c r="L265" s="1447"/>
      <c r="M265" s="1673"/>
      <c r="N265" s="1447"/>
      <c r="O265" s="1447"/>
      <c r="P265" s="627"/>
      <c r="Q265" s="1180"/>
    </row>
    <row r="266" spans="2:17" s="180" customFormat="1" ht="19.5" hidden="1" customHeight="1" thickBot="1" x14ac:dyDescent="0.3">
      <c r="B266" s="243"/>
      <c r="C266" s="478"/>
      <c r="D266" s="1449" t="s">
        <v>2074</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71" t="s">
        <v>1836</v>
      </c>
      <c r="E269" s="1672"/>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73"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73"/>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73"/>
      <c r="N275" s="1447"/>
      <c r="O275" s="1447"/>
      <c r="P275" s="627"/>
      <c r="Q275" s="1180"/>
    </row>
    <row r="276" spans="2:17" s="180" customFormat="1" ht="29.25" hidden="1" customHeight="1" thickBot="1" x14ac:dyDescent="0.3">
      <c r="B276" s="243"/>
      <c r="C276" s="478"/>
      <c r="D276" s="1449" t="s">
        <v>2071</v>
      </c>
      <c r="E276" s="1450" t="str">
        <f>IF(E270="Yes",IF(Welcome!D8&lt;&gt;"",Welcome!D8,""),"")</f>
        <v/>
      </c>
      <c r="F276" s="196"/>
      <c r="G276" s="228" t="s">
        <v>2072</v>
      </c>
      <c r="H276" s="1447"/>
      <c r="I276" s="228" t="s">
        <v>2073</v>
      </c>
      <c r="J276" s="1447"/>
      <c r="K276" s="228" t="s">
        <v>1498</v>
      </c>
      <c r="L276" s="1447"/>
      <c r="M276" s="1673"/>
      <c r="N276" s="1447"/>
      <c r="O276" s="1447"/>
      <c r="P276" s="627"/>
      <c r="Q276" s="1180"/>
    </row>
    <row r="277" spans="2:17" s="180" customFormat="1" ht="19.5" hidden="1" customHeight="1" thickBot="1" x14ac:dyDescent="0.3">
      <c r="B277" s="243"/>
      <c r="C277" s="478"/>
      <c r="D277" s="1449" t="s">
        <v>2074</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71" t="s">
        <v>1836</v>
      </c>
      <c r="E280" s="1672"/>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73"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73"/>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73"/>
      <c r="N286" s="1447"/>
      <c r="O286" s="1447"/>
      <c r="P286" s="627"/>
      <c r="Q286" s="1180"/>
    </row>
    <row r="287" spans="2:17" s="180" customFormat="1" ht="30.75" hidden="1" customHeight="1" thickBot="1" x14ac:dyDescent="0.3">
      <c r="B287" s="243"/>
      <c r="C287" s="478"/>
      <c r="D287" s="1449" t="s">
        <v>2071</v>
      </c>
      <c r="E287" s="1450" t="str">
        <f>IF(E281="Yes",IF(Welcome!D8&lt;&gt;"",Welcome!D8,""),"")</f>
        <v/>
      </c>
      <c r="F287" s="196"/>
      <c r="G287" s="228" t="s">
        <v>2072</v>
      </c>
      <c r="H287" s="1447"/>
      <c r="I287" s="228" t="s">
        <v>2073</v>
      </c>
      <c r="J287" s="1447"/>
      <c r="K287" s="228" t="s">
        <v>1498</v>
      </c>
      <c r="L287" s="1447"/>
      <c r="M287" s="1673"/>
      <c r="N287" s="1447"/>
      <c r="O287" s="1447"/>
      <c r="P287" s="627"/>
      <c r="Q287" s="1180"/>
    </row>
    <row r="288" spans="2:17" s="180" customFormat="1" ht="19.5" hidden="1" customHeight="1" thickBot="1" x14ac:dyDescent="0.3">
      <c r="B288" s="243"/>
      <c r="C288" s="478"/>
      <c r="D288" s="1449" t="s">
        <v>2074</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71" t="s">
        <v>1836</v>
      </c>
      <c r="E291" s="1672"/>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73"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73"/>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73"/>
      <c r="N297" s="1447"/>
      <c r="O297" s="1447"/>
      <c r="P297" s="627"/>
      <c r="Q297" s="1180"/>
    </row>
    <row r="298" spans="2:17" s="180" customFormat="1" ht="31.5" hidden="1" customHeight="1" thickBot="1" x14ac:dyDescent="0.3">
      <c r="B298" s="243"/>
      <c r="C298" s="478"/>
      <c r="D298" s="1449" t="s">
        <v>2071</v>
      </c>
      <c r="E298" s="1450" t="str">
        <f>IF(E292="Yes",IF(Welcome!D8&lt;&gt;"",Welcome!D8,""),"")</f>
        <v/>
      </c>
      <c r="F298" s="196"/>
      <c r="G298" s="228" t="s">
        <v>2072</v>
      </c>
      <c r="H298" s="1447"/>
      <c r="I298" s="228" t="s">
        <v>2073</v>
      </c>
      <c r="J298" s="1447"/>
      <c r="K298" s="228" t="s">
        <v>1498</v>
      </c>
      <c r="L298" s="1447"/>
      <c r="M298" s="1673"/>
      <c r="N298" s="1447"/>
      <c r="O298" s="1447"/>
      <c r="P298" s="627"/>
      <c r="Q298" s="1180"/>
    </row>
    <row r="299" spans="2:17" s="180" customFormat="1" ht="19.5" hidden="1" customHeight="1" thickBot="1" x14ac:dyDescent="0.3">
      <c r="B299" s="243"/>
      <c r="C299" s="478"/>
      <c r="D299" s="1449" t="s">
        <v>2074</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71" t="s">
        <v>1836</v>
      </c>
      <c r="E302" s="1672"/>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73"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73"/>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73"/>
      <c r="N308" s="1447"/>
      <c r="O308" s="1447"/>
      <c r="P308" s="627"/>
      <c r="Q308" s="1180"/>
    </row>
    <row r="309" spans="2:17" s="180" customFormat="1" ht="29.25" hidden="1" customHeight="1" thickBot="1" x14ac:dyDescent="0.3">
      <c r="B309" s="243"/>
      <c r="C309" s="478"/>
      <c r="D309" s="1449" t="s">
        <v>2071</v>
      </c>
      <c r="E309" s="1450" t="str">
        <f>IF(E303="Yes",IF(Welcome!D8&lt;&gt;"",Welcome!D8,""),"")</f>
        <v/>
      </c>
      <c r="F309" s="196"/>
      <c r="G309" s="228" t="s">
        <v>2072</v>
      </c>
      <c r="H309" s="1447"/>
      <c r="I309" s="228" t="s">
        <v>2073</v>
      </c>
      <c r="J309" s="1447"/>
      <c r="K309" s="228" t="s">
        <v>1498</v>
      </c>
      <c r="L309" s="1447"/>
      <c r="M309" s="1673"/>
      <c r="N309" s="1447"/>
      <c r="O309" s="1447"/>
      <c r="P309" s="627"/>
      <c r="Q309" s="1180"/>
    </row>
    <row r="310" spans="2:17" s="180" customFormat="1" ht="19.5" hidden="1" customHeight="1" thickBot="1" x14ac:dyDescent="0.3">
      <c r="B310" s="243"/>
      <c r="C310" s="478"/>
      <c r="D310" s="1449" t="s">
        <v>2074</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71" t="s">
        <v>1836</v>
      </c>
      <c r="E313" s="1672"/>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73"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73"/>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73"/>
      <c r="N319" s="1447"/>
      <c r="O319" s="1447"/>
      <c r="P319" s="627"/>
      <c r="Q319" s="1180"/>
    </row>
    <row r="320" spans="2:17" s="180" customFormat="1" ht="27" hidden="1" customHeight="1" thickBot="1" x14ac:dyDescent="0.3">
      <c r="B320" s="243"/>
      <c r="C320" s="478"/>
      <c r="D320" s="1449" t="s">
        <v>2071</v>
      </c>
      <c r="E320" s="1450" t="str">
        <f>IF(E314="Yes",IF(Welcome!D8&lt;&gt;"",Welcome!D8,""),"")</f>
        <v/>
      </c>
      <c r="F320" s="196"/>
      <c r="G320" s="228" t="s">
        <v>2072</v>
      </c>
      <c r="H320" s="1447"/>
      <c r="I320" s="228" t="s">
        <v>2073</v>
      </c>
      <c r="J320" s="1447"/>
      <c r="K320" s="228" t="s">
        <v>1498</v>
      </c>
      <c r="L320" s="1447"/>
      <c r="M320" s="1673"/>
      <c r="N320" s="1447"/>
      <c r="O320" s="1447"/>
      <c r="P320" s="627"/>
      <c r="Q320" s="1180"/>
    </row>
    <row r="321" spans="1:22" s="180" customFormat="1" ht="19.5" hidden="1" customHeight="1" thickBot="1" x14ac:dyDescent="0.3">
      <c r="B321" s="243"/>
      <c r="C321" s="478"/>
      <c r="D321" s="1449" t="s">
        <v>2074</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69"/>
      <c r="D331" s="1669"/>
      <c r="I331" s="579"/>
      <c r="L331" s="848"/>
      <c r="M331" s="1670"/>
      <c r="N331" s="1670"/>
      <c r="O331" s="1670"/>
      <c r="P331" s="1670"/>
      <c r="R331" s="847"/>
    </row>
  </sheetData>
  <sheetProtection algorithmName="SHA-512" hashValue="TreIaY0/dltSGiqypa9AdvUtBf20scrxgBS4xra8vsN97EE/bqJsAjWk/0a/esa0GzYXvz319tDbhzHhGtgyiA==" saltValue="YrQW2tSO1zmRYc/dmefsq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G105:G107" xr:uid="{C2139B21-68C8-458F-8E15-6CAACB646A08}">
      <formula1>AND(G91&lt;I91,G91&gt;G90)</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76" t="s">
        <v>210</v>
      </c>
      <c r="D2" s="1676"/>
      <c r="E2" s="1676"/>
      <c r="F2" s="436"/>
      <c r="G2" s="172"/>
      <c r="H2" s="172"/>
      <c r="I2" s="172"/>
      <c r="J2" s="172"/>
      <c r="K2" s="172"/>
      <c r="L2" s="175"/>
    </row>
    <row r="3" spans="2:23" x14ac:dyDescent="0.25">
      <c r="B3" s="178"/>
      <c r="C3" s="1685" t="s">
        <v>1165</v>
      </c>
      <c r="D3" s="1686"/>
      <c r="E3" s="322">
        <f>Welcome!$D$10</f>
        <v>0</v>
      </c>
      <c r="F3" s="325"/>
      <c r="G3" s="409" t="s">
        <v>110</v>
      </c>
      <c r="H3" s="1681" t="str">
        <f>IFERROR(VLOOKUP($H$4,'Market Geography'!$D:$G,4,FALSE),"Select Market")</f>
        <v>Select Market</v>
      </c>
      <c r="I3" s="1681"/>
      <c r="J3" s="1681"/>
      <c r="K3" s="1682"/>
      <c r="L3" s="179"/>
    </row>
    <row r="4" spans="2:23" x14ac:dyDescent="0.25">
      <c r="B4" s="178"/>
      <c r="C4" s="1687" t="s">
        <v>1166</v>
      </c>
      <c r="D4" s="1688"/>
      <c r="E4" s="291" t="str">
        <f>Welcome!$D$16</f>
        <v>Select Term</v>
      </c>
      <c r="F4" s="437"/>
      <c r="G4" s="410" t="s">
        <v>845</v>
      </c>
      <c r="H4" s="1683">
        <f>Welcome!$D$4</f>
        <v>0</v>
      </c>
      <c r="I4" s="1683"/>
      <c r="J4" s="1683"/>
      <c r="K4" s="1684"/>
      <c r="L4" s="179"/>
    </row>
    <row r="5" spans="2:23" x14ac:dyDescent="0.25">
      <c r="B5" s="178"/>
      <c r="C5" s="1687" t="s">
        <v>1171</v>
      </c>
      <c r="D5" s="1688"/>
      <c r="E5" s="143">
        <f>'PIM Model'!$G$31</f>
        <v>0</v>
      </c>
      <c r="F5" s="438"/>
      <c r="G5" s="410" t="s">
        <v>107</v>
      </c>
      <c r="H5" s="1683" t="str">
        <f>'Multi-Customer'!$S$49</f>
        <v>Enter Customer(s)</v>
      </c>
      <c r="I5" s="1683"/>
      <c r="J5" s="1683"/>
      <c r="K5" s="1684"/>
      <c r="L5" s="179"/>
    </row>
    <row r="6" spans="2:23" x14ac:dyDescent="0.25">
      <c r="B6" s="178"/>
      <c r="C6" s="1687" t="s">
        <v>1172</v>
      </c>
      <c r="D6" s="1688"/>
      <c r="E6" s="144">
        <f>'PIM Model'!$E$6</f>
        <v>0</v>
      </c>
      <c r="F6" s="325"/>
      <c r="G6" s="410" t="s">
        <v>1179</v>
      </c>
      <c r="H6" s="1683" t="str">
        <f>IF('Multi-Customer'!$AH$40 = "MULTIPLE MENU TYPES","MULTIPLE TYPES",'Multi-Customer'!$AH$40)</f>
        <v>MULTIPLE TYPES</v>
      </c>
      <c r="I6" s="1683"/>
      <c r="J6" s="1683"/>
      <c r="K6" s="1684"/>
      <c r="L6" s="179"/>
      <c r="R6" s="439"/>
    </row>
    <row r="7" spans="2:23" ht="15.75" thickBot="1" x14ac:dyDescent="0.3">
      <c r="B7" s="178"/>
      <c r="C7" s="1692" t="s">
        <v>1173</v>
      </c>
      <c r="D7" s="1693"/>
      <c r="E7" s="323">
        <f>IFERROR('PIM Ranges'!$AU$3,0)</f>
        <v>0</v>
      </c>
      <c r="F7" s="177"/>
      <c r="G7" s="411" t="s">
        <v>1174</v>
      </c>
      <c r="H7" s="1690" t="s">
        <v>206</v>
      </c>
      <c r="I7" s="1690"/>
      <c r="J7" s="1690"/>
      <c r="K7" s="1691"/>
      <c r="L7" s="179"/>
      <c r="P7" s="177"/>
      <c r="Q7" s="153"/>
      <c r="R7" s="440"/>
      <c r="S7" s="134"/>
      <c r="T7" s="153"/>
      <c r="U7" s="177"/>
      <c r="V7" s="153"/>
      <c r="W7" s="177"/>
    </row>
    <row r="8" spans="2:23" ht="13.9" customHeight="1" x14ac:dyDescent="0.25">
      <c r="B8" s="178"/>
      <c r="D8" s="136"/>
      <c r="E8" s="1618"/>
      <c r="F8" s="161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79" t="s">
        <v>848</v>
      </c>
      <c r="J10" s="1679"/>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77" t="str">
        <f>IFERROR($E11/$E$5,"")</f>
        <v/>
      </c>
      <c r="J11" s="1677"/>
      <c r="K11" s="244"/>
      <c r="L11" s="179"/>
      <c r="R11" s="439"/>
    </row>
    <row r="12" spans="2:23" ht="36" customHeight="1" x14ac:dyDescent="0.25">
      <c r="B12" s="178"/>
      <c r="C12" s="243"/>
      <c r="D12" s="1694" t="s">
        <v>679</v>
      </c>
      <c r="E12" s="1694"/>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77" t="str">
        <f>IFERROR(E13/E5,"")</f>
        <v/>
      </c>
      <c r="J13" s="1677"/>
      <c r="K13" s="244"/>
      <c r="L13" s="179"/>
    </row>
    <row r="14" spans="2:23" s="651" customFormat="1" ht="36.6" customHeight="1" x14ac:dyDescent="0.25">
      <c r="B14" s="178"/>
      <c r="C14" s="243"/>
      <c r="D14" s="1694" t="s">
        <v>1105</v>
      </c>
      <c r="E14" s="1694"/>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77" t="str">
        <f>IFERROR($E15/$E$5,"")</f>
        <v/>
      </c>
      <c r="J15" s="1677"/>
      <c r="K15" s="244"/>
      <c r="L15" s="179"/>
    </row>
    <row r="16" spans="2:23" ht="26.45" customHeight="1" x14ac:dyDescent="0.25">
      <c r="B16" s="178"/>
      <c r="C16" s="243"/>
      <c r="D16" s="1689" t="s">
        <v>681</v>
      </c>
      <c r="E16" s="1689"/>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77" t="str">
        <f>IFERROR($E17/$E$5,"")</f>
        <v/>
      </c>
      <c r="J17" s="1677"/>
      <c r="K17" s="244"/>
      <c r="L17" s="179"/>
    </row>
    <row r="18" spans="2:12" ht="25.9" customHeight="1" x14ac:dyDescent="0.25">
      <c r="B18" s="178"/>
      <c r="C18" s="243"/>
      <c r="D18" s="1689" t="s">
        <v>680</v>
      </c>
      <c r="E18" s="169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78" t="str">
        <f>IFERROR($E19/$E$5,"")</f>
        <v/>
      </c>
      <c r="J19" s="1678"/>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77" t="str">
        <f>IFERROR($E23/$E$5,"")</f>
        <v/>
      </c>
      <c r="J23" s="1677"/>
      <c r="K23" s="244"/>
      <c r="L23" s="179"/>
    </row>
    <row r="24" spans="2:12" ht="16.149999999999999" customHeight="1" x14ac:dyDescent="0.25">
      <c r="B24" s="178"/>
      <c r="C24" s="243"/>
      <c r="D24" s="1680" t="s">
        <v>885</v>
      </c>
      <c r="E24" s="1680"/>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79" t="s">
        <v>848</v>
      </c>
      <c r="J28" s="1679"/>
      <c r="K28" s="244"/>
      <c r="L28" s="179"/>
    </row>
    <row r="29" spans="2:12" ht="25.15" customHeight="1" x14ac:dyDescent="0.25">
      <c r="B29" s="178"/>
      <c r="C29" s="243"/>
      <c r="D29" s="460" t="s">
        <v>221</v>
      </c>
      <c r="E29" s="461">
        <f>IFERROR('EB_CM (Back)'!$F$47,0)</f>
        <v>0</v>
      </c>
      <c r="F29" s="188"/>
      <c r="G29" s="448">
        <f>IFERROR(E29/'PIM Model'!$H$31,0)</f>
        <v>0</v>
      </c>
      <c r="H29" s="188"/>
      <c r="I29" s="1677" t="str">
        <f>IFERROR($E29/$E$5,"")</f>
        <v/>
      </c>
      <c r="J29" s="1677"/>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77" t="str">
        <f>IFERROR($E30/$E$5,"")</f>
        <v/>
      </c>
      <c r="J30" s="1677"/>
      <c r="K30" s="244"/>
      <c r="L30" s="179"/>
    </row>
    <row r="31" spans="2:12" ht="27.6" customHeight="1" x14ac:dyDescent="0.25">
      <c r="B31" s="178"/>
      <c r="C31" s="466"/>
      <c r="D31" s="1689" t="s">
        <v>229</v>
      </c>
      <c r="E31" s="1689"/>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2029</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89"/>
      <c r="E37" s="1689"/>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85" t="s">
        <v>1165</v>
      </c>
      <c r="D4" s="1686"/>
      <c r="E4" s="572">
        <f>Welcome!$D$10</f>
        <v>0</v>
      </c>
      <c r="F4" s="139"/>
      <c r="G4" s="409" t="s">
        <v>110</v>
      </c>
      <c r="H4" s="1605" t="str">
        <f>IFERROR(VLOOKUP($H$5,'Market Geography'!$D:$G,4,FALSE),"Select Market")</f>
        <v>Select Market</v>
      </c>
      <c r="I4" s="1606"/>
      <c r="J4" s="1607"/>
      <c r="K4" s="755"/>
      <c r="L4" s="755"/>
      <c r="M4" s="755"/>
      <c r="N4" s="755"/>
      <c r="O4" s="755"/>
      <c r="P4" s="670"/>
      <c r="Q4" s="672"/>
      <c r="R4" s="640"/>
      <c r="S4" s="472"/>
    </row>
    <row r="5" spans="1:31" x14ac:dyDescent="0.25">
      <c r="B5" s="178"/>
      <c r="C5" s="1687" t="s">
        <v>1166</v>
      </c>
      <c r="D5" s="1688"/>
      <c r="E5" s="291" t="str">
        <f>Welcome!$D$16</f>
        <v>Select Term</v>
      </c>
      <c r="F5" s="139"/>
      <c r="G5" s="410" t="s">
        <v>845</v>
      </c>
      <c r="H5" s="1602">
        <f>Welcome!$D$4</f>
        <v>0</v>
      </c>
      <c r="I5" s="1603"/>
      <c r="J5" s="1604"/>
      <c r="K5" s="755"/>
      <c r="L5" s="755"/>
      <c r="M5" s="755"/>
      <c r="N5" s="755"/>
      <c r="O5" s="755"/>
      <c r="P5" s="670"/>
      <c r="Q5" s="672"/>
      <c r="R5" s="640"/>
      <c r="S5" s="472"/>
    </row>
    <row r="6" spans="1:31" x14ac:dyDescent="0.25">
      <c r="B6" s="178"/>
      <c r="C6" s="1687" t="s">
        <v>1171</v>
      </c>
      <c r="D6" s="1688"/>
      <c r="E6" s="292">
        <f>IFERROR('PIM Model'!$G$31,0)</f>
        <v>0</v>
      </c>
      <c r="F6" s="324"/>
      <c r="G6" s="410" t="s">
        <v>107</v>
      </c>
      <c r="H6" s="1602" t="str">
        <f>'Multi-Customer'!$S$49</f>
        <v>Enter Customer(s)</v>
      </c>
      <c r="I6" s="1603"/>
      <c r="J6" s="1604"/>
      <c r="K6" s="755"/>
      <c r="L6" s="755"/>
      <c r="M6" s="755"/>
      <c r="N6" s="755"/>
      <c r="O6" s="755"/>
      <c r="P6" s="670"/>
      <c r="Q6" s="672"/>
      <c r="R6" s="640"/>
      <c r="S6" s="472"/>
    </row>
    <row r="7" spans="1:31" x14ac:dyDescent="0.25">
      <c r="B7" s="178"/>
      <c r="C7" s="1687" t="s">
        <v>1172</v>
      </c>
      <c r="D7" s="1688"/>
      <c r="E7" s="473">
        <f>IFERROR('Variable Costs (Back)'!$K$26,0)</f>
        <v>0</v>
      </c>
      <c r="F7" s="177"/>
      <c r="G7" s="410" t="s">
        <v>1179</v>
      </c>
      <c r="H7" s="1602" t="str">
        <f>'Multi-Customer'!$AH$40</f>
        <v>MULTIPLE TYPES</v>
      </c>
      <c r="I7" s="1603"/>
      <c r="J7" s="1604"/>
      <c r="K7" s="755"/>
      <c r="L7" s="755"/>
      <c r="M7" s="755"/>
      <c r="N7" s="755"/>
      <c r="O7" s="755"/>
      <c r="P7" s="670"/>
      <c r="Q7" s="672"/>
      <c r="R7" s="640"/>
      <c r="S7" s="472"/>
    </row>
    <row r="8" spans="1:31" ht="15.75" thickBot="1" x14ac:dyDescent="0.3">
      <c r="B8" s="178"/>
      <c r="C8" s="1692" t="s">
        <v>1173</v>
      </c>
      <c r="D8" s="1693"/>
      <c r="E8" s="323">
        <f>IFERROR('PIM Ranges'!$AU$3,0)</f>
        <v>0</v>
      </c>
      <c r="F8" s="325"/>
      <c r="G8" s="411" t="s">
        <v>1174</v>
      </c>
      <c r="H8" s="1696" t="s">
        <v>206</v>
      </c>
      <c r="I8" s="1697"/>
      <c r="J8" s="1698"/>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5" t="s">
        <v>1137</v>
      </c>
      <c r="R11" s="1705"/>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3" t="s">
        <v>1137</v>
      </c>
      <c r="R21" s="1704"/>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702" t="s">
        <v>229</v>
      </c>
      <c r="E33" s="1702"/>
      <c r="F33" s="1702"/>
      <c r="G33" s="1702"/>
      <c r="H33" s="491"/>
      <c r="I33" s="1701" t="str">
        <f>IF($J$34=0,IF($N$34=0,"","Customer EB % Missing"),IF($N$34=0,"Customer Drops/Wk Missing","Customer EB % &amp; Drops/Wk Missing"))</f>
        <v/>
      </c>
      <c r="J33" s="1701"/>
      <c r="K33" s="1701"/>
      <c r="L33" s="1701"/>
      <c r="M33" s="1701"/>
      <c r="N33" s="1701"/>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9" t="s">
        <v>1137</v>
      </c>
      <c r="R38" s="1699"/>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700"/>
      <c r="C42" s="1700"/>
      <c r="D42" s="1700"/>
      <c r="N42" s="1670"/>
      <c r="O42" s="1670"/>
      <c r="P42" s="1670"/>
      <c r="Q42" s="1670"/>
      <c r="R42" s="1670"/>
      <c r="S42" s="1670"/>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30" sqref="K3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1" t="s">
        <v>646</v>
      </c>
      <c r="D2" s="1712"/>
      <c r="E2" s="1712"/>
      <c r="F2" s="1712"/>
      <c r="G2" s="1712"/>
      <c r="H2" s="1712"/>
      <c r="I2" s="1712"/>
      <c r="J2" s="1712"/>
      <c r="K2" s="1712"/>
      <c r="L2" s="1712"/>
      <c r="M2" s="1712"/>
      <c r="N2" s="1712"/>
      <c r="O2" s="1712"/>
      <c r="P2" s="1713"/>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4"/>
      <c r="G4" s="1714"/>
      <c r="P4" s="540"/>
      <c r="T4" s="1" t="s">
        <v>482</v>
      </c>
    </row>
    <row r="5" spans="3:23" x14ac:dyDescent="0.25">
      <c r="C5" s="137"/>
      <c r="E5" s="332"/>
      <c r="P5" s="138"/>
    </row>
    <row r="6" spans="3:23" x14ac:dyDescent="0.25">
      <c r="C6" s="137"/>
      <c r="E6" s="136" t="s">
        <v>1180</v>
      </c>
      <c r="F6" s="1714"/>
      <c r="G6" s="1714"/>
      <c r="P6" s="138"/>
    </row>
    <row r="7" spans="3:23" x14ac:dyDescent="0.25">
      <c r="C7" s="137"/>
      <c r="E7" s="136"/>
      <c r="P7" s="138"/>
    </row>
    <row r="8" spans="3:23" x14ac:dyDescent="0.25">
      <c r="C8" s="137"/>
      <c r="E8" s="136" t="s">
        <v>1181</v>
      </c>
      <c r="F8" s="1714"/>
      <c r="G8" s="1714"/>
      <c r="P8" s="138"/>
    </row>
    <row r="9" spans="3:23" x14ac:dyDescent="0.25">
      <c r="C9" s="137"/>
      <c r="E9" s="136" t="s">
        <v>1182</v>
      </c>
      <c r="F9" s="1714"/>
      <c r="G9" s="1714"/>
      <c r="P9" s="138"/>
    </row>
    <row r="10" spans="3:23" x14ac:dyDescent="0.25">
      <c r="C10" s="137"/>
      <c r="E10" s="136" t="s">
        <v>841</v>
      </c>
      <c r="F10" s="1714"/>
      <c r="G10" s="1714"/>
      <c r="P10" s="138"/>
    </row>
    <row r="11" spans="3:23" x14ac:dyDescent="0.25">
      <c r="C11" s="137"/>
      <c r="E11" s="136" t="s">
        <v>800</v>
      </c>
      <c r="F11" s="1714"/>
      <c r="G11" s="1714"/>
      <c r="P11" s="138"/>
    </row>
    <row r="12" spans="3:23" x14ac:dyDescent="0.25">
      <c r="C12" s="137"/>
      <c r="E12" s="136" t="s">
        <v>1183</v>
      </c>
      <c r="F12" s="1714"/>
      <c r="G12" s="1714"/>
      <c r="P12" s="138"/>
    </row>
    <row r="13" spans="3:23" x14ac:dyDescent="0.25">
      <c r="C13" s="137"/>
      <c r="E13" s="136"/>
      <c r="F13" s="1716"/>
      <c r="G13" s="1716"/>
      <c r="P13" s="138"/>
    </row>
    <row r="14" spans="3:23" x14ac:dyDescent="0.25">
      <c r="C14" s="137"/>
      <c r="E14" s="136" t="s">
        <v>1184</v>
      </c>
      <c r="F14" s="1715"/>
      <c r="G14" s="1715"/>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7" t="str">
        <f>IF(F14="","",F14+(364*IF(OR(Welcome!D16="Select Term",Welcome!D16=""),0,Welcome!D16))+6)</f>
        <v/>
      </c>
      <c r="G17" s="1717"/>
      <c r="O17" s="768"/>
      <c r="P17" s="138"/>
      <c r="Q17" s="610"/>
    </row>
    <row r="18" spans="1:17" ht="13.5" customHeight="1" x14ac:dyDescent="0.25">
      <c r="C18" s="137"/>
      <c r="P18" s="138"/>
    </row>
    <row r="19" spans="1:17" s="655" customFormat="1" ht="14.25" customHeight="1" x14ac:dyDescent="0.25">
      <c r="C19" s="137"/>
      <c r="E19" s="136" t="s">
        <v>1186</v>
      </c>
      <c r="F19" s="1709">
        <f>Welcome!D10</f>
        <v>0</v>
      </c>
      <c r="G19" s="1710"/>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9"/>
      <c r="G33" s="1530"/>
      <c r="H33" s="1530"/>
      <c r="I33" s="1530"/>
      <c r="J33" s="1530"/>
      <c r="K33" s="1530"/>
      <c r="L33" s="1530"/>
      <c r="M33" s="1530"/>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6" t="s">
        <v>1480</v>
      </c>
      <c r="G44" s="1707"/>
      <c r="H44" s="1708"/>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Y51ltSQ/7MmShal2r18wde4DTvPVRjYjgwbumc1oLjqZxB8KZh7yVU2QgF2/C9g80yyRvF0tvi7ikfcx1clg==" saltValue="p8aBZ5l6XCOZ4f4NwgEo0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9" t="s">
        <v>1206</v>
      </c>
      <c r="C2" s="1722"/>
      <c r="D2" s="1722"/>
      <c r="E2" s="1722"/>
      <c r="F2" s="1722"/>
      <c r="G2" s="1722"/>
      <c r="H2" s="1722"/>
      <c r="I2" s="1722"/>
      <c r="J2" s="1723"/>
      <c r="K2" s="739"/>
      <c r="L2" s="739"/>
      <c r="M2" s="1718" t="s">
        <v>1207</v>
      </c>
      <c r="N2" s="1718"/>
      <c r="O2" s="1718"/>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9" t="s">
        <v>1220</v>
      </c>
      <c r="C7" s="1720"/>
      <c r="D7" s="1720"/>
      <c r="E7" s="1720"/>
      <c r="F7" s="1720"/>
      <c r="G7" s="1720"/>
      <c r="H7" s="1720"/>
      <c r="I7" s="1721"/>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4" t="s">
        <v>1247</v>
      </c>
      <c r="C15" s="1725"/>
      <c r="D15" s="1725"/>
      <c r="E15" s="1725"/>
      <c r="F15" s="1725"/>
      <c r="G15" s="1725"/>
      <c r="H15" s="1725"/>
      <c r="I15" s="1726"/>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2070</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7" t="s">
        <v>1273</v>
      </c>
      <c r="C2" s="1728"/>
      <c r="D2" s="1728"/>
      <c r="E2" s="1728"/>
      <c r="F2" s="1728"/>
      <c r="G2" s="1728"/>
      <c r="H2" s="1728"/>
      <c r="I2" s="1728"/>
      <c r="J2" s="1728"/>
      <c r="K2" s="1728"/>
      <c r="L2" s="1728"/>
      <c r="M2" s="1728"/>
      <c r="N2" s="1729"/>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30" t="s">
        <v>1288</v>
      </c>
      <c r="C8" s="1728"/>
      <c r="D8" s="1728"/>
      <c r="E8" s="1728"/>
      <c r="F8" s="1728"/>
      <c r="G8" s="1728"/>
      <c r="H8" s="1728"/>
      <c r="I8" s="1728"/>
      <c r="J8" s="1728"/>
      <c r="K8" s="1728"/>
      <c r="L8" s="1728"/>
      <c r="M8" s="1728"/>
      <c r="N8" s="1729"/>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30" t="s">
        <v>1300</v>
      </c>
      <c r="C32" s="1731"/>
      <c r="D32" s="1731"/>
      <c r="E32" s="1731"/>
      <c r="F32" s="1731"/>
      <c r="G32" s="1731"/>
      <c r="H32" s="1731"/>
      <c r="I32" s="1731"/>
      <c r="J32" s="1731"/>
      <c r="K32" s="1731"/>
      <c r="L32" s="1731"/>
      <c r="M32" s="1731"/>
      <c r="N32" s="1731"/>
      <c r="O32" s="1732"/>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1985</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48"/>
      <c r="K1" s="1748"/>
      <c r="L1" s="1748"/>
      <c r="M1" s="1748"/>
      <c r="N1" s="1748"/>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6" t="s">
        <v>1500</v>
      </c>
      <c r="C3" s="1746"/>
      <c r="D3" s="1746"/>
      <c r="E3" s="1746"/>
      <c r="F3" s="1746"/>
      <c r="G3" s="1746"/>
      <c r="H3" s="1746"/>
      <c r="I3" s="1746"/>
      <c r="J3" s="1746"/>
      <c r="K3" s="1746"/>
      <c r="L3" s="1746"/>
      <c r="M3" s="1746"/>
      <c r="N3" s="1746"/>
      <c r="O3" s="1746"/>
      <c r="P3" s="1746"/>
      <c r="Q3" s="1746"/>
      <c r="R3" s="1746"/>
      <c r="S3" s="1746"/>
      <c r="T3" s="1746"/>
      <c r="U3" s="1747"/>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7" t="s">
        <v>1501</v>
      </c>
      <c r="E5" s="1738"/>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9">
        <v>1201</v>
      </c>
      <c r="E7" s="1740"/>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41" t="str">
        <f>AA3</f>
        <v/>
      </c>
      <c r="E9" s="1742"/>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41" t="str">
        <f>AB3</f>
        <v/>
      </c>
      <c r="E11" s="1742"/>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8" t="s">
        <v>648</v>
      </c>
      <c r="E13" s="1729"/>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9" t="s">
        <v>1513</v>
      </c>
      <c r="E15" s="1740"/>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6" t="s">
        <v>1514</v>
      </c>
      <c r="C17" s="1746"/>
      <c r="D17" s="1746"/>
      <c r="E17" s="1746"/>
      <c r="F17" s="1746"/>
      <c r="G17" s="1746"/>
      <c r="H17" s="1746"/>
      <c r="I17" s="1746"/>
      <c r="J17" s="1746"/>
      <c r="K17" s="1746"/>
      <c r="L17" s="1746"/>
      <c r="M17" s="1746"/>
      <c r="N17" s="1746"/>
      <c r="O17" s="1746"/>
      <c r="P17" s="1746"/>
      <c r="Q17" s="1746"/>
      <c r="R17" s="1746"/>
      <c r="S17" s="1746"/>
      <c r="T17" s="1746"/>
      <c r="U17" s="1747"/>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7" t="s">
        <v>1501</v>
      </c>
      <c r="E19" s="1738"/>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9">
        <v>1202</v>
      </c>
      <c r="E21" s="1740"/>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41" t="str">
        <f>AA4</f>
        <v/>
      </c>
      <c r="E23" s="1742"/>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41" t="str">
        <f>AB4</f>
        <v/>
      </c>
      <c r="E25" s="1742"/>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8" t="s">
        <v>648</v>
      </c>
      <c r="E27" s="1729"/>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9" t="s">
        <v>1513</v>
      </c>
      <c r="E29" s="1740"/>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6" t="s">
        <v>1515</v>
      </c>
      <c r="C31" s="1746"/>
      <c r="D31" s="1746"/>
      <c r="E31" s="1746"/>
      <c r="F31" s="1746"/>
      <c r="G31" s="1746"/>
      <c r="H31" s="1746"/>
      <c r="I31" s="1746"/>
      <c r="J31" s="1746"/>
      <c r="K31" s="1746"/>
      <c r="L31" s="1746"/>
      <c r="M31" s="1746"/>
      <c r="N31" s="1746"/>
      <c r="O31" s="1746"/>
      <c r="P31" s="1746"/>
      <c r="Q31" s="1746"/>
      <c r="R31" s="1746"/>
      <c r="S31" s="1746"/>
      <c r="T31" s="1746"/>
      <c r="U31" s="1747"/>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7" t="s">
        <v>1516</v>
      </c>
      <c r="E33" s="1738"/>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9">
        <v>1401</v>
      </c>
      <c r="E35" s="1740"/>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41" t="str">
        <f>AA5</f>
        <v/>
      </c>
      <c r="E37" s="1742"/>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41" t="str">
        <f>AB5</f>
        <v/>
      </c>
      <c r="E39" s="1742"/>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8" t="s">
        <v>648</v>
      </c>
      <c r="E41" s="1729"/>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9" t="s">
        <v>1513</v>
      </c>
      <c r="E43" s="1740"/>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6" t="s">
        <v>1527</v>
      </c>
      <c r="C45" s="1746"/>
      <c r="D45" s="1746"/>
      <c r="E45" s="1746"/>
      <c r="F45" s="1746"/>
      <c r="G45" s="1746"/>
      <c r="H45" s="1746"/>
      <c r="I45" s="1746"/>
      <c r="J45" s="1746"/>
      <c r="K45" s="1746"/>
      <c r="L45" s="1746"/>
      <c r="M45" s="1746"/>
      <c r="N45" s="1746"/>
      <c r="O45" s="1746"/>
      <c r="P45" s="1746"/>
      <c r="Q45" s="1746"/>
      <c r="R45" s="1746"/>
      <c r="S45" s="1746"/>
      <c r="T45" s="1746"/>
      <c r="U45" s="1747"/>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7" t="s">
        <v>1516</v>
      </c>
      <c r="E47" s="1738"/>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9">
        <v>1402</v>
      </c>
      <c r="E49" s="1740"/>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41" t="str">
        <f>AA6</f>
        <v/>
      </c>
      <c r="E51" s="1742"/>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41" t="str">
        <f>AB6</f>
        <v/>
      </c>
      <c r="E53" s="1742"/>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8" t="s">
        <v>648</v>
      </c>
      <c r="E55" s="1729"/>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9" t="s">
        <v>1513</v>
      </c>
      <c r="E57" s="1740"/>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6" t="s">
        <v>1528</v>
      </c>
      <c r="C59" s="1746"/>
      <c r="D59" s="1746"/>
      <c r="E59" s="1746"/>
      <c r="F59" s="1746"/>
      <c r="G59" s="1746"/>
      <c r="H59" s="1746"/>
      <c r="I59" s="1746"/>
      <c r="J59" s="1746"/>
      <c r="K59" s="1746"/>
      <c r="L59" s="1746"/>
      <c r="M59" s="1746"/>
      <c r="N59" s="1746"/>
      <c r="O59" s="1746"/>
      <c r="P59" s="1746"/>
      <c r="Q59" s="1746"/>
      <c r="R59" s="1746"/>
      <c r="S59" s="1746"/>
      <c r="T59" s="1746"/>
      <c r="U59" s="1747"/>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7" t="s">
        <v>1529</v>
      </c>
      <c r="E61" s="1738"/>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9">
        <v>1501</v>
      </c>
      <c r="E63" s="1740"/>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41" t="str">
        <f>AA7</f>
        <v/>
      </c>
      <c r="E65" s="1742"/>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41" t="str">
        <f>AB7</f>
        <v/>
      </c>
      <c r="E67" s="1742"/>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8" t="s">
        <v>648</v>
      </c>
      <c r="E71" s="1729"/>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9" t="s">
        <v>1513</v>
      </c>
      <c r="E73" s="1740"/>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6" t="s">
        <v>1530</v>
      </c>
      <c r="C75" s="1746"/>
      <c r="D75" s="1746"/>
      <c r="E75" s="1746"/>
      <c r="F75" s="1746"/>
      <c r="G75" s="1746"/>
      <c r="H75" s="1746"/>
      <c r="I75" s="1746"/>
      <c r="J75" s="1746"/>
      <c r="K75" s="1746"/>
      <c r="L75" s="1746"/>
      <c r="M75" s="1746"/>
      <c r="N75" s="1746"/>
      <c r="O75" s="1746"/>
      <c r="P75" s="1746"/>
      <c r="Q75" s="1746"/>
      <c r="R75" s="1746"/>
      <c r="S75" s="1746"/>
      <c r="T75" s="1746"/>
      <c r="U75" s="1747"/>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7" t="s">
        <v>1529</v>
      </c>
      <c r="E77" s="1738"/>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9">
        <v>1502</v>
      </c>
      <c r="E79" s="1740"/>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41" t="str">
        <f>AA8</f>
        <v/>
      </c>
      <c r="E81" s="1742"/>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41" t="str">
        <f>AB8</f>
        <v/>
      </c>
      <c r="E83" s="1742"/>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8" t="s">
        <v>648</v>
      </c>
      <c r="E87" s="1729"/>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9" t="s">
        <v>1513</v>
      </c>
      <c r="E89" s="1740"/>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6" t="s">
        <v>1531</v>
      </c>
      <c r="C91" s="1746"/>
      <c r="D91" s="1746"/>
      <c r="E91" s="1746"/>
      <c r="F91" s="1746"/>
      <c r="G91" s="1746"/>
      <c r="H91" s="1746"/>
      <c r="I91" s="1746"/>
      <c r="J91" s="1746"/>
      <c r="K91" s="1746"/>
      <c r="L91" s="1746"/>
      <c r="M91" s="1746"/>
      <c r="N91" s="1746"/>
      <c r="O91" s="1746"/>
      <c r="P91" s="1746"/>
      <c r="Q91" s="1746"/>
      <c r="R91" s="1746"/>
      <c r="S91" s="1746"/>
      <c r="T91" s="1746"/>
      <c r="U91" s="1747"/>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7" t="s">
        <v>1538</v>
      </c>
      <c r="E93" s="1738"/>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9">
        <v>5501</v>
      </c>
      <c r="E95" s="1740"/>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41" t="str">
        <f>AA9</f>
        <v/>
      </c>
      <c r="E97" s="1742"/>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41" t="str">
        <f>AB9</f>
        <v/>
      </c>
      <c r="E99" s="1742"/>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49" t="s">
        <v>648</v>
      </c>
      <c r="E101" s="1729"/>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9" t="s">
        <v>1541</v>
      </c>
      <c r="E103" s="1721"/>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6" t="s">
        <v>1542</v>
      </c>
      <c r="C105" s="1720"/>
      <c r="D105" s="1720"/>
      <c r="E105" s="1720"/>
      <c r="F105" s="1720"/>
      <c r="G105" s="1720"/>
      <c r="H105" s="1720"/>
      <c r="I105" s="1720"/>
      <c r="J105" s="1720"/>
      <c r="K105" s="1720"/>
      <c r="L105" s="1720"/>
      <c r="M105" s="1720"/>
      <c r="N105" s="1720"/>
      <c r="O105" s="1720"/>
      <c r="P105" s="1720"/>
      <c r="Q105" s="1720"/>
      <c r="R105" s="1720"/>
      <c r="S105" s="1720"/>
      <c r="T105" s="1720"/>
      <c r="U105" s="1721"/>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7" t="s">
        <v>1538</v>
      </c>
      <c r="E107" s="1738"/>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9">
        <v>5502</v>
      </c>
      <c r="E109" s="1740"/>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41" t="str">
        <f>AA10</f>
        <v/>
      </c>
      <c r="E111" s="1742"/>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41" t="str">
        <f>AB10</f>
        <v/>
      </c>
      <c r="E113" s="1742"/>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8" t="s">
        <v>648</v>
      </c>
      <c r="E115" s="1729"/>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9" t="s">
        <v>1541</v>
      </c>
      <c r="E117" s="1721"/>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6" t="s">
        <v>1543</v>
      </c>
      <c r="C119" s="1720"/>
      <c r="D119" s="1720"/>
      <c r="E119" s="1720"/>
      <c r="F119" s="1720"/>
      <c r="G119" s="1720"/>
      <c r="H119" s="1720"/>
      <c r="I119" s="1720"/>
      <c r="J119" s="1720"/>
      <c r="K119" s="1720"/>
      <c r="L119" s="1720"/>
      <c r="M119" s="1720"/>
      <c r="N119" s="1720"/>
      <c r="O119" s="1720"/>
      <c r="P119" s="1720"/>
      <c r="Q119" s="1720"/>
      <c r="R119" s="1720"/>
      <c r="S119" s="1720"/>
      <c r="T119" s="1720"/>
      <c r="U119" s="1721"/>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7" t="s">
        <v>1539</v>
      </c>
      <c r="E121" s="1738"/>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9">
        <v>2801</v>
      </c>
      <c r="E123" s="1740"/>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41" t="str">
        <f>AA11</f>
        <v/>
      </c>
      <c r="E125" s="1742"/>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41" t="str">
        <f>AB11</f>
        <v/>
      </c>
      <c r="E127" s="1742"/>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8" t="s">
        <v>648</v>
      </c>
      <c r="E131" s="1729"/>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9" t="s">
        <v>1541</v>
      </c>
      <c r="E133" s="1721"/>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6" t="s">
        <v>1544</v>
      </c>
      <c r="C135" s="1720"/>
      <c r="D135" s="1720"/>
      <c r="E135" s="1720"/>
      <c r="F135" s="1720"/>
      <c r="G135" s="1720"/>
      <c r="H135" s="1720"/>
      <c r="I135" s="1720"/>
      <c r="J135" s="1720"/>
      <c r="K135" s="1720"/>
      <c r="L135" s="1720"/>
      <c r="M135" s="1720"/>
      <c r="N135" s="1720"/>
      <c r="O135" s="1720"/>
      <c r="P135" s="1720"/>
      <c r="Q135" s="1720"/>
      <c r="R135" s="1720"/>
      <c r="S135" s="1720"/>
      <c r="T135" s="1720"/>
      <c r="U135" s="1721"/>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7" t="s">
        <v>1539</v>
      </c>
      <c r="E137" s="1738"/>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9">
        <v>2802</v>
      </c>
      <c r="E139" s="1740"/>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41" t="str">
        <f>AA12</f>
        <v/>
      </c>
      <c r="E141" s="1742"/>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41" t="str">
        <f>AB12</f>
        <v/>
      </c>
      <c r="E143" s="1742"/>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8" t="s">
        <v>648</v>
      </c>
      <c r="E147" s="1729"/>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9" t="s">
        <v>1541</v>
      </c>
      <c r="E149" s="1721"/>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6" t="s">
        <v>1545</v>
      </c>
      <c r="C151" s="1720"/>
      <c r="D151" s="1720"/>
      <c r="E151" s="1720"/>
      <c r="F151" s="1720"/>
      <c r="G151" s="1720"/>
      <c r="H151" s="1720"/>
      <c r="I151" s="1720"/>
      <c r="J151" s="1720"/>
      <c r="K151" s="1720"/>
      <c r="L151" s="1720"/>
      <c r="M151" s="1720"/>
      <c r="N151" s="1720"/>
      <c r="O151" s="1720"/>
      <c r="P151" s="1720"/>
      <c r="Q151" s="1720"/>
      <c r="R151" s="1720"/>
      <c r="S151" s="1720"/>
      <c r="T151" s="1720"/>
      <c r="U151" s="1721"/>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7" t="s">
        <v>1546</v>
      </c>
      <c r="E153" s="1738"/>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9">
        <v>3401</v>
      </c>
      <c r="E155" s="1740"/>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41" t="str">
        <f>AA13</f>
        <v/>
      </c>
      <c r="E157" s="1742"/>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41" t="str">
        <f>AB13</f>
        <v/>
      </c>
      <c r="E159" s="1742"/>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8" t="s">
        <v>648</v>
      </c>
      <c r="E161" s="1729"/>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9" t="s">
        <v>1547</v>
      </c>
      <c r="E163" s="1721"/>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6" t="s">
        <v>1548</v>
      </c>
      <c r="C165" s="1720"/>
      <c r="D165" s="1720"/>
      <c r="E165" s="1720"/>
      <c r="F165" s="1720"/>
      <c r="G165" s="1720"/>
      <c r="H165" s="1720"/>
      <c r="I165" s="1720"/>
      <c r="J165" s="1720"/>
      <c r="K165" s="1720"/>
      <c r="L165" s="1720"/>
      <c r="M165" s="1720"/>
      <c r="N165" s="1720"/>
      <c r="O165" s="1720"/>
      <c r="P165" s="1720"/>
      <c r="Q165" s="1720"/>
      <c r="R165" s="1720"/>
      <c r="S165" s="1720"/>
      <c r="T165" s="1720"/>
      <c r="U165" s="1721"/>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7" t="s">
        <v>1546</v>
      </c>
      <c r="E167" s="1738"/>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9">
        <v>3402</v>
      </c>
      <c r="E169" s="1740"/>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41" t="str">
        <f>AA14</f>
        <v/>
      </c>
      <c r="E171" s="1742"/>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41" t="str">
        <f>AB14</f>
        <v/>
      </c>
      <c r="E173" s="1742"/>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8" t="s">
        <v>648</v>
      </c>
      <c r="E175" s="1729"/>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9" t="s">
        <v>1547</v>
      </c>
      <c r="E177" s="1721"/>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6" t="s">
        <v>1549</v>
      </c>
      <c r="C179" s="1720"/>
      <c r="D179" s="1720"/>
      <c r="E179" s="1720"/>
      <c r="F179" s="1720"/>
      <c r="G179" s="1720"/>
      <c r="H179" s="1720"/>
      <c r="I179" s="1720"/>
      <c r="J179" s="1720"/>
      <c r="K179" s="1720"/>
      <c r="L179" s="1720"/>
      <c r="M179" s="1720"/>
      <c r="N179" s="1720"/>
      <c r="O179" s="1720"/>
      <c r="P179" s="1720"/>
      <c r="Q179" s="1720"/>
      <c r="R179" s="1720"/>
      <c r="S179" s="1720"/>
      <c r="T179" s="1720"/>
      <c r="U179" s="1721"/>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7" t="s">
        <v>1550</v>
      </c>
      <c r="E181" s="1738"/>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9">
        <v>3501</v>
      </c>
      <c r="E183" s="1740"/>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41" t="str">
        <f>AA15</f>
        <v/>
      </c>
      <c r="E185" s="1742"/>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41" t="str">
        <f>AB15</f>
        <v/>
      </c>
      <c r="E187" s="1742"/>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8" t="s">
        <v>648</v>
      </c>
      <c r="E189" s="1729"/>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9" t="s">
        <v>1547</v>
      </c>
      <c r="E191" s="1721"/>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6" t="s">
        <v>1551</v>
      </c>
      <c r="C193" s="1720"/>
      <c r="D193" s="1720"/>
      <c r="E193" s="1720"/>
      <c r="F193" s="1720"/>
      <c r="G193" s="1720"/>
      <c r="H193" s="1720"/>
      <c r="I193" s="1720"/>
      <c r="J193" s="1720"/>
      <c r="K193" s="1720"/>
      <c r="L193" s="1720"/>
      <c r="M193" s="1720"/>
      <c r="N193" s="1720"/>
      <c r="O193" s="1720"/>
      <c r="P193" s="1720"/>
      <c r="Q193" s="1720"/>
      <c r="R193" s="1720"/>
      <c r="S193" s="1720"/>
      <c r="T193" s="1720"/>
      <c r="U193" s="1721"/>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7" t="s">
        <v>1550</v>
      </c>
      <c r="E195" s="1738"/>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9">
        <v>3502</v>
      </c>
      <c r="E197" s="1740"/>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41" t="str">
        <f>AA16</f>
        <v/>
      </c>
      <c r="E199" s="1742"/>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41" t="str">
        <f>AB16</f>
        <v/>
      </c>
      <c r="E201" s="1742"/>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8" t="s">
        <v>648</v>
      </c>
      <c r="E203" s="1729"/>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9" t="s">
        <v>1547</v>
      </c>
      <c r="E205" s="1721"/>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6" t="s">
        <v>1552</v>
      </c>
      <c r="C207" s="1720"/>
      <c r="D207" s="1720"/>
      <c r="E207" s="1720"/>
      <c r="F207" s="1720"/>
      <c r="G207" s="1720"/>
      <c r="H207" s="1720"/>
      <c r="I207" s="1720"/>
      <c r="J207" s="1720"/>
      <c r="K207" s="1720"/>
      <c r="L207" s="1720"/>
      <c r="M207" s="1720"/>
      <c r="N207" s="1720"/>
      <c r="O207" s="1720"/>
      <c r="P207" s="1720"/>
      <c r="Q207" s="1720"/>
      <c r="R207" s="1720"/>
      <c r="S207" s="1720"/>
      <c r="T207" s="1720"/>
      <c r="U207" s="1721"/>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7" t="s">
        <v>1553</v>
      </c>
      <c r="E209" s="1738"/>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9">
        <v>3601</v>
      </c>
      <c r="E211" s="1740"/>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41" t="str">
        <f>AA17</f>
        <v/>
      </c>
      <c r="E213" s="1742"/>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41" t="str">
        <f>AB17</f>
        <v/>
      </c>
      <c r="E215" s="1742"/>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49" t="s">
        <v>648</v>
      </c>
      <c r="E219" s="1729"/>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9" t="s">
        <v>1547</v>
      </c>
      <c r="E221" s="1721"/>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6" t="s">
        <v>1554</v>
      </c>
      <c r="C223" s="1720"/>
      <c r="D223" s="1720"/>
      <c r="E223" s="1720"/>
      <c r="F223" s="1720"/>
      <c r="G223" s="1720"/>
      <c r="H223" s="1720"/>
      <c r="I223" s="1720"/>
      <c r="J223" s="1720"/>
      <c r="K223" s="1720"/>
      <c r="L223" s="1720"/>
      <c r="M223" s="1720"/>
      <c r="N223" s="1720"/>
      <c r="O223" s="1720"/>
      <c r="P223" s="1720"/>
      <c r="Q223" s="1720"/>
      <c r="R223" s="1720"/>
      <c r="S223" s="1720"/>
      <c r="T223" s="1720"/>
      <c r="U223" s="1721"/>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7" t="s">
        <v>1553</v>
      </c>
      <c r="E225" s="1738"/>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9">
        <v>3602</v>
      </c>
      <c r="E227" s="1740"/>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41" t="str">
        <f>AA18</f>
        <v/>
      </c>
      <c r="E229" s="1742"/>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41" t="str">
        <f>AB18</f>
        <v/>
      </c>
      <c r="E231" s="1742"/>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8" t="s">
        <v>648</v>
      </c>
      <c r="E235" s="1729"/>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9" t="s">
        <v>1547</v>
      </c>
      <c r="E237" s="1721"/>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43" t="s">
        <v>1696</v>
      </c>
      <c r="C239" s="1744"/>
      <c r="D239" s="1744"/>
      <c r="E239" s="1744"/>
      <c r="F239" s="1744"/>
      <c r="G239" s="1744"/>
      <c r="H239" s="1744"/>
      <c r="I239" s="1744"/>
      <c r="J239" s="1744"/>
      <c r="K239" s="1744"/>
      <c r="L239" s="1744"/>
      <c r="M239" s="1744"/>
      <c r="N239" s="1744"/>
      <c r="O239" s="1744"/>
      <c r="P239" s="1744"/>
      <c r="Q239" s="1744"/>
      <c r="R239" s="1744"/>
      <c r="S239" s="1744"/>
      <c r="T239" s="1744"/>
      <c r="U239" s="1745"/>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7" t="s">
        <v>1555</v>
      </c>
      <c r="E241" s="1738"/>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9">
        <v>1301</v>
      </c>
      <c r="E243" s="1740"/>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41" t="str">
        <f>AA19</f>
        <v/>
      </c>
      <c r="E245" s="1742"/>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41" t="str">
        <f>AB19</f>
        <v/>
      </c>
      <c r="E247" s="1742"/>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8" t="s">
        <v>648</v>
      </c>
      <c r="E249" s="1729"/>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9" t="s">
        <v>1513</v>
      </c>
      <c r="E251" s="1721"/>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43" t="s">
        <v>1695</v>
      </c>
      <c r="C253" s="1744"/>
      <c r="D253" s="1744"/>
      <c r="E253" s="1744"/>
      <c r="F253" s="1744"/>
      <c r="G253" s="1744"/>
      <c r="H253" s="1744"/>
      <c r="I253" s="1744"/>
      <c r="J253" s="1744"/>
      <c r="K253" s="1744"/>
      <c r="L253" s="1744"/>
      <c r="M253" s="1744"/>
      <c r="N253" s="1744"/>
      <c r="O253" s="1744"/>
      <c r="P253" s="1744"/>
      <c r="Q253" s="1744"/>
      <c r="R253" s="1744"/>
      <c r="S253" s="1744"/>
      <c r="T253" s="1744"/>
      <c r="U253" s="1745"/>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7" t="s">
        <v>1555</v>
      </c>
      <c r="E255" s="1738"/>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9">
        <v>1302</v>
      </c>
      <c r="E257" s="1740"/>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41" t="str">
        <f>AA20</f>
        <v/>
      </c>
      <c r="E259" s="1742"/>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41" t="str">
        <f>AB20</f>
        <v/>
      </c>
      <c r="E261" s="1742"/>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8" t="s">
        <v>648</v>
      </c>
      <c r="E263" s="1729"/>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9" t="s">
        <v>1513</v>
      </c>
      <c r="E265" s="1721"/>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43" t="s">
        <v>1697</v>
      </c>
      <c r="C267" s="1744"/>
      <c r="D267" s="1744"/>
      <c r="E267" s="1744"/>
      <c r="F267" s="1744"/>
      <c r="G267" s="1744"/>
      <c r="H267" s="1744"/>
      <c r="I267" s="1744"/>
      <c r="J267" s="1744"/>
      <c r="K267" s="1744"/>
      <c r="L267" s="1744"/>
      <c r="M267" s="1744"/>
      <c r="N267" s="1744"/>
      <c r="O267" s="1744"/>
      <c r="P267" s="1744"/>
      <c r="Q267" s="1744"/>
      <c r="R267" s="1744"/>
      <c r="S267" s="1744"/>
      <c r="T267" s="1744"/>
      <c r="U267" s="1745"/>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7" t="s">
        <v>1555</v>
      </c>
      <c r="E269" s="1738"/>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9">
        <v>1303</v>
      </c>
      <c r="E271" s="1740"/>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41" t="str">
        <f>AA21</f>
        <v/>
      </c>
      <c r="E273" s="1742"/>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41" t="str">
        <f>AB21</f>
        <v/>
      </c>
      <c r="E275" s="1742"/>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8" t="s">
        <v>648</v>
      </c>
      <c r="E277" s="1729"/>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9" t="s">
        <v>1513</v>
      </c>
      <c r="E279" s="1721"/>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43" t="s">
        <v>1698</v>
      </c>
      <c r="C281" s="1744"/>
      <c r="D281" s="1744"/>
      <c r="E281" s="1744"/>
      <c r="F281" s="1744"/>
      <c r="G281" s="1744"/>
      <c r="H281" s="1744"/>
      <c r="I281" s="1744"/>
      <c r="J281" s="1744"/>
      <c r="K281" s="1744"/>
      <c r="L281" s="1744"/>
      <c r="M281" s="1744"/>
      <c r="N281" s="1744"/>
      <c r="O281" s="1744"/>
      <c r="P281" s="1744"/>
      <c r="Q281" s="1744"/>
      <c r="R281" s="1744"/>
      <c r="S281" s="1744"/>
      <c r="T281" s="1744"/>
      <c r="U281" s="1745"/>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7" t="s">
        <v>1555</v>
      </c>
      <c r="E283" s="1738"/>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9">
        <v>1304</v>
      </c>
      <c r="E285" s="1740"/>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41" t="str">
        <f>AA22</f>
        <v/>
      </c>
      <c r="E287" s="1742"/>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41" t="str">
        <f>AB22</f>
        <v/>
      </c>
      <c r="E289" s="1742"/>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8" t="s">
        <v>648</v>
      </c>
      <c r="E291" s="1729"/>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9" t="s">
        <v>1513</v>
      </c>
      <c r="E293" s="1721"/>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43" t="s">
        <v>1699</v>
      </c>
      <c r="C295" s="1744"/>
      <c r="D295" s="1744"/>
      <c r="E295" s="1744"/>
      <c r="F295" s="1744"/>
      <c r="G295" s="1744"/>
      <c r="H295" s="1744"/>
      <c r="I295" s="1744"/>
      <c r="J295" s="1744"/>
      <c r="K295" s="1744"/>
      <c r="L295" s="1744"/>
      <c r="M295" s="1744"/>
      <c r="N295" s="1744"/>
      <c r="O295" s="1744"/>
      <c r="P295" s="1744"/>
      <c r="Q295" s="1744"/>
      <c r="R295" s="1744"/>
      <c r="S295" s="1744"/>
      <c r="T295" s="1744"/>
      <c r="U295" s="1745"/>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7" t="s">
        <v>1555</v>
      </c>
      <c r="E297" s="1738"/>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9">
        <v>1305</v>
      </c>
      <c r="E299" s="1740"/>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41" t="str">
        <f>AA23</f>
        <v/>
      </c>
      <c r="E301" s="1742"/>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41" t="str">
        <f>AB23</f>
        <v/>
      </c>
      <c r="E303" s="1742"/>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8" t="s">
        <v>648</v>
      </c>
      <c r="E305" s="1729"/>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9" t="s">
        <v>1513</v>
      </c>
      <c r="E307" s="1721"/>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6" t="s">
        <v>1558</v>
      </c>
      <c r="C309" s="1720"/>
      <c r="D309" s="1720"/>
      <c r="E309" s="1720"/>
      <c r="F309" s="1720"/>
      <c r="G309" s="1720"/>
      <c r="H309" s="1720"/>
      <c r="I309" s="1720"/>
      <c r="J309" s="1720"/>
      <c r="K309" s="1720"/>
      <c r="L309" s="1720"/>
      <c r="M309" s="1720"/>
      <c r="N309" s="1720"/>
      <c r="O309" s="1720"/>
      <c r="P309" s="1720"/>
      <c r="Q309" s="1720"/>
      <c r="R309" s="1720"/>
      <c r="S309" s="1720"/>
      <c r="T309" s="1720"/>
      <c r="U309" s="1721"/>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7" t="s">
        <v>1556</v>
      </c>
      <c r="E311" s="1738"/>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9">
        <v>4001</v>
      </c>
      <c r="E313" s="1740"/>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41" t="str">
        <f>AA24</f>
        <v/>
      </c>
      <c r="E315" s="1742"/>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41" t="str">
        <f>AB24</f>
        <v/>
      </c>
      <c r="E317" s="1742"/>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1935</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8" t="s">
        <v>648</v>
      </c>
      <c r="E319" s="1729"/>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9" t="s">
        <v>1513</v>
      </c>
      <c r="E321" s="1721"/>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43" t="s">
        <v>1719</v>
      </c>
      <c r="C323" s="1744"/>
      <c r="D323" s="1744"/>
      <c r="E323" s="1744"/>
      <c r="F323" s="1744"/>
      <c r="G323" s="1744"/>
      <c r="H323" s="1744"/>
      <c r="I323" s="1744"/>
      <c r="J323" s="1744"/>
      <c r="K323" s="1744"/>
      <c r="L323" s="1744"/>
      <c r="M323" s="1744"/>
      <c r="N323" s="1744"/>
      <c r="O323" s="1744"/>
      <c r="P323" s="1744"/>
      <c r="Q323" s="1744"/>
      <c r="R323" s="1744"/>
      <c r="S323" s="1744"/>
      <c r="T323" s="1744"/>
      <c r="U323" s="1745"/>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50" t="s">
        <v>1616</v>
      </c>
      <c r="E325" s="1751"/>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52">
        <v>4601</v>
      </c>
      <c r="E327" s="1753"/>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41" t="str">
        <f>AA25</f>
        <v/>
      </c>
      <c r="E329" s="1742"/>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41" t="str">
        <f>AB25</f>
        <v/>
      </c>
      <c r="E331" s="1742"/>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8" t="s">
        <v>648</v>
      </c>
      <c r="E333" s="1729"/>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52" t="s">
        <v>1622</v>
      </c>
      <c r="E335" s="1745"/>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43" t="s">
        <v>1720</v>
      </c>
      <c r="C337" s="1744"/>
      <c r="D337" s="1744"/>
      <c r="E337" s="1744"/>
      <c r="F337" s="1744"/>
      <c r="G337" s="1744"/>
      <c r="H337" s="1744"/>
      <c r="I337" s="1744"/>
      <c r="J337" s="1744"/>
      <c r="K337" s="1744"/>
      <c r="L337" s="1744"/>
      <c r="M337" s="1744"/>
      <c r="N337" s="1744"/>
      <c r="O337" s="1744"/>
      <c r="P337" s="1744"/>
      <c r="Q337" s="1744"/>
      <c r="R337" s="1744"/>
      <c r="S337" s="1744"/>
      <c r="T337" s="1744"/>
      <c r="U337" s="1745"/>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50" t="s">
        <v>1616</v>
      </c>
      <c r="E339" s="1751"/>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52">
        <v>4602</v>
      </c>
      <c r="E341" s="1753"/>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41" t="str">
        <f>AA26</f>
        <v/>
      </c>
      <c r="E343" s="1742"/>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41" t="str">
        <f>AB26</f>
        <v/>
      </c>
      <c r="E345" s="1742"/>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8" t="s">
        <v>648</v>
      </c>
      <c r="E347" s="1729"/>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52" t="s">
        <v>1622</v>
      </c>
      <c r="E349" s="1745"/>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54" t="s">
        <v>1962</v>
      </c>
      <c r="C351" s="1755"/>
      <c r="D351" s="1755"/>
      <c r="E351" s="1755"/>
      <c r="F351" s="1755"/>
      <c r="G351" s="1755"/>
      <c r="H351" s="1755"/>
      <c r="I351" s="1755"/>
      <c r="J351" s="1755"/>
      <c r="K351" s="1755"/>
      <c r="L351" s="1755"/>
      <c r="M351" s="1755"/>
      <c r="N351" s="1755"/>
      <c r="O351" s="1755"/>
      <c r="P351" s="1755"/>
      <c r="Q351" s="1755"/>
      <c r="R351" s="1755"/>
      <c r="S351" s="1755"/>
      <c r="T351" s="1755"/>
      <c r="U351" s="1756"/>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50" t="s">
        <v>1646</v>
      </c>
      <c r="E353" s="1751"/>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52">
        <v>4901</v>
      </c>
      <c r="E355" s="1753"/>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41" t="str">
        <f>AA27</f>
        <v/>
      </c>
      <c r="E357" s="1742"/>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41" t="str">
        <f>AB27</f>
        <v/>
      </c>
      <c r="E359" s="1742"/>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8" t="s">
        <v>648</v>
      </c>
      <c r="E361" s="1729"/>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52" t="s">
        <v>1622</v>
      </c>
      <c r="E363" s="1745"/>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43" t="s">
        <v>1623</v>
      </c>
      <c r="C365" s="1744"/>
      <c r="D365" s="1744"/>
      <c r="E365" s="1744"/>
      <c r="F365" s="1744"/>
      <c r="G365" s="1744"/>
      <c r="H365" s="1744"/>
      <c r="I365" s="1744"/>
      <c r="J365" s="1744"/>
      <c r="K365" s="1744"/>
      <c r="L365" s="1744"/>
      <c r="M365" s="1744"/>
      <c r="N365" s="1744"/>
      <c r="O365" s="1744"/>
      <c r="P365" s="1744"/>
      <c r="Q365" s="1744"/>
      <c r="R365" s="1744"/>
      <c r="S365" s="1744"/>
      <c r="T365" s="1744"/>
      <c r="U365" s="1745"/>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50" t="s">
        <v>1624</v>
      </c>
      <c r="E367" s="1751"/>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52">
        <v>5001</v>
      </c>
      <c r="E369" s="1753"/>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41" t="str">
        <f>AA28</f>
        <v/>
      </c>
      <c r="E371" s="1742"/>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41" t="str">
        <f>AB28</f>
        <v/>
      </c>
      <c r="E373" s="1742"/>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8" t="s">
        <v>648</v>
      </c>
      <c r="E375" s="1729"/>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52" t="s">
        <v>1513</v>
      </c>
      <c r="E377" s="1745"/>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43" t="s">
        <v>1625</v>
      </c>
      <c r="C379" s="1744"/>
      <c r="D379" s="1744"/>
      <c r="E379" s="1744"/>
      <c r="F379" s="1744"/>
      <c r="G379" s="1744"/>
      <c r="H379" s="1744"/>
      <c r="I379" s="1744"/>
      <c r="J379" s="1744"/>
      <c r="K379" s="1744"/>
      <c r="L379" s="1744"/>
      <c r="M379" s="1744"/>
      <c r="N379" s="1744"/>
      <c r="O379" s="1744"/>
      <c r="P379" s="1744"/>
      <c r="Q379" s="1744"/>
      <c r="R379" s="1744"/>
      <c r="S379" s="1744"/>
      <c r="T379" s="1744"/>
      <c r="U379" s="1745"/>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7" t="s">
        <v>1140</v>
      </c>
      <c r="E381" s="1738"/>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9">
        <v>801</v>
      </c>
      <c r="E383" s="1740"/>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41" t="str">
        <f>AA29</f>
        <v/>
      </c>
      <c r="E385" s="1742"/>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41" t="str">
        <f>AB29</f>
        <v/>
      </c>
      <c r="E387" s="1742"/>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8" t="s">
        <v>648</v>
      </c>
      <c r="E389" s="1729"/>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9" t="s">
        <v>1622</v>
      </c>
      <c r="E391" s="1721"/>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6" t="s">
        <v>1627</v>
      </c>
      <c r="C393" s="1720"/>
      <c r="D393" s="1720"/>
      <c r="E393" s="1720"/>
      <c r="F393" s="1720"/>
      <c r="G393" s="1720"/>
      <c r="H393" s="1720"/>
      <c r="I393" s="1720"/>
      <c r="J393" s="1720"/>
      <c r="K393" s="1720"/>
      <c r="L393" s="1720"/>
      <c r="M393" s="1720"/>
      <c r="N393" s="1720"/>
      <c r="O393" s="1720"/>
      <c r="P393" s="1720"/>
      <c r="Q393" s="1720"/>
      <c r="R393" s="1720"/>
      <c r="S393" s="1720"/>
      <c r="T393" s="1720"/>
      <c r="U393" s="1721"/>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7" t="s">
        <v>1628</v>
      </c>
      <c r="E395" s="1738"/>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9">
        <v>901</v>
      </c>
      <c r="E397" s="1740"/>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41" t="str">
        <f>AA30</f>
        <v/>
      </c>
      <c r="E399" s="1742"/>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41" t="str">
        <f>AB30</f>
        <v/>
      </c>
      <c r="E401" s="1742"/>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8" t="s">
        <v>648</v>
      </c>
      <c r="E403" s="1729"/>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9" t="s">
        <v>1622</v>
      </c>
      <c r="E405" s="1721"/>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6" t="s">
        <v>1629</v>
      </c>
      <c r="C407" s="1720"/>
      <c r="D407" s="1720"/>
      <c r="E407" s="1720"/>
      <c r="F407" s="1720"/>
      <c r="G407" s="1720"/>
      <c r="H407" s="1720"/>
      <c r="I407" s="1720"/>
      <c r="J407" s="1720"/>
      <c r="K407" s="1720"/>
      <c r="L407" s="1720"/>
      <c r="M407" s="1720"/>
      <c r="N407" s="1720"/>
      <c r="O407" s="1720"/>
      <c r="P407" s="1720"/>
      <c r="Q407" s="1720"/>
      <c r="R407" s="1720"/>
      <c r="S407" s="1720"/>
      <c r="T407" s="1720"/>
      <c r="U407" s="1721"/>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7" t="s">
        <v>1630</v>
      </c>
      <c r="E409" s="1738"/>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9">
        <v>501</v>
      </c>
      <c r="E411" s="1740"/>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41" t="str">
        <f>AA31</f>
        <v/>
      </c>
      <c r="E413" s="1742"/>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41" t="str">
        <f>AB31</f>
        <v/>
      </c>
      <c r="E415" s="1742"/>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8" t="s">
        <v>648</v>
      </c>
      <c r="E417" s="1729"/>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9" t="s">
        <v>1622</v>
      </c>
      <c r="E419" s="1721"/>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6" t="s">
        <v>1631</v>
      </c>
      <c r="C421" s="1720"/>
      <c r="D421" s="1720"/>
      <c r="E421" s="1720"/>
      <c r="F421" s="1720"/>
      <c r="G421" s="1720"/>
      <c r="H421" s="1720"/>
      <c r="I421" s="1720"/>
      <c r="J421" s="1720"/>
      <c r="K421" s="1720"/>
      <c r="L421" s="1720"/>
      <c r="M421" s="1720"/>
      <c r="N421" s="1720"/>
      <c r="O421" s="1720"/>
      <c r="P421" s="1720"/>
      <c r="Q421" s="1720"/>
      <c r="R421" s="1720"/>
      <c r="S421" s="1720"/>
      <c r="T421" s="1720"/>
      <c r="U421" s="1721"/>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7" t="s">
        <v>1630</v>
      </c>
      <c r="E423" s="1738"/>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57">
        <v>502</v>
      </c>
      <c r="E425" s="1740"/>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41" t="str">
        <f>AA32</f>
        <v/>
      </c>
      <c r="E427" s="1742"/>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41" t="str">
        <f>AB32</f>
        <v/>
      </c>
      <c r="E429" s="1742"/>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8" t="s">
        <v>648</v>
      </c>
      <c r="E431" s="1729"/>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9" t="s">
        <v>1622</v>
      </c>
      <c r="E433" s="1721"/>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6" t="s">
        <v>1632</v>
      </c>
      <c r="C435" s="1720"/>
      <c r="D435" s="1720"/>
      <c r="E435" s="1720"/>
      <c r="F435" s="1720"/>
      <c r="G435" s="1720"/>
      <c r="H435" s="1720"/>
      <c r="I435" s="1720"/>
      <c r="J435" s="1720"/>
      <c r="K435" s="1720"/>
      <c r="L435" s="1720"/>
      <c r="M435" s="1720"/>
      <c r="N435" s="1720"/>
      <c r="O435" s="1720"/>
      <c r="P435" s="1720"/>
      <c r="Q435" s="1720"/>
      <c r="R435" s="1720"/>
      <c r="S435" s="1720"/>
      <c r="T435" s="1720"/>
      <c r="U435" s="1721"/>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7" t="s">
        <v>1633</v>
      </c>
      <c r="E437" s="1738"/>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9">
        <v>5601</v>
      </c>
      <c r="E439" s="1740"/>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41" t="str">
        <f>AA33</f>
        <v/>
      </c>
      <c r="E441" s="1742"/>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41" t="str">
        <f>AB33</f>
        <v/>
      </c>
      <c r="E443" s="1742"/>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8" t="s">
        <v>648</v>
      </c>
      <c r="E445" s="1729"/>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9" t="s">
        <v>1622</v>
      </c>
      <c r="E447" s="1721"/>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6" t="s">
        <v>1634</v>
      </c>
      <c r="C449" s="1720"/>
      <c r="D449" s="1720"/>
      <c r="E449" s="1720"/>
      <c r="F449" s="1720"/>
      <c r="G449" s="1720"/>
      <c r="H449" s="1720"/>
      <c r="I449" s="1720"/>
      <c r="J449" s="1720"/>
      <c r="K449" s="1720"/>
      <c r="L449" s="1720"/>
      <c r="M449" s="1720"/>
      <c r="N449" s="1720"/>
      <c r="O449" s="1720"/>
      <c r="P449" s="1720"/>
      <c r="Q449" s="1720"/>
      <c r="R449" s="1720"/>
      <c r="S449" s="1720"/>
      <c r="T449" s="1720"/>
      <c r="U449" s="1721"/>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7" t="s">
        <v>1633</v>
      </c>
      <c r="E451" s="1738"/>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9">
        <v>5602</v>
      </c>
      <c r="E453" s="1740"/>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41" t="str">
        <f>AA34</f>
        <v/>
      </c>
      <c r="E455" s="1742"/>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41" t="str">
        <f>AB34</f>
        <v/>
      </c>
      <c r="E457" s="1742"/>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8" t="s">
        <v>648</v>
      </c>
      <c r="E459" s="1729"/>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9" t="s">
        <v>1622</v>
      </c>
      <c r="E461" s="1721"/>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6" t="s">
        <v>1635</v>
      </c>
      <c r="C463" s="1720"/>
      <c r="D463" s="1720"/>
      <c r="E463" s="1720"/>
      <c r="F463" s="1720"/>
      <c r="G463" s="1720"/>
      <c r="H463" s="1720"/>
      <c r="I463" s="1720"/>
      <c r="J463" s="1720"/>
      <c r="K463" s="1720"/>
      <c r="L463" s="1720"/>
      <c r="M463" s="1720"/>
      <c r="N463" s="1720"/>
      <c r="O463" s="1720"/>
      <c r="P463" s="1720"/>
      <c r="Q463" s="1720"/>
      <c r="R463" s="1720"/>
      <c r="S463" s="1720"/>
      <c r="T463" s="1720"/>
      <c r="U463" s="1721"/>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7" t="s">
        <v>1636</v>
      </c>
      <c r="E465" s="1738"/>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9">
        <v>601</v>
      </c>
      <c r="E467" s="1740"/>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33" t="s">
        <v>1637</v>
      </c>
      <c r="O468" s="1733"/>
      <c r="P468" s="1733"/>
      <c r="Q468" s="987"/>
      <c r="R468" s="983" t="s">
        <v>1619</v>
      </c>
      <c r="S468" s="987"/>
      <c r="T468" s="983" t="s">
        <v>1620</v>
      </c>
      <c r="U468" s="987"/>
    </row>
    <row r="469" spans="1:21" ht="30.75" customHeight="1" thickBot="1" x14ac:dyDescent="0.3">
      <c r="A469" s="1026"/>
      <c r="B469" s="987"/>
      <c r="C469" s="980" t="s">
        <v>1399</v>
      </c>
      <c r="D469" s="1741" t="str">
        <f>AA35</f>
        <v/>
      </c>
      <c r="E469" s="1742"/>
      <c r="F469" s="987"/>
      <c r="G469" s="987"/>
      <c r="H469" s="948"/>
      <c r="I469" s="987"/>
      <c r="J469" s="949">
        <v>1</v>
      </c>
      <c r="K469" s="987"/>
      <c r="L469" s="948"/>
      <c r="M469" s="987"/>
      <c r="N469" s="1734" t="s">
        <v>1638</v>
      </c>
      <c r="O469" s="1734"/>
      <c r="P469" s="1734"/>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35" t="s">
        <v>1639</v>
      </c>
      <c r="O470" s="1735"/>
      <c r="P470" s="1735"/>
      <c r="Q470" s="987"/>
      <c r="R470" s="987"/>
      <c r="S470" s="987"/>
      <c r="T470" s="987"/>
      <c r="U470" s="987"/>
    </row>
    <row r="471" spans="1:21" ht="30.75" thickBot="1" x14ac:dyDescent="0.3">
      <c r="A471" s="1026"/>
      <c r="B471" s="987"/>
      <c r="C471" s="980" t="s">
        <v>1400</v>
      </c>
      <c r="D471" s="1741" t="str">
        <f>AB35</f>
        <v/>
      </c>
      <c r="E471" s="1742"/>
      <c r="F471" s="987"/>
      <c r="G471" s="987"/>
      <c r="H471" s="982" t="s">
        <v>1508</v>
      </c>
      <c r="I471" s="987"/>
      <c r="J471" s="949">
        <v>3</v>
      </c>
      <c r="K471" s="987"/>
      <c r="L471" s="974"/>
      <c r="M471" s="987"/>
      <c r="N471" s="1735" t="s">
        <v>1640</v>
      </c>
      <c r="O471" s="1735"/>
      <c r="P471" s="1735"/>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34" t="s">
        <v>1641</v>
      </c>
      <c r="O472" s="1734"/>
      <c r="P472" s="1734"/>
      <c r="Q472" s="987"/>
      <c r="R472" s="987"/>
      <c r="S472" s="987"/>
      <c r="T472" s="1013" t="s">
        <v>650</v>
      </c>
      <c r="U472" s="987"/>
    </row>
    <row r="473" spans="1:21" ht="30.75" thickBot="1" x14ac:dyDescent="0.3">
      <c r="A473" s="1026"/>
      <c r="B473" s="987"/>
      <c r="C473" s="981" t="s">
        <v>1511</v>
      </c>
      <c r="D473" s="1728" t="s">
        <v>648</v>
      </c>
      <c r="E473" s="1729"/>
      <c r="F473" s="987"/>
      <c r="G473" s="987"/>
      <c r="H473" s="987"/>
      <c r="I473" s="987"/>
      <c r="J473" s="949">
        <v>5</v>
      </c>
      <c r="K473" s="987"/>
      <c r="L473" s="974"/>
      <c r="M473" s="987"/>
      <c r="N473" s="1734" t="s">
        <v>1642</v>
      </c>
      <c r="O473" s="1734"/>
      <c r="P473" s="1734"/>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9" t="s">
        <v>1622</v>
      </c>
      <c r="E475" s="1721"/>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6" t="s">
        <v>1643</v>
      </c>
      <c r="C477" s="1720"/>
      <c r="D477" s="1720"/>
      <c r="E477" s="1720"/>
      <c r="F477" s="1720"/>
      <c r="G477" s="1720"/>
      <c r="H477" s="1720"/>
      <c r="I477" s="1720"/>
      <c r="J477" s="1720"/>
      <c r="K477" s="1720"/>
      <c r="L477" s="1720"/>
      <c r="M477" s="1720"/>
      <c r="N477" s="1720"/>
      <c r="O477" s="1720"/>
      <c r="P477" s="1720"/>
      <c r="Q477" s="1720"/>
      <c r="R477" s="1720"/>
      <c r="S477" s="1720"/>
      <c r="T477" s="1720"/>
      <c r="U477" s="1721"/>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7" t="s">
        <v>1636</v>
      </c>
      <c r="E479" s="1738"/>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9">
        <v>602</v>
      </c>
      <c r="E481" s="1740"/>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33" t="s">
        <v>1637</v>
      </c>
      <c r="O482" s="1733"/>
      <c r="P482" s="1733"/>
      <c r="Q482" s="987"/>
      <c r="R482" s="983" t="s">
        <v>1619</v>
      </c>
      <c r="S482" s="987"/>
      <c r="T482" s="983" t="s">
        <v>1620</v>
      </c>
      <c r="U482" s="987"/>
    </row>
    <row r="483" spans="1:21" ht="30.75" customHeight="1" thickBot="1" x14ac:dyDescent="0.3">
      <c r="A483" s="1026"/>
      <c r="B483" s="987"/>
      <c r="C483" s="980" t="s">
        <v>1399</v>
      </c>
      <c r="D483" s="1741" t="str">
        <f>AA36</f>
        <v/>
      </c>
      <c r="E483" s="1742"/>
      <c r="F483" s="987"/>
      <c r="G483" s="987"/>
      <c r="H483" s="1012"/>
      <c r="I483" s="987"/>
      <c r="J483" s="949">
        <v>1</v>
      </c>
      <c r="K483" s="987"/>
      <c r="L483" s="974"/>
      <c r="M483" s="987"/>
      <c r="N483" s="1734" t="s">
        <v>1638</v>
      </c>
      <c r="O483" s="1734"/>
      <c r="P483" s="1734"/>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34" t="s">
        <v>1639</v>
      </c>
      <c r="O484" s="1734"/>
      <c r="P484" s="1734"/>
      <c r="Q484" s="987"/>
      <c r="R484" s="987"/>
      <c r="S484" s="987"/>
      <c r="T484" s="987"/>
      <c r="U484" s="987"/>
    </row>
    <row r="485" spans="1:21" ht="30.75" thickBot="1" x14ac:dyDescent="0.3">
      <c r="A485" s="1026"/>
      <c r="B485" s="987"/>
      <c r="C485" s="980" t="s">
        <v>1400</v>
      </c>
      <c r="D485" s="1741" t="str">
        <f>AB36</f>
        <v/>
      </c>
      <c r="E485" s="1742"/>
      <c r="F485" s="987"/>
      <c r="G485" s="987"/>
      <c r="H485" s="982" t="s">
        <v>1508</v>
      </c>
      <c r="I485" s="987"/>
      <c r="J485" s="949">
        <v>3</v>
      </c>
      <c r="K485" s="987"/>
      <c r="L485" s="974"/>
      <c r="M485" s="987"/>
      <c r="N485" s="1734" t="s">
        <v>1640</v>
      </c>
      <c r="O485" s="1734"/>
      <c r="P485" s="1734"/>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34" t="s">
        <v>1641</v>
      </c>
      <c r="O486" s="1734"/>
      <c r="P486" s="1734"/>
      <c r="Q486" s="987"/>
      <c r="R486" s="987"/>
      <c r="S486" s="987"/>
      <c r="T486" s="1013" t="s">
        <v>650</v>
      </c>
      <c r="U486" s="987"/>
    </row>
    <row r="487" spans="1:21" ht="30.75" thickBot="1" x14ac:dyDescent="0.3">
      <c r="A487" s="1026"/>
      <c r="B487" s="987"/>
      <c r="C487" s="981" t="s">
        <v>1511</v>
      </c>
      <c r="D487" s="1728" t="s">
        <v>648</v>
      </c>
      <c r="E487" s="1729"/>
      <c r="F487" s="987"/>
      <c r="G487" s="987"/>
      <c r="H487" s="987"/>
      <c r="I487" s="987"/>
      <c r="J487" s="949">
        <v>5</v>
      </c>
      <c r="K487" s="987"/>
      <c r="L487" s="974"/>
      <c r="M487" s="987"/>
      <c r="N487" s="1734" t="s">
        <v>1642</v>
      </c>
      <c r="O487" s="1734"/>
      <c r="P487" s="1734"/>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9" t="s">
        <v>1622</v>
      </c>
      <c r="E489" s="1721"/>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6" t="s">
        <v>1644</v>
      </c>
      <c r="C491" s="1720"/>
      <c r="D491" s="1720"/>
      <c r="E491" s="1720"/>
      <c r="F491" s="1720"/>
      <c r="G491" s="1720"/>
      <c r="H491" s="1720"/>
      <c r="I491" s="1720"/>
      <c r="J491" s="1720"/>
      <c r="K491" s="1720"/>
      <c r="L491" s="1720"/>
      <c r="M491" s="1720"/>
      <c r="N491" s="1720"/>
      <c r="O491" s="1720"/>
      <c r="P491" s="1720"/>
      <c r="Q491" s="1720"/>
      <c r="R491" s="1720"/>
      <c r="S491" s="1720"/>
      <c r="T491" s="1720"/>
      <c r="U491" s="1721"/>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7" t="s">
        <v>1645</v>
      </c>
      <c r="E493" s="1738"/>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9">
        <v>1001</v>
      </c>
      <c r="E495" s="1740"/>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41" t="str">
        <f>AA37</f>
        <v/>
      </c>
      <c r="E497" s="1742"/>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41" t="str">
        <f>AB37</f>
        <v/>
      </c>
      <c r="E499" s="1742"/>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8" t="s">
        <v>648</v>
      </c>
      <c r="E501" s="1729"/>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6" t="s">
        <v>2075</v>
      </c>
      <c r="C503" s="1720"/>
      <c r="D503" s="1720"/>
      <c r="E503" s="1720"/>
      <c r="F503" s="1720"/>
      <c r="G503" s="1720"/>
      <c r="H503" s="1720"/>
      <c r="I503" s="1720"/>
      <c r="J503" s="1720"/>
      <c r="K503" s="1720"/>
      <c r="L503" s="1720"/>
      <c r="M503" s="1720"/>
      <c r="N503" s="1720"/>
      <c r="O503" s="1720"/>
      <c r="P503" s="1720"/>
      <c r="Q503" s="1720"/>
      <c r="R503" s="1720"/>
      <c r="S503" s="1720"/>
      <c r="T503" s="1720"/>
      <c r="U503" s="1721"/>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7" t="s">
        <v>1836</v>
      </c>
      <c r="E505" s="1738"/>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9">
        <v>5301</v>
      </c>
      <c r="E507" s="1740"/>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41" t="str">
        <f>IF(T515="Yes",Incentives!E229,"")</f>
        <v/>
      </c>
      <c r="E509" s="1742"/>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41" t="str">
        <f>IF(T515="Yes",Incentives!E230,"")</f>
        <v/>
      </c>
      <c r="E511" s="1742"/>
      <c r="F511" s="987"/>
      <c r="G511" s="987"/>
      <c r="H511" s="1452" t="s">
        <v>1508</v>
      </c>
      <c r="I511" s="987"/>
      <c r="J511" s="1453" t="s">
        <v>2072</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57" t="s">
        <v>650</v>
      </c>
      <c r="E513" s="1740"/>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9" t="s">
        <v>1622</v>
      </c>
      <c r="E515" s="1721"/>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6" t="s">
        <v>2076</v>
      </c>
      <c r="C517" s="1720"/>
      <c r="D517" s="1720"/>
      <c r="E517" s="1720"/>
      <c r="F517" s="1720"/>
      <c r="G517" s="1720"/>
      <c r="H517" s="1720"/>
      <c r="I517" s="1720"/>
      <c r="J517" s="1720"/>
      <c r="K517" s="1720"/>
      <c r="L517" s="1720"/>
      <c r="M517" s="1720"/>
      <c r="N517" s="1720"/>
      <c r="O517" s="1720"/>
      <c r="P517" s="1720"/>
      <c r="Q517" s="1720"/>
      <c r="R517" s="1720"/>
      <c r="S517" s="1720"/>
      <c r="T517" s="1720"/>
      <c r="U517" s="1721"/>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7" t="s">
        <v>1836</v>
      </c>
      <c r="E519" s="1738"/>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9">
        <v>5302</v>
      </c>
      <c r="E521" s="1740"/>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41" t="str">
        <f>IF(T529="Yes",Incentives!E240,"")</f>
        <v/>
      </c>
      <c r="E523" s="1742"/>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41" t="str">
        <f>IF(T529="Yes",Incentives!E241,"")</f>
        <v/>
      </c>
      <c r="E525" s="1742"/>
      <c r="F525" s="987"/>
      <c r="G525" s="987"/>
      <c r="H525" s="1452" t="s">
        <v>1508</v>
      </c>
      <c r="I525" s="987"/>
      <c r="J525" s="1452" t="s">
        <v>2072</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57" t="s">
        <v>650</v>
      </c>
      <c r="E527" s="1740"/>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9" t="s">
        <v>1622</v>
      </c>
      <c r="E529" s="1721"/>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6" t="s">
        <v>2077</v>
      </c>
      <c r="C531" s="1720"/>
      <c r="D531" s="1720"/>
      <c r="E531" s="1720"/>
      <c r="F531" s="1720"/>
      <c r="G531" s="1720"/>
      <c r="H531" s="1720"/>
      <c r="I531" s="1720"/>
      <c r="J531" s="1720"/>
      <c r="K531" s="1720"/>
      <c r="L531" s="1720"/>
      <c r="M531" s="1720"/>
      <c r="N531" s="1720"/>
      <c r="O531" s="1720"/>
      <c r="P531" s="1720"/>
      <c r="Q531" s="1720"/>
      <c r="R531" s="1720"/>
      <c r="S531" s="1720"/>
      <c r="T531" s="1720"/>
      <c r="U531" s="1721"/>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7" t="s">
        <v>1836</v>
      </c>
      <c r="E533" s="1738"/>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9">
        <v>5303</v>
      </c>
      <c r="E535" s="1740"/>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41" t="str">
        <f>IF(T543="Yes",Incentives!E251,"")</f>
        <v/>
      </c>
      <c r="E537" s="1742"/>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41" t="str">
        <f>IF(T543="Yes",Incentives!E252,"")</f>
        <v/>
      </c>
      <c r="E539" s="1742"/>
      <c r="F539" s="987"/>
      <c r="G539" s="987"/>
      <c r="H539" s="1452" t="s">
        <v>1508</v>
      </c>
      <c r="I539" s="987"/>
      <c r="J539" s="1452" t="s">
        <v>2072</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57" t="s">
        <v>650</v>
      </c>
      <c r="E541" s="1740"/>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9" t="s">
        <v>1622</v>
      </c>
      <c r="E543" s="1721"/>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6" t="s">
        <v>2078</v>
      </c>
      <c r="C545" s="1720"/>
      <c r="D545" s="1720"/>
      <c r="E545" s="1720"/>
      <c r="F545" s="1720"/>
      <c r="G545" s="1720"/>
      <c r="H545" s="1720"/>
      <c r="I545" s="1720"/>
      <c r="J545" s="1720"/>
      <c r="K545" s="1720"/>
      <c r="L545" s="1720"/>
      <c r="M545" s="1720"/>
      <c r="N545" s="1720"/>
      <c r="O545" s="1720"/>
      <c r="P545" s="1720"/>
      <c r="Q545" s="1720"/>
      <c r="R545" s="1720"/>
      <c r="S545" s="1720"/>
      <c r="T545" s="1720"/>
      <c r="U545" s="1721"/>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7" t="s">
        <v>1836</v>
      </c>
      <c r="E547" s="1738"/>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9">
        <v>5304</v>
      </c>
      <c r="E549" s="1740"/>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41" t="str">
        <f>IF(T557="Yes",Incentives!E262,"")</f>
        <v/>
      </c>
      <c r="E551" s="1742"/>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41" t="str">
        <f>IF(T557="Yes",Incentives!E263,"")</f>
        <v/>
      </c>
      <c r="E553" s="1742"/>
      <c r="F553" s="987"/>
      <c r="G553" s="987"/>
      <c r="H553" s="1452" t="s">
        <v>1508</v>
      </c>
      <c r="I553" s="987"/>
      <c r="J553" s="1452" t="s">
        <v>2072</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57" t="s">
        <v>650</v>
      </c>
      <c r="E555" s="1740"/>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9" t="s">
        <v>1622</v>
      </c>
      <c r="E557" s="1721"/>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6" t="s">
        <v>2079</v>
      </c>
      <c r="C559" s="1720"/>
      <c r="D559" s="1720"/>
      <c r="E559" s="1720"/>
      <c r="F559" s="1720"/>
      <c r="G559" s="1720"/>
      <c r="H559" s="1720"/>
      <c r="I559" s="1720"/>
      <c r="J559" s="1720"/>
      <c r="K559" s="1720"/>
      <c r="L559" s="1720"/>
      <c r="M559" s="1720"/>
      <c r="N559" s="1720"/>
      <c r="O559" s="1720"/>
      <c r="P559" s="1720"/>
      <c r="Q559" s="1720"/>
      <c r="R559" s="1720"/>
      <c r="S559" s="1720"/>
      <c r="T559" s="1720"/>
      <c r="U559" s="1721"/>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7" t="s">
        <v>1836</v>
      </c>
      <c r="E561" s="1738"/>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9">
        <v>5305</v>
      </c>
      <c r="E563" s="1740"/>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41" t="str">
        <f>IF(T571="Yes",Incentives!E273,"")</f>
        <v/>
      </c>
      <c r="E565" s="1742"/>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41" t="str">
        <f>IF(T571="Yes",Incentives!E274,"")</f>
        <v/>
      </c>
      <c r="E567" s="1742"/>
      <c r="F567" s="987"/>
      <c r="G567" s="987"/>
      <c r="H567" s="1452" t="s">
        <v>1508</v>
      </c>
      <c r="I567" s="987"/>
      <c r="J567" s="1452" t="s">
        <v>2072</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57" t="s">
        <v>650</v>
      </c>
      <c r="E569" s="1740"/>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9" t="s">
        <v>1622</v>
      </c>
      <c r="E571" s="1721"/>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6" t="s">
        <v>2080</v>
      </c>
      <c r="C573" s="1720"/>
      <c r="D573" s="1720"/>
      <c r="E573" s="1720"/>
      <c r="F573" s="1720"/>
      <c r="G573" s="1720"/>
      <c r="H573" s="1720"/>
      <c r="I573" s="1720"/>
      <c r="J573" s="1720"/>
      <c r="K573" s="1720"/>
      <c r="L573" s="1720"/>
      <c r="M573" s="1720"/>
      <c r="N573" s="1720"/>
      <c r="O573" s="1720"/>
      <c r="P573" s="1720"/>
      <c r="Q573" s="1720"/>
      <c r="R573" s="1720"/>
      <c r="S573" s="1720"/>
      <c r="T573" s="1720"/>
      <c r="U573" s="1721"/>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7" t="s">
        <v>1836</v>
      </c>
      <c r="E575" s="1738"/>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9">
        <v>5306</v>
      </c>
      <c r="E577" s="1740"/>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41" t="str">
        <f>IF(T585="Yes",Incentives!E284,"")</f>
        <v/>
      </c>
      <c r="E579" s="1742"/>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41" t="str">
        <f>IF(T585="Yes",Incentives!E285,"")</f>
        <v/>
      </c>
      <c r="E581" s="1742"/>
      <c r="F581" s="987"/>
      <c r="G581" s="987"/>
      <c r="H581" s="1452" t="s">
        <v>1508</v>
      </c>
      <c r="I581" s="987"/>
      <c r="J581" s="1452" t="s">
        <v>2072</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57" t="s">
        <v>650</v>
      </c>
      <c r="E583" s="1740"/>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9" t="s">
        <v>1622</v>
      </c>
      <c r="E585" s="1721"/>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6" t="s">
        <v>2081</v>
      </c>
      <c r="C587" s="1720"/>
      <c r="D587" s="1720"/>
      <c r="E587" s="1720"/>
      <c r="F587" s="1720"/>
      <c r="G587" s="1720"/>
      <c r="H587" s="1720"/>
      <c r="I587" s="1720"/>
      <c r="J587" s="1720"/>
      <c r="K587" s="1720"/>
      <c r="L587" s="1720"/>
      <c r="M587" s="1720"/>
      <c r="N587" s="1720"/>
      <c r="O587" s="1720"/>
      <c r="P587" s="1720"/>
      <c r="Q587" s="1720"/>
      <c r="R587" s="1720"/>
      <c r="S587" s="1720"/>
      <c r="T587" s="1720"/>
      <c r="U587" s="1721"/>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7" t="s">
        <v>1836</v>
      </c>
      <c r="E589" s="1738"/>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9">
        <v>5307</v>
      </c>
      <c r="E591" s="1740"/>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41" t="str">
        <f>IF(T599="Yes",Incentives!E295,"")</f>
        <v/>
      </c>
      <c r="E593" s="1742"/>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41" t="str">
        <f>IF(T599="Yes",Incentives!E296,"")</f>
        <v/>
      </c>
      <c r="E595" s="1742"/>
      <c r="F595" s="987"/>
      <c r="G595" s="987"/>
      <c r="H595" s="1452" t="s">
        <v>1508</v>
      </c>
      <c r="I595" s="987"/>
      <c r="J595" s="1452" t="s">
        <v>2072</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57" t="s">
        <v>650</v>
      </c>
      <c r="E597" s="1740"/>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9" t="s">
        <v>1622</v>
      </c>
      <c r="E599" s="1721"/>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6" t="s">
        <v>2082</v>
      </c>
      <c r="C601" s="1720"/>
      <c r="D601" s="1720"/>
      <c r="E601" s="1720"/>
      <c r="F601" s="1720"/>
      <c r="G601" s="1720"/>
      <c r="H601" s="1720"/>
      <c r="I601" s="1720"/>
      <c r="J601" s="1720"/>
      <c r="K601" s="1720"/>
      <c r="L601" s="1720"/>
      <c r="M601" s="1720"/>
      <c r="N601" s="1720"/>
      <c r="O601" s="1720"/>
      <c r="P601" s="1720"/>
      <c r="Q601" s="1720"/>
      <c r="R601" s="1720"/>
      <c r="S601" s="1720"/>
      <c r="T601" s="1720"/>
      <c r="U601" s="1721"/>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7" t="s">
        <v>1836</v>
      </c>
      <c r="E603" s="1738"/>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9">
        <v>5308</v>
      </c>
      <c r="E605" s="1740"/>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41" t="str">
        <f>IF(T613="Yes",Incentives!E306,"")</f>
        <v/>
      </c>
      <c r="E607" s="1742"/>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41" t="str">
        <f>IF(T613="Yes",Incentives!E307,"")</f>
        <v/>
      </c>
      <c r="E609" s="1742"/>
      <c r="F609" s="987"/>
      <c r="G609" s="987"/>
      <c r="H609" s="1452" t="s">
        <v>1508</v>
      </c>
      <c r="I609" s="987"/>
      <c r="J609" s="1452" t="s">
        <v>2072</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57" t="s">
        <v>650</v>
      </c>
      <c r="E611" s="1740"/>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9" t="s">
        <v>1622</v>
      </c>
      <c r="E613" s="1721"/>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6" t="s">
        <v>2083</v>
      </c>
      <c r="C615" s="1720"/>
      <c r="D615" s="1720"/>
      <c r="E615" s="1720"/>
      <c r="F615" s="1720"/>
      <c r="G615" s="1720"/>
      <c r="H615" s="1720"/>
      <c r="I615" s="1720"/>
      <c r="J615" s="1720"/>
      <c r="K615" s="1720"/>
      <c r="L615" s="1720"/>
      <c r="M615" s="1720"/>
      <c r="N615" s="1720"/>
      <c r="O615" s="1720"/>
      <c r="P615" s="1720"/>
      <c r="Q615" s="1720"/>
      <c r="R615" s="1720"/>
      <c r="S615" s="1720"/>
      <c r="T615" s="1720"/>
      <c r="U615" s="1721"/>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7" t="s">
        <v>1836</v>
      </c>
      <c r="E617" s="1738"/>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9">
        <v>5309</v>
      </c>
      <c r="E619" s="1740"/>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41" t="str">
        <f>IF(T627="Yes",Incentives!E317,"")</f>
        <v/>
      </c>
      <c r="E621" s="1742"/>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41" t="str">
        <f>IF(T627="Yes",Incentives!E318,"")</f>
        <v/>
      </c>
      <c r="E623" s="1742"/>
      <c r="F623" s="987"/>
      <c r="G623" s="987"/>
      <c r="H623" s="1452" t="s">
        <v>1508</v>
      </c>
      <c r="I623" s="987"/>
      <c r="J623" s="1452" t="s">
        <v>2072</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57" t="s">
        <v>650</v>
      </c>
      <c r="E625" s="1740"/>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9" t="s">
        <v>1622</v>
      </c>
      <c r="E627" s="1721"/>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6"/>
      <c r="C629" s="1720"/>
      <c r="D629" s="1720"/>
      <c r="E629" s="1720"/>
      <c r="F629" s="1720"/>
      <c r="G629" s="1720"/>
      <c r="H629" s="1720"/>
      <c r="I629" s="1720"/>
      <c r="J629" s="1720"/>
      <c r="K629" s="1720"/>
      <c r="L629" s="1720"/>
      <c r="M629" s="1720"/>
      <c r="N629" s="1720"/>
      <c r="O629" s="1720"/>
      <c r="P629" s="1720"/>
      <c r="Q629" s="1720"/>
      <c r="R629" s="1720"/>
      <c r="S629" s="1720"/>
      <c r="T629" s="1720"/>
      <c r="U629" s="1721"/>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SkKYq/lGyKJ754/wT5r70EtllKkWU4J9UxlBiAtpW1kSfQFXsnbeUXPb4LJUH3pE4/nqxPZQkD50X+6wErygXw==" saltValue="qIfQyMC06B5zKKPJcDzEj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61"/>
      <c r="K2" s="1761"/>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83" t="e">
        <f>VLOOKUP($J$4,'Market Geography'!$D:$G,4,FALSE)</f>
        <v>#N/A</v>
      </c>
      <c r="K3" s="1683"/>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83">
        <f>Welcome!$D$4</f>
        <v>0</v>
      </c>
      <c r="K4" s="1683"/>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62" t="e">
        <f>VLOOKUP($J$4,'Market Geography'!$D:$F,3,FALSE)</f>
        <v>#N/A</v>
      </c>
      <c r="K5" s="1762"/>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83" t="s">
        <v>134</v>
      </c>
      <c r="K6" s="1683"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83" t="str">
        <f>IF(Welcome!$D$10="MDA","C","N")</f>
        <v>N</v>
      </c>
      <c r="K7" s="1683"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8" t="s">
        <v>932</v>
      </c>
      <c r="AE13" s="1759"/>
      <c r="AF13" s="1760"/>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4" t="s">
        <v>977</v>
      </c>
      <c r="F1" s="1765"/>
      <c r="G1" s="1765"/>
      <c r="H1" s="1765"/>
      <c r="I1" s="1765"/>
      <c r="J1" s="1766"/>
      <c r="L1" s="1764" t="s">
        <v>976</v>
      </c>
      <c r="M1" s="1766"/>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4" t="s">
        <v>978</v>
      </c>
      <c r="F20" s="1765"/>
      <c r="G20" s="1766"/>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3" t="s">
        <v>113</v>
      </c>
      <c r="M22" s="1763"/>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4" t="s">
        <v>976</v>
      </c>
      <c r="M23" s="176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3" t="s">
        <v>979</v>
      </c>
      <c r="F28" s="1763"/>
      <c r="G28" s="1763"/>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7" t="s">
        <v>807</v>
      </c>
      <c r="U1" s="1767"/>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7" t="s">
        <v>808</v>
      </c>
      <c r="U5" s="1767"/>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7"/>
      <c r="U6" s="1767"/>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8"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8"/>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8"/>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9" t="s">
        <v>917</v>
      </c>
      <c r="AX5" s="1770"/>
      <c r="AY5" s="425">
        <v>1757315</v>
      </c>
      <c r="AZ5" s="272" t="s">
        <v>214</v>
      </c>
      <c r="BA5" s="1" t="s">
        <v>214</v>
      </c>
      <c r="BB5" s="418">
        <v>3.2000000000000001E-2</v>
      </c>
      <c r="BC5" s="418">
        <v>6.9000000000000006E-2</v>
      </c>
      <c r="BD5" s="418">
        <v>8.2000000000000003E-2</v>
      </c>
      <c r="BE5" s="418">
        <v>9.6000000000000002E-2</v>
      </c>
      <c r="BF5" s="419">
        <v>0.13300000000000001</v>
      </c>
      <c r="BI5" s="1769" t="s">
        <v>918</v>
      </c>
      <c r="BJ5" s="177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2" t="s">
        <v>916</v>
      </c>
      <c r="AR10" s="1772"/>
      <c r="AW10" s="1771" t="s">
        <v>914</v>
      </c>
      <c r="AX10" s="1771"/>
      <c r="AY10" s="1771"/>
      <c r="AZ10" s="1771"/>
      <c r="BA10" s="1771"/>
      <c r="BD10" s="1771" t="s">
        <v>915</v>
      </c>
      <c r="BE10" s="1771"/>
      <c r="BF10" s="1771"/>
      <c r="BG10" s="1771"/>
      <c r="BH10" s="177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83" t="s">
        <v>1898</v>
      </c>
      <c r="C2" s="1784"/>
      <c r="D2" s="1784"/>
      <c r="E2" s="1784"/>
      <c r="F2" s="1784"/>
      <c r="G2" s="1784"/>
      <c r="H2" s="1784"/>
      <c r="I2" s="1784"/>
      <c r="J2" s="1785"/>
      <c r="K2" s="1202"/>
      <c r="L2" s="1196"/>
      <c r="M2" s="1789" t="s">
        <v>1963</v>
      </c>
      <c r="N2" s="1790"/>
      <c r="O2" s="1791"/>
      <c r="P2" s="1792"/>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6" t="s">
        <v>1899</v>
      </c>
      <c r="C3" s="1189" t="s">
        <v>730</v>
      </c>
      <c r="D3" s="1190" t="s">
        <v>723</v>
      </c>
      <c r="E3" s="1190" t="s">
        <v>724</v>
      </c>
      <c r="F3" s="1189" t="s">
        <v>1900</v>
      </c>
      <c r="G3" s="1190" t="s">
        <v>1416</v>
      </c>
      <c r="H3" s="1189" t="s">
        <v>1901</v>
      </c>
      <c r="I3" s="1189" t="s">
        <v>1902</v>
      </c>
      <c r="J3" s="1189" t="s">
        <v>1830</v>
      </c>
      <c r="K3" s="1189" t="s">
        <v>1903</v>
      </c>
      <c r="L3" s="1196"/>
      <c r="M3" s="1203" t="s">
        <v>1964</v>
      </c>
      <c r="N3" s="1204" t="s">
        <v>525</v>
      </c>
      <c r="O3" s="1204" t="s">
        <v>1964</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7"/>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1965</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3"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8"/>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3" t="s">
        <v>1431</v>
      </c>
      <c r="C7" s="1190" t="s">
        <v>1463</v>
      </c>
      <c r="D7" s="1190" t="s">
        <v>974</v>
      </c>
      <c r="E7" s="1190" t="s">
        <v>1466</v>
      </c>
      <c r="F7" s="1190" t="s">
        <v>1469</v>
      </c>
      <c r="G7" s="1190" t="s">
        <v>1194</v>
      </c>
      <c r="H7" s="1190" t="s">
        <v>1417</v>
      </c>
      <c r="I7" s="1190" t="s">
        <v>1829</v>
      </c>
      <c r="J7" s="1198" t="s">
        <v>1468</v>
      </c>
      <c r="K7" s="1211"/>
      <c r="L7" s="1196"/>
      <c r="M7" s="1212" t="s">
        <v>1966</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8"/>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81"/>
      <c r="P9" s="178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1916</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1916</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8" t="s">
        <v>1917</v>
      </c>
      <c r="C14" s="1189" t="s">
        <v>1918</v>
      </c>
      <c r="D14" s="1190" t="s">
        <v>1919</v>
      </c>
      <c r="E14" s="1225"/>
      <c r="F14" s="1225"/>
      <c r="G14" s="1225"/>
      <c r="H14" s="1225"/>
      <c r="I14" s="1225"/>
      <c r="J14" s="1225"/>
      <c r="K14" s="1225"/>
      <c r="L14" s="1225"/>
      <c r="M14" s="1225"/>
      <c r="N14" s="1225"/>
      <c r="O14" s="1225"/>
      <c r="P14" s="1226"/>
      <c r="Q14" s="1225"/>
      <c r="R14" s="1225"/>
      <c r="S14" s="1225"/>
      <c r="T14" s="1778" t="s">
        <v>1917</v>
      </c>
      <c r="U14" s="1189" t="s">
        <v>1918</v>
      </c>
      <c r="V14" s="1190" t="s">
        <v>1919</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79"/>
      <c r="C15" s="1227" t="s">
        <v>1920</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79"/>
      <c r="U15" s="1227" t="s">
        <v>1920</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80" t="s">
        <v>1921</v>
      </c>
      <c r="C16" s="1228" t="s">
        <v>1922</v>
      </c>
      <c r="D16" s="1229" t="s">
        <v>131</v>
      </c>
      <c r="E16" s="1229" t="s">
        <v>1923</v>
      </c>
      <c r="F16" s="1196"/>
      <c r="G16" s="1196"/>
      <c r="H16" s="1196"/>
      <c r="I16" s="1196"/>
      <c r="J16" s="1196"/>
      <c r="K16" s="1196"/>
      <c r="L16" s="1196"/>
      <c r="M16" s="1196"/>
      <c r="N16" s="1196"/>
      <c r="O16" s="1196"/>
      <c r="P16" s="1197"/>
      <c r="Q16" s="1196"/>
      <c r="R16" s="1196"/>
      <c r="S16" s="1196"/>
      <c r="T16" s="1780" t="s">
        <v>1921</v>
      </c>
      <c r="U16" s="1228" t="s">
        <v>1922</v>
      </c>
      <c r="V16" s="1229" t="s">
        <v>131</v>
      </c>
      <c r="W16" s="1229" t="s">
        <v>1923</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4"/>
      <c r="C17" s="1230" t="s">
        <v>1924</v>
      </c>
      <c r="D17" s="1230" t="s">
        <v>1925</v>
      </c>
      <c r="E17" s="1231"/>
      <c r="F17" s="1196"/>
      <c r="G17" s="1196"/>
      <c r="H17" s="1196"/>
      <c r="I17" s="1196"/>
      <c r="J17" s="1196"/>
      <c r="K17" s="1196"/>
      <c r="L17" s="1196"/>
      <c r="M17" s="1196"/>
      <c r="N17" s="1196"/>
      <c r="O17" s="1196"/>
      <c r="P17" s="1197"/>
      <c r="Q17" s="1196"/>
      <c r="R17" s="1196"/>
      <c r="S17" s="1196"/>
      <c r="T17" s="1774"/>
      <c r="U17" s="1230" t="s">
        <v>1924</v>
      </c>
      <c r="V17" s="1230" t="s">
        <v>1925</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4"/>
      <c r="C18" s="1232" t="s">
        <v>1924</v>
      </c>
      <c r="D18" s="1232" t="s">
        <v>1926</v>
      </c>
      <c r="E18" s="1233" t="s">
        <v>1927</v>
      </c>
      <c r="F18" s="1196"/>
      <c r="G18" s="1196"/>
      <c r="H18" s="1196"/>
      <c r="I18" s="1196"/>
      <c r="J18" s="1196"/>
      <c r="K18" s="1196"/>
      <c r="L18" s="1196"/>
      <c r="M18" s="1196"/>
      <c r="N18" s="1196"/>
      <c r="O18" s="1196"/>
      <c r="P18" s="1197"/>
      <c r="Q18" s="1196"/>
      <c r="R18" s="1196"/>
      <c r="S18" s="1196"/>
      <c r="T18" s="1774"/>
      <c r="U18" s="1232" t="s">
        <v>1924</v>
      </c>
      <c r="V18" s="1232" t="s">
        <v>1926</v>
      </c>
      <c r="W18" s="1233" t="s">
        <v>1927</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4"/>
      <c r="C19" s="1232" t="s">
        <v>1924</v>
      </c>
      <c r="D19" s="1232" t="s">
        <v>1928</v>
      </c>
      <c r="E19" s="1233" t="s">
        <v>1715</v>
      </c>
      <c r="F19" s="1196"/>
      <c r="G19" s="1196"/>
      <c r="H19" s="1196"/>
      <c r="I19" s="1196"/>
      <c r="J19" s="1196"/>
      <c r="K19" s="1196"/>
      <c r="L19" s="1196"/>
      <c r="M19" s="1196"/>
      <c r="N19" s="1196"/>
      <c r="O19" s="1196"/>
      <c r="P19" s="1197"/>
      <c r="Q19" s="1196"/>
      <c r="R19" s="1196"/>
      <c r="S19" s="1196"/>
      <c r="T19" s="1774"/>
      <c r="U19" s="1232" t="s">
        <v>1924</v>
      </c>
      <c r="V19" s="1232" t="s">
        <v>1928</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5"/>
      <c r="C20" s="1234" t="s">
        <v>1924</v>
      </c>
      <c r="D20" s="1234" t="s">
        <v>1929</v>
      </c>
      <c r="E20" s="1235" t="s">
        <v>1930</v>
      </c>
      <c r="F20" s="1196"/>
      <c r="G20" s="1196"/>
      <c r="H20" s="1196"/>
      <c r="I20" s="1196"/>
      <c r="J20" s="1196"/>
      <c r="K20" s="1196"/>
      <c r="L20" s="1196"/>
      <c r="M20" s="1196"/>
      <c r="N20" s="1196"/>
      <c r="O20" s="1196"/>
      <c r="P20" s="1197"/>
      <c r="Q20" s="1196"/>
      <c r="R20" s="1196"/>
      <c r="S20" s="1196"/>
      <c r="T20" s="1775"/>
      <c r="U20" s="1234" t="s">
        <v>1924</v>
      </c>
      <c r="V20" s="1234" t="s">
        <v>1929</v>
      </c>
      <c r="W20" s="1235" t="s">
        <v>1930</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3" t="s">
        <v>1931</v>
      </c>
      <c r="C21" s="1236" t="s">
        <v>1932</v>
      </c>
      <c r="D21" s="1237" t="s">
        <v>1922</v>
      </c>
      <c r="E21" s="1237" t="s">
        <v>131</v>
      </c>
      <c r="F21" s="1237" t="s">
        <v>1923</v>
      </c>
      <c r="G21" s="1237" t="s">
        <v>1933</v>
      </c>
      <c r="H21" s="1238" t="s">
        <v>1934</v>
      </c>
      <c r="I21" s="1239" t="s">
        <v>768</v>
      </c>
      <c r="J21" s="1239" t="s">
        <v>769</v>
      </c>
      <c r="K21" s="1239" t="s">
        <v>770</v>
      </c>
      <c r="L21" s="1239" t="s">
        <v>771</v>
      </c>
      <c r="M21" s="1239" t="s">
        <v>204</v>
      </c>
      <c r="N21" s="1196"/>
      <c r="O21" s="1196"/>
      <c r="P21" s="1197"/>
      <c r="Q21" s="1196"/>
      <c r="R21" s="1196"/>
      <c r="S21" s="1196"/>
      <c r="T21" s="1773" t="s">
        <v>1931</v>
      </c>
      <c r="U21" s="1236" t="s">
        <v>1932</v>
      </c>
      <c r="V21" s="1237" t="s">
        <v>1922</v>
      </c>
      <c r="W21" s="1237" t="s">
        <v>131</v>
      </c>
      <c r="X21" s="1237" t="s">
        <v>1923</v>
      </c>
      <c r="Y21" s="1237" t="s">
        <v>1933</v>
      </c>
      <c r="Z21" s="1238" t="s">
        <v>1934</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4"/>
      <c r="C22" s="1240">
        <v>1</v>
      </c>
      <c r="D22" s="1233" t="s">
        <v>1935</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4"/>
      <c r="U22" s="1243">
        <v>1</v>
      </c>
      <c r="V22" s="1244" t="s">
        <v>1935</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4"/>
      <c r="C23" s="1247">
        <v>2</v>
      </c>
      <c r="D23" s="1233" t="s">
        <v>1935</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4"/>
      <c r="U23" s="1248">
        <v>2</v>
      </c>
      <c r="V23" s="1244" t="s">
        <v>1935</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4"/>
      <c r="C24" s="1247">
        <v>3</v>
      </c>
      <c r="D24" s="1233" t="s">
        <v>1935</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4"/>
      <c r="U24" s="1248">
        <v>3</v>
      </c>
      <c r="V24" s="1244" t="s">
        <v>1935</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4"/>
      <c r="C25" s="1247">
        <v>4</v>
      </c>
      <c r="D25" s="1233" t="s">
        <v>1935</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4"/>
      <c r="U25" s="1248">
        <v>4</v>
      </c>
      <c r="V25" s="1244" t="s">
        <v>1935</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4"/>
      <c r="C26" s="1247">
        <v>5</v>
      </c>
      <c r="D26" s="1233" t="s">
        <v>1935</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4"/>
      <c r="U26" s="1248">
        <v>5</v>
      </c>
      <c r="V26" s="1244" t="s">
        <v>1935</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4"/>
      <c r="C27" s="1247">
        <v>6</v>
      </c>
      <c r="D27" s="1233" t="s">
        <v>1935</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4"/>
      <c r="U27" s="1248">
        <v>6</v>
      </c>
      <c r="V27" s="1244" t="s">
        <v>1935</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4"/>
      <c r="C28" s="1247">
        <v>7</v>
      </c>
      <c r="D28" s="1233" t="s">
        <v>1935</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4"/>
      <c r="U28" s="1248">
        <v>7</v>
      </c>
      <c r="V28" s="1244" t="s">
        <v>1935</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4"/>
      <c r="C29" s="1247">
        <v>8</v>
      </c>
      <c r="D29" s="1233" t="s">
        <v>1935</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4"/>
      <c r="U29" s="1248">
        <v>8</v>
      </c>
      <c r="V29" s="1244" t="s">
        <v>1935</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4"/>
      <c r="C30" s="1247">
        <v>9</v>
      </c>
      <c r="D30" s="1233" t="s">
        <v>1935</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4"/>
      <c r="U30" s="1248">
        <v>9</v>
      </c>
      <c r="V30" s="1244" t="s">
        <v>1935</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5"/>
      <c r="C31" s="1249">
        <v>10</v>
      </c>
      <c r="D31" s="1235" t="s">
        <v>1935</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5"/>
      <c r="U31" s="1252">
        <v>10</v>
      </c>
      <c r="V31" s="1253" t="s">
        <v>1935</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1936</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1936</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1937</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1937</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3" t="s">
        <v>1917</v>
      </c>
      <c r="C36" s="1254" t="s">
        <v>1938</v>
      </c>
      <c r="D36" s="1189" t="s">
        <v>1939</v>
      </c>
      <c r="E36" s="1190" t="s">
        <v>1373</v>
      </c>
      <c r="F36" s="1190" t="s">
        <v>1940</v>
      </c>
      <c r="G36" s="1189" t="s">
        <v>1941</v>
      </c>
      <c r="H36" s="1255" t="s">
        <v>1942</v>
      </c>
      <c r="I36" s="1255" t="s">
        <v>1943</v>
      </c>
      <c r="J36" s="1255" t="s">
        <v>1944</v>
      </c>
      <c r="K36" s="1256"/>
      <c r="L36" s="1256"/>
      <c r="M36" s="1256"/>
      <c r="N36" s="1256"/>
      <c r="O36" s="1256"/>
      <c r="P36" s="1256"/>
      <c r="Q36" s="1257"/>
      <c r="R36" s="1256"/>
      <c r="S36" s="1256"/>
      <c r="T36" s="1773" t="s">
        <v>1917</v>
      </c>
      <c r="U36" s="1258" t="s">
        <v>1938</v>
      </c>
      <c r="V36" s="1189" t="s">
        <v>1939</v>
      </c>
      <c r="W36" s="1190" t="s">
        <v>1373</v>
      </c>
      <c r="X36" s="1189" t="s">
        <v>1940</v>
      </c>
      <c r="Y36" s="1189" t="s">
        <v>1941</v>
      </c>
      <c r="Z36" s="1255" t="s">
        <v>1942</v>
      </c>
      <c r="AA36" s="1255" t="s">
        <v>1943</v>
      </c>
      <c r="AB36" s="1259" t="s">
        <v>1944</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6"/>
      <c r="C37" s="1260" t="s">
        <v>1945</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1946</v>
      </c>
      <c r="I37" s="1191" t="s">
        <v>1947</v>
      </c>
      <c r="J37" s="1224" t="str" cm="1">
        <f t="array" aca="1" ref="J37" ca="1">INDIRECT("'Incentives Worksheet'!N"&amp;'Configurable Tab'!H5+6)</f>
        <v>%</v>
      </c>
      <c r="K37" s="1225"/>
      <c r="L37" s="1225"/>
      <c r="M37" s="1225"/>
      <c r="N37" s="1225"/>
      <c r="O37" s="1225"/>
      <c r="P37" s="1225"/>
      <c r="Q37" s="1197"/>
      <c r="R37" s="1196"/>
      <c r="S37" s="1196"/>
      <c r="T37" s="1776"/>
      <c r="U37" s="1260" t="s">
        <v>1945</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1946</v>
      </c>
      <c r="AA37" s="1191" t="s">
        <v>1947</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4"/>
      <c r="C38" s="1264" t="s">
        <v>1948</v>
      </c>
      <c r="D38" s="1265" t="s">
        <v>126</v>
      </c>
      <c r="E38" s="1266" t="s">
        <v>128</v>
      </c>
      <c r="F38" s="1267" t="s">
        <v>1111</v>
      </c>
      <c r="G38" s="1225"/>
      <c r="H38" s="1225"/>
      <c r="I38" s="1225"/>
      <c r="J38" s="1225"/>
      <c r="K38" s="1225"/>
      <c r="L38" s="1225"/>
      <c r="M38" s="1225"/>
      <c r="N38" s="1225"/>
      <c r="O38" s="1225"/>
      <c r="P38" s="1225"/>
      <c r="Q38" s="1226"/>
      <c r="R38" s="1196"/>
      <c r="S38" s="1196"/>
      <c r="T38" s="1774"/>
      <c r="U38" s="1268" t="s">
        <v>1948</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4"/>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4"/>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5"/>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5"/>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3" t="s">
        <v>1921</v>
      </c>
      <c r="C41" s="1285" t="s">
        <v>1922</v>
      </c>
      <c r="D41" s="1286" t="s">
        <v>131</v>
      </c>
      <c r="E41" s="1286" t="s">
        <v>1923</v>
      </c>
      <c r="F41" s="1196"/>
      <c r="G41" s="1196"/>
      <c r="H41" s="1196"/>
      <c r="I41" s="1196"/>
      <c r="J41" s="1196"/>
      <c r="K41" s="1196"/>
      <c r="L41" s="1196"/>
      <c r="M41" s="1196"/>
      <c r="N41" s="1196"/>
      <c r="O41" s="1196"/>
      <c r="P41" s="1196"/>
      <c r="Q41" s="1197"/>
      <c r="R41" s="1196"/>
      <c r="S41" s="1196"/>
      <c r="T41" s="1773" t="s">
        <v>1921</v>
      </c>
      <c r="U41" s="1285" t="s">
        <v>1922</v>
      </c>
      <c r="V41" s="1286" t="s">
        <v>131</v>
      </c>
      <c r="W41" s="1229" t="s">
        <v>1923</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6"/>
      <c r="C42" s="1230" t="s">
        <v>1924</v>
      </c>
      <c r="D42" s="1230" t="s">
        <v>1925</v>
      </c>
      <c r="E42" s="1231"/>
      <c r="F42" s="1196"/>
      <c r="G42" s="1196"/>
      <c r="H42" s="1196"/>
      <c r="I42" s="1196"/>
      <c r="J42" s="1196"/>
      <c r="K42" s="1196"/>
      <c r="L42" s="1196"/>
      <c r="M42" s="1196"/>
      <c r="N42" s="1196"/>
      <c r="O42" s="1196"/>
      <c r="P42" s="1196"/>
      <c r="Q42" s="1197"/>
      <c r="R42" s="1196"/>
      <c r="S42" s="1196"/>
      <c r="T42" s="1776"/>
      <c r="U42" s="1230" t="s">
        <v>1924</v>
      </c>
      <c r="V42" s="1230" t="s">
        <v>1925</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6"/>
      <c r="C43" s="1232" t="s">
        <v>1924</v>
      </c>
      <c r="D43" s="1232" t="s">
        <v>1926</v>
      </c>
      <c r="E43" s="1233" t="s">
        <v>1927</v>
      </c>
      <c r="F43" s="1196"/>
      <c r="G43" s="1196"/>
      <c r="H43" s="1196"/>
      <c r="I43" s="1196"/>
      <c r="J43" s="1196"/>
      <c r="K43" s="1196"/>
      <c r="L43" s="1196"/>
      <c r="M43" s="1196"/>
      <c r="N43" s="1196"/>
      <c r="O43" s="1196"/>
      <c r="P43" s="1196"/>
      <c r="Q43" s="1197"/>
      <c r="R43" s="1196"/>
      <c r="S43" s="1196"/>
      <c r="T43" s="1776"/>
      <c r="U43" s="1232" t="s">
        <v>1924</v>
      </c>
      <c r="V43" s="1232" t="s">
        <v>1926</v>
      </c>
      <c r="W43" s="1233" t="s">
        <v>1927</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6"/>
      <c r="C44" s="1232" t="s">
        <v>1924</v>
      </c>
      <c r="D44" s="1232" t="s">
        <v>1928</v>
      </c>
      <c r="E44" s="1233" t="s">
        <v>1715</v>
      </c>
      <c r="F44" s="1196"/>
      <c r="G44" s="1196"/>
      <c r="H44" s="1196"/>
      <c r="I44" s="1196"/>
      <c r="J44" s="1196"/>
      <c r="K44" s="1196"/>
      <c r="L44" s="1196"/>
      <c r="M44" s="1196"/>
      <c r="N44" s="1196"/>
      <c r="O44" s="1196"/>
      <c r="P44" s="1196"/>
      <c r="Q44" s="1197"/>
      <c r="R44" s="1196"/>
      <c r="S44" s="1196"/>
      <c r="T44" s="1776"/>
      <c r="U44" s="1232" t="s">
        <v>1924</v>
      </c>
      <c r="V44" s="1232" t="s">
        <v>1928</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7"/>
      <c r="C45" s="1234" t="s">
        <v>1924</v>
      </c>
      <c r="D45" s="1234" t="s">
        <v>1929</v>
      </c>
      <c r="E45" s="1235" t="s">
        <v>1930</v>
      </c>
      <c r="F45" s="1196"/>
      <c r="G45" s="1196"/>
      <c r="H45" s="1196"/>
      <c r="I45" s="1196"/>
      <c r="J45" s="1196"/>
      <c r="K45" s="1196"/>
      <c r="L45" s="1196"/>
      <c r="M45" s="1196"/>
      <c r="N45" s="1196"/>
      <c r="O45" s="1196"/>
      <c r="P45" s="1196"/>
      <c r="Q45" s="1197"/>
      <c r="R45" s="1196"/>
      <c r="S45" s="1196"/>
      <c r="T45" s="1777"/>
      <c r="U45" s="1234" t="s">
        <v>1924</v>
      </c>
      <c r="V45" s="1234" t="s">
        <v>1929</v>
      </c>
      <c r="W45" s="1235" t="s">
        <v>1930</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3" t="s">
        <v>1931</v>
      </c>
      <c r="C46" s="1236" t="s">
        <v>1932</v>
      </c>
      <c r="D46" s="1237" t="s">
        <v>1922</v>
      </c>
      <c r="E46" s="1237" t="s">
        <v>131</v>
      </c>
      <c r="F46" s="1237" t="s">
        <v>1923</v>
      </c>
      <c r="G46" s="1237" t="s">
        <v>1933</v>
      </c>
      <c r="H46" s="1238" t="s">
        <v>1934</v>
      </c>
      <c r="I46" s="1239" t="s">
        <v>768</v>
      </c>
      <c r="J46" s="1239" t="s">
        <v>769</v>
      </c>
      <c r="K46" s="1239" t="s">
        <v>770</v>
      </c>
      <c r="L46" s="1239" t="s">
        <v>771</v>
      </c>
      <c r="M46" s="1239" t="s">
        <v>204</v>
      </c>
      <c r="N46" s="1196"/>
      <c r="O46" s="1196"/>
      <c r="P46" s="1196"/>
      <c r="Q46" s="1197"/>
      <c r="R46" s="1196"/>
      <c r="S46" s="1196"/>
      <c r="T46" s="1773" t="s">
        <v>1931</v>
      </c>
      <c r="U46" s="1236" t="s">
        <v>1932</v>
      </c>
      <c r="V46" s="1237" t="s">
        <v>1922</v>
      </c>
      <c r="W46" s="1237" t="s">
        <v>131</v>
      </c>
      <c r="X46" s="1237" t="s">
        <v>1923</v>
      </c>
      <c r="Y46" s="1237" t="s">
        <v>1933</v>
      </c>
      <c r="Z46" s="1238" t="s">
        <v>1934</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4"/>
      <c r="C47" s="1240">
        <v>1</v>
      </c>
      <c r="D47" s="1233" t="s">
        <v>1935</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4"/>
      <c r="U47" s="1240">
        <v>1</v>
      </c>
      <c r="V47" s="1233" t="s">
        <v>1935</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4"/>
      <c r="C48" s="1247">
        <v>2</v>
      </c>
      <c r="D48" s="1233" t="s">
        <v>1935</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4"/>
      <c r="U48" s="1247">
        <v>2</v>
      </c>
      <c r="V48" s="1233" t="s">
        <v>1935</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4"/>
      <c r="C49" s="1247">
        <v>3</v>
      </c>
      <c r="D49" s="1233" t="s">
        <v>1935</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4"/>
      <c r="U49" s="1247">
        <v>3</v>
      </c>
      <c r="V49" s="1233" t="s">
        <v>1935</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4"/>
      <c r="C50" s="1247">
        <v>4</v>
      </c>
      <c r="D50" s="1233" t="s">
        <v>1935</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4"/>
      <c r="U50" s="1247">
        <v>4</v>
      </c>
      <c r="V50" s="1233" t="s">
        <v>1935</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4"/>
      <c r="C51" s="1247">
        <v>5</v>
      </c>
      <c r="D51" s="1233" t="s">
        <v>1935</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4"/>
      <c r="U51" s="1247">
        <v>5</v>
      </c>
      <c r="V51" s="1233" t="s">
        <v>1935</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4"/>
      <c r="C52" s="1247">
        <v>6</v>
      </c>
      <c r="D52" s="1233" t="s">
        <v>1935</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4"/>
      <c r="U52" s="1247">
        <v>6</v>
      </c>
      <c r="V52" s="1233" t="s">
        <v>1935</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4"/>
      <c r="C53" s="1247">
        <v>7</v>
      </c>
      <c r="D53" s="1233" t="s">
        <v>1935</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4"/>
      <c r="U53" s="1247">
        <v>7</v>
      </c>
      <c r="V53" s="1233" t="s">
        <v>1935</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4"/>
      <c r="C54" s="1247">
        <v>8</v>
      </c>
      <c r="D54" s="1233" t="s">
        <v>1935</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4"/>
      <c r="U54" s="1247">
        <v>8</v>
      </c>
      <c r="V54" s="1233" t="s">
        <v>1935</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4"/>
      <c r="C55" s="1247">
        <v>9</v>
      </c>
      <c r="D55" s="1233" t="s">
        <v>1935</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4"/>
      <c r="U55" s="1247">
        <v>9</v>
      </c>
      <c r="V55" s="1233" t="s">
        <v>1935</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5"/>
      <c r="C56" s="1249">
        <v>10</v>
      </c>
      <c r="D56" s="1235" t="s">
        <v>1935</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5"/>
      <c r="U56" s="1249">
        <v>10</v>
      </c>
      <c r="V56" s="1235" t="s">
        <v>1935</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1936</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1936</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1949</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1949</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3" t="s">
        <v>1917</v>
      </c>
      <c r="C61" s="1254" t="s">
        <v>1938</v>
      </c>
      <c r="D61" s="1189" t="s">
        <v>1939</v>
      </c>
      <c r="E61" s="1190" t="s">
        <v>1373</v>
      </c>
      <c r="F61" s="1190" t="s">
        <v>1940</v>
      </c>
      <c r="G61" s="1189" t="s">
        <v>1941</v>
      </c>
      <c r="H61" s="1255" t="s">
        <v>1942</v>
      </c>
      <c r="I61" s="1255" t="s">
        <v>1943</v>
      </c>
      <c r="J61" s="1255" t="s">
        <v>1944</v>
      </c>
      <c r="K61" s="1256"/>
      <c r="L61" s="1256"/>
      <c r="M61" s="1256"/>
      <c r="N61" s="1256"/>
      <c r="O61" s="1256"/>
      <c r="P61" s="1256"/>
      <c r="Q61" s="1257"/>
      <c r="R61" s="1196"/>
      <c r="S61" s="1196"/>
      <c r="T61" s="1773" t="s">
        <v>1917</v>
      </c>
      <c r="U61" s="1258" t="s">
        <v>1938</v>
      </c>
      <c r="V61" s="1189" t="s">
        <v>1939</v>
      </c>
      <c r="W61" s="1190" t="s">
        <v>1373</v>
      </c>
      <c r="X61" s="1189" t="s">
        <v>1940</v>
      </c>
      <c r="Y61" s="1189" t="s">
        <v>1941</v>
      </c>
      <c r="Z61" s="1255" t="s">
        <v>1942</v>
      </c>
      <c r="AA61" s="1255" t="s">
        <v>1943</v>
      </c>
      <c r="AB61" s="1259" t="s">
        <v>1944</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6"/>
      <c r="C62" s="1292" t="s">
        <v>1945</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1920</v>
      </c>
      <c r="I62" s="1294" t="s">
        <v>1920</v>
      </c>
      <c r="J62" s="1294" t="str" cm="1">
        <f t="array" aca="1" ref="J62" ca="1">INDIRECT("'Incentives Worksheet'!N"&amp;'Configurable Tab'!H7+6)</f>
        <v>%</v>
      </c>
      <c r="K62" s="1225"/>
      <c r="L62" s="1225"/>
      <c r="M62" s="1225"/>
      <c r="N62" s="1225"/>
      <c r="O62" s="1225"/>
      <c r="P62" s="1225"/>
      <c r="Q62" s="1197"/>
      <c r="R62" s="1196"/>
      <c r="S62" s="1196"/>
      <c r="T62" s="1776"/>
      <c r="U62" s="1292" t="s">
        <v>1945</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1920</v>
      </c>
      <c r="AA62" s="1294" t="s">
        <v>1920</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4"/>
      <c r="C63" s="1264" t="s">
        <v>1948</v>
      </c>
      <c r="D63" s="1265" t="s">
        <v>126</v>
      </c>
      <c r="E63" s="1266" t="s">
        <v>128</v>
      </c>
      <c r="F63" s="1267" t="s">
        <v>1111</v>
      </c>
      <c r="G63" s="1225"/>
      <c r="H63" s="1225"/>
      <c r="I63" s="1225"/>
      <c r="J63" s="1225"/>
      <c r="K63" s="1225"/>
      <c r="L63" s="1225"/>
      <c r="M63" s="1225"/>
      <c r="N63" s="1225"/>
      <c r="O63" s="1225"/>
      <c r="P63" s="1225"/>
      <c r="Q63" s="1226"/>
      <c r="R63" s="1196"/>
      <c r="S63" s="1196"/>
      <c r="T63" s="1776"/>
      <c r="U63" s="1295" t="s">
        <v>1948</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4"/>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4"/>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4"/>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4"/>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4"/>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4"/>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4"/>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4"/>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4"/>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4"/>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5"/>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5"/>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3" t="s">
        <v>1921</v>
      </c>
      <c r="C70" s="1285" t="s">
        <v>1922</v>
      </c>
      <c r="D70" s="1286" t="s">
        <v>131</v>
      </c>
      <c r="E70" s="1286" t="s">
        <v>1923</v>
      </c>
      <c r="F70" s="1196"/>
      <c r="G70" s="1196"/>
      <c r="H70" s="1196"/>
      <c r="I70" s="1196"/>
      <c r="J70" s="1196"/>
      <c r="K70" s="1196"/>
      <c r="L70" s="1196"/>
      <c r="M70" s="1196"/>
      <c r="N70" s="1196"/>
      <c r="O70" s="1196"/>
      <c r="P70" s="1196"/>
      <c r="Q70" s="1197"/>
      <c r="R70" s="1196"/>
      <c r="S70" s="1196"/>
      <c r="T70" s="1773" t="s">
        <v>1921</v>
      </c>
      <c r="U70" s="1285" t="s">
        <v>1922</v>
      </c>
      <c r="V70" s="1286" t="s">
        <v>131</v>
      </c>
      <c r="W70" s="1286" t="s">
        <v>1923</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6"/>
      <c r="C71" s="1230" t="s">
        <v>1924</v>
      </c>
      <c r="D71" s="1230" t="s">
        <v>1925</v>
      </c>
      <c r="E71" s="1231"/>
      <c r="F71" s="1196"/>
      <c r="G71" s="1196"/>
      <c r="H71" s="1196"/>
      <c r="I71" s="1196"/>
      <c r="J71" s="1196"/>
      <c r="K71" s="1196"/>
      <c r="L71" s="1196"/>
      <c r="M71" s="1196"/>
      <c r="N71" s="1196"/>
      <c r="O71" s="1196"/>
      <c r="P71" s="1196"/>
      <c r="Q71" s="1197"/>
      <c r="R71" s="1196"/>
      <c r="S71" s="1196"/>
      <c r="T71" s="1776"/>
      <c r="U71" s="1230" t="s">
        <v>1924</v>
      </c>
      <c r="V71" s="1230" t="s">
        <v>1925</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6"/>
      <c r="C72" s="1232" t="s">
        <v>1924</v>
      </c>
      <c r="D72" s="1232" t="s">
        <v>1926</v>
      </c>
      <c r="E72" s="1233" t="s">
        <v>1927</v>
      </c>
      <c r="F72" s="1196"/>
      <c r="G72" s="1196"/>
      <c r="H72" s="1196"/>
      <c r="I72" s="1196"/>
      <c r="J72" s="1196"/>
      <c r="K72" s="1196"/>
      <c r="L72" s="1196"/>
      <c r="M72" s="1196"/>
      <c r="N72" s="1196"/>
      <c r="O72" s="1196"/>
      <c r="P72" s="1196"/>
      <c r="Q72" s="1197"/>
      <c r="R72" s="1196"/>
      <c r="S72" s="1196"/>
      <c r="T72" s="1776"/>
      <c r="U72" s="1232" t="s">
        <v>1924</v>
      </c>
      <c r="V72" s="1232" t="s">
        <v>1926</v>
      </c>
      <c r="W72" s="1233" t="s">
        <v>1927</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6"/>
      <c r="C73" s="1232" t="s">
        <v>1924</v>
      </c>
      <c r="D73" s="1232" t="s">
        <v>1928</v>
      </c>
      <c r="E73" s="1233" t="s">
        <v>1715</v>
      </c>
      <c r="F73" s="1196"/>
      <c r="G73" s="1196"/>
      <c r="H73" s="1196"/>
      <c r="I73" s="1196"/>
      <c r="J73" s="1196"/>
      <c r="K73" s="1196"/>
      <c r="L73" s="1196"/>
      <c r="M73" s="1196"/>
      <c r="N73" s="1196"/>
      <c r="O73" s="1196"/>
      <c r="P73" s="1196"/>
      <c r="Q73" s="1197"/>
      <c r="R73" s="1196"/>
      <c r="S73" s="1196"/>
      <c r="T73" s="1776"/>
      <c r="U73" s="1232" t="s">
        <v>1924</v>
      </c>
      <c r="V73" s="1232" t="s">
        <v>1928</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7"/>
      <c r="C74" s="1234" t="s">
        <v>1924</v>
      </c>
      <c r="D74" s="1234" t="s">
        <v>1929</v>
      </c>
      <c r="E74" s="1235" t="s">
        <v>1930</v>
      </c>
      <c r="F74" s="1196"/>
      <c r="G74" s="1196"/>
      <c r="H74" s="1196"/>
      <c r="I74" s="1196"/>
      <c r="J74" s="1196"/>
      <c r="K74" s="1196"/>
      <c r="L74" s="1196"/>
      <c r="M74" s="1196"/>
      <c r="N74" s="1196"/>
      <c r="O74" s="1196"/>
      <c r="P74" s="1196"/>
      <c r="Q74" s="1197"/>
      <c r="R74" s="1196"/>
      <c r="S74" s="1196"/>
      <c r="T74" s="1777"/>
      <c r="U74" s="1234" t="s">
        <v>1924</v>
      </c>
      <c r="V74" s="1234" t="s">
        <v>1929</v>
      </c>
      <c r="W74" s="1235" t="s">
        <v>1930</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3" t="s">
        <v>1931</v>
      </c>
      <c r="C75" s="1236" t="s">
        <v>1932</v>
      </c>
      <c r="D75" s="1237" t="s">
        <v>1922</v>
      </c>
      <c r="E75" s="1237" t="s">
        <v>131</v>
      </c>
      <c r="F75" s="1237" t="s">
        <v>1923</v>
      </c>
      <c r="G75" s="1237" t="s">
        <v>1933</v>
      </c>
      <c r="H75" s="1238" t="s">
        <v>1934</v>
      </c>
      <c r="I75" s="1239" t="s">
        <v>768</v>
      </c>
      <c r="J75" s="1239" t="s">
        <v>769</v>
      </c>
      <c r="K75" s="1239" t="s">
        <v>770</v>
      </c>
      <c r="L75" s="1239" t="s">
        <v>771</v>
      </c>
      <c r="M75" s="1239" t="s">
        <v>204</v>
      </c>
      <c r="N75" s="1196"/>
      <c r="O75" s="1196"/>
      <c r="P75" s="1196"/>
      <c r="Q75" s="1197"/>
      <c r="R75" s="1196"/>
      <c r="S75" s="1196"/>
      <c r="T75" s="1773" t="s">
        <v>1931</v>
      </c>
      <c r="U75" s="1236" t="s">
        <v>1932</v>
      </c>
      <c r="V75" s="1237" t="s">
        <v>1922</v>
      </c>
      <c r="W75" s="1237" t="s">
        <v>131</v>
      </c>
      <c r="X75" s="1237" t="s">
        <v>1923</v>
      </c>
      <c r="Y75" s="1237" t="s">
        <v>1933</v>
      </c>
      <c r="Z75" s="1238" t="s">
        <v>1934</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4"/>
      <c r="C76" s="1240">
        <v>1</v>
      </c>
      <c r="D76" s="1233" t="s">
        <v>1935</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4"/>
      <c r="U76" s="1240">
        <v>1</v>
      </c>
      <c r="V76" s="1233" t="s">
        <v>1935</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4"/>
      <c r="C77" s="1247">
        <v>2</v>
      </c>
      <c r="D77" s="1233" t="s">
        <v>1935</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4"/>
      <c r="U77" s="1247">
        <v>2</v>
      </c>
      <c r="V77" s="1233" t="s">
        <v>1935</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4"/>
      <c r="C78" s="1247">
        <v>3</v>
      </c>
      <c r="D78" s="1233" t="s">
        <v>1935</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4"/>
      <c r="U78" s="1247">
        <v>3</v>
      </c>
      <c r="V78" s="1233" t="s">
        <v>1935</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4"/>
      <c r="C79" s="1247">
        <v>4</v>
      </c>
      <c r="D79" s="1233" t="s">
        <v>1935</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4"/>
      <c r="U79" s="1247">
        <v>4</v>
      </c>
      <c r="V79" s="1233" t="s">
        <v>1935</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4"/>
      <c r="C80" s="1247">
        <v>5</v>
      </c>
      <c r="D80" s="1233" t="s">
        <v>1935</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4"/>
      <c r="U80" s="1247">
        <v>5</v>
      </c>
      <c r="V80" s="1233" t="s">
        <v>1935</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4"/>
      <c r="C81" s="1247">
        <v>6</v>
      </c>
      <c r="D81" s="1233" t="s">
        <v>1935</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4"/>
      <c r="U81" s="1247">
        <v>6</v>
      </c>
      <c r="V81" s="1233" t="s">
        <v>1935</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4"/>
      <c r="C82" s="1247">
        <v>7</v>
      </c>
      <c r="D82" s="1233" t="s">
        <v>1935</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4"/>
      <c r="U82" s="1247">
        <v>7</v>
      </c>
      <c r="V82" s="1233" t="s">
        <v>1935</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4"/>
      <c r="C83" s="1247">
        <v>8</v>
      </c>
      <c r="D83" s="1233" t="s">
        <v>1935</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4"/>
      <c r="U83" s="1247">
        <v>8</v>
      </c>
      <c r="V83" s="1233" t="s">
        <v>1935</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4"/>
      <c r="C84" s="1247">
        <v>9</v>
      </c>
      <c r="D84" s="1233" t="s">
        <v>1935</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4"/>
      <c r="U84" s="1247">
        <v>9</v>
      </c>
      <c r="V84" s="1233" t="s">
        <v>1935</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5"/>
      <c r="C85" s="1249">
        <v>10</v>
      </c>
      <c r="D85" s="1235" t="s">
        <v>1935</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5"/>
      <c r="U85" s="1249">
        <v>10</v>
      </c>
      <c r="V85" s="1235" t="s">
        <v>1935</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1936</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1936</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1950</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1950</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3" t="s">
        <v>1951</v>
      </c>
      <c r="C90" s="1254" t="s">
        <v>1952</v>
      </c>
      <c r="D90" s="1190" t="s">
        <v>1373</v>
      </c>
      <c r="E90" s="1189" t="s">
        <v>1941</v>
      </c>
      <c r="F90" s="1189" t="s">
        <v>1953</v>
      </c>
      <c r="G90" s="1255" t="s">
        <v>1944</v>
      </c>
      <c r="H90" s="1310" t="s">
        <v>1944</v>
      </c>
      <c r="I90" s="1256"/>
      <c r="J90" s="1256"/>
      <c r="K90" s="1256"/>
      <c r="L90" s="1256"/>
      <c r="M90" s="1256"/>
      <c r="N90" s="1256"/>
      <c r="O90" s="1256"/>
      <c r="P90" s="1256"/>
      <c r="Q90" s="1257"/>
      <c r="R90" s="1196"/>
      <c r="S90" s="1196"/>
      <c r="T90" s="1773" t="s">
        <v>1951</v>
      </c>
      <c r="U90" s="1254" t="s">
        <v>1952</v>
      </c>
      <c r="V90" s="1190" t="s">
        <v>1373</v>
      </c>
      <c r="W90" s="1189" t="s">
        <v>1941</v>
      </c>
      <c r="X90" s="1189" t="s">
        <v>1953</v>
      </c>
      <c r="Y90" s="1259" t="s">
        <v>1944</v>
      </c>
      <c r="Z90" s="1310" t="s">
        <v>1944</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6"/>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2067</v>
      </c>
      <c r="G91" s="1294" t="str" cm="1">
        <f t="array" aca="1" ref="G91" ca="1">INDIRECT("'Incentives Worksheet'!N"&amp;'Configurable Tab'!H9+6)</f>
        <v>%</v>
      </c>
      <c r="H91" s="1225"/>
      <c r="I91" s="1225"/>
      <c r="J91" s="1225"/>
      <c r="K91" s="1225"/>
      <c r="L91" s="1225"/>
      <c r="M91" s="1225"/>
      <c r="N91" s="1225"/>
      <c r="O91" s="1225"/>
      <c r="P91" s="1225"/>
      <c r="Q91" s="1197"/>
      <c r="R91" s="1196"/>
      <c r="S91" s="1196"/>
      <c r="T91" s="1776"/>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2067</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4"/>
      <c r="C92" s="1264" t="s">
        <v>1948</v>
      </c>
      <c r="D92" s="1265" t="s">
        <v>126</v>
      </c>
      <c r="E92" s="1266" t="s">
        <v>128</v>
      </c>
      <c r="F92" s="1267" t="s">
        <v>1111</v>
      </c>
      <c r="G92" s="1225"/>
      <c r="H92" s="1225"/>
      <c r="I92" s="1225"/>
      <c r="J92" s="1225"/>
      <c r="K92" s="1225"/>
      <c r="L92" s="1225"/>
      <c r="M92" s="1225"/>
      <c r="N92" s="1225"/>
      <c r="O92" s="1225"/>
      <c r="P92" s="1225"/>
      <c r="Q92" s="1226"/>
      <c r="R92" s="1196"/>
      <c r="S92" s="1196"/>
      <c r="T92" s="1776"/>
      <c r="U92" s="1295" t="s">
        <v>1948</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4"/>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4"/>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4"/>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4"/>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3" t="s">
        <v>1921</v>
      </c>
      <c r="C95" s="1285" t="s">
        <v>1922</v>
      </c>
      <c r="D95" s="1286" t="s">
        <v>131</v>
      </c>
      <c r="E95" s="1286" t="s">
        <v>1923</v>
      </c>
      <c r="F95" s="1196"/>
      <c r="G95" s="1196"/>
      <c r="H95" s="1196"/>
      <c r="I95" s="1196"/>
      <c r="J95" s="1196"/>
      <c r="K95" s="1196"/>
      <c r="L95" s="1196"/>
      <c r="M95" s="1196"/>
      <c r="N95" s="1196"/>
      <c r="O95" s="1196"/>
      <c r="P95" s="1196"/>
      <c r="Q95" s="1197"/>
      <c r="R95" s="1196"/>
      <c r="S95" s="1196"/>
      <c r="T95" s="1773" t="s">
        <v>1921</v>
      </c>
      <c r="U95" s="1285" t="s">
        <v>1922</v>
      </c>
      <c r="V95" s="1286" t="s">
        <v>131</v>
      </c>
      <c r="W95" s="1286" t="s">
        <v>1923</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6"/>
      <c r="C96" s="1230" t="s">
        <v>1924</v>
      </c>
      <c r="D96" s="1230" t="s">
        <v>1925</v>
      </c>
      <c r="E96" s="1231"/>
      <c r="F96" s="1196"/>
      <c r="G96" s="1196"/>
      <c r="H96" s="1196"/>
      <c r="I96" s="1196"/>
      <c r="J96" s="1196"/>
      <c r="K96" s="1196"/>
      <c r="L96" s="1196"/>
      <c r="M96" s="1196"/>
      <c r="N96" s="1196"/>
      <c r="O96" s="1196"/>
      <c r="P96" s="1196"/>
      <c r="Q96" s="1197"/>
      <c r="R96" s="1196"/>
      <c r="S96" s="1196"/>
      <c r="T96" s="1776"/>
      <c r="U96" s="1230" t="s">
        <v>1924</v>
      </c>
      <c r="V96" s="1230" t="s">
        <v>1925</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6"/>
      <c r="C97" s="1232" t="s">
        <v>1924</v>
      </c>
      <c r="D97" s="1232" t="s">
        <v>1926</v>
      </c>
      <c r="E97" s="1233" t="s">
        <v>1927</v>
      </c>
      <c r="F97" s="1196"/>
      <c r="G97" s="1196"/>
      <c r="H97" s="1196"/>
      <c r="I97" s="1196"/>
      <c r="J97" s="1196"/>
      <c r="K97" s="1196"/>
      <c r="L97" s="1196"/>
      <c r="M97" s="1196"/>
      <c r="N97" s="1196"/>
      <c r="O97" s="1196"/>
      <c r="P97" s="1196"/>
      <c r="Q97" s="1197"/>
      <c r="R97" s="1196"/>
      <c r="S97" s="1196"/>
      <c r="T97" s="1776"/>
      <c r="U97" s="1232" t="s">
        <v>1924</v>
      </c>
      <c r="V97" s="1232" t="s">
        <v>1926</v>
      </c>
      <c r="W97" s="1233" t="s">
        <v>1927</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6"/>
      <c r="C98" s="1232" t="s">
        <v>1924</v>
      </c>
      <c r="D98" s="1232" t="s">
        <v>1928</v>
      </c>
      <c r="E98" s="1233" t="s">
        <v>1715</v>
      </c>
      <c r="F98" s="1196"/>
      <c r="G98" s="1196"/>
      <c r="H98" s="1196"/>
      <c r="I98" s="1196"/>
      <c r="J98" s="1196"/>
      <c r="K98" s="1196"/>
      <c r="L98" s="1196"/>
      <c r="M98" s="1196"/>
      <c r="N98" s="1196"/>
      <c r="O98" s="1196"/>
      <c r="P98" s="1196"/>
      <c r="Q98" s="1197"/>
      <c r="R98" s="1196"/>
      <c r="S98" s="1196"/>
      <c r="T98" s="1776"/>
      <c r="U98" s="1232" t="s">
        <v>1924</v>
      </c>
      <c r="V98" s="1232" t="s">
        <v>1928</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7"/>
      <c r="C99" s="1234" t="s">
        <v>1924</v>
      </c>
      <c r="D99" s="1234" t="s">
        <v>1929</v>
      </c>
      <c r="E99" s="1235" t="s">
        <v>1930</v>
      </c>
      <c r="F99" s="1196"/>
      <c r="G99" s="1196"/>
      <c r="H99" s="1196"/>
      <c r="I99" s="1196"/>
      <c r="J99" s="1196"/>
      <c r="K99" s="1196"/>
      <c r="L99" s="1196"/>
      <c r="M99" s="1196"/>
      <c r="N99" s="1196"/>
      <c r="O99" s="1196"/>
      <c r="P99" s="1196"/>
      <c r="Q99" s="1197"/>
      <c r="R99" s="1196"/>
      <c r="S99" s="1196"/>
      <c r="T99" s="1777"/>
      <c r="U99" s="1234" t="s">
        <v>1924</v>
      </c>
      <c r="V99" s="1234" t="s">
        <v>1929</v>
      </c>
      <c r="W99" s="1235" t="s">
        <v>1930</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3" t="s">
        <v>1931</v>
      </c>
      <c r="C100" s="1236" t="s">
        <v>1932</v>
      </c>
      <c r="D100" s="1237" t="s">
        <v>1922</v>
      </c>
      <c r="E100" s="1237" t="s">
        <v>131</v>
      </c>
      <c r="F100" s="1237" t="s">
        <v>1923</v>
      </c>
      <c r="G100" s="1237" t="s">
        <v>1933</v>
      </c>
      <c r="H100" s="1238" t="s">
        <v>1934</v>
      </c>
      <c r="I100" s="1239" t="s">
        <v>768</v>
      </c>
      <c r="J100" s="1239" t="s">
        <v>769</v>
      </c>
      <c r="K100" s="1239" t="s">
        <v>770</v>
      </c>
      <c r="L100" s="1239" t="s">
        <v>771</v>
      </c>
      <c r="M100" s="1239" t="s">
        <v>204</v>
      </c>
      <c r="N100" s="1196"/>
      <c r="O100" s="1196"/>
      <c r="P100" s="1196"/>
      <c r="Q100" s="1197"/>
      <c r="R100" s="1196"/>
      <c r="S100" s="1196"/>
      <c r="T100" s="1773" t="s">
        <v>1931</v>
      </c>
      <c r="U100" s="1236" t="s">
        <v>1932</v>
      </c>
      <c r="V100" s="1237" t="s">
        <v>1922</v>
      </c>
      <c r="W100" s="1237" t="s">
        <v>131</v>
      </c>
      <c r="X100" s="1237" t="s">
        <v>1923</v>
      </c>
      <c r="Y100" s="1237" t="s">
        <v>1933</v>
      </c>
      <c r="Z100" s="1238" t="s">
        <v>1934</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4"/>
      <c r="C101" s="1240">
        <v>1</v>
      </c>
      <c r="D101" s="1233" t="s">
        <v>1935</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4"/>
      <c r="U101" s="1240">
        <v>1</v>
      </c>
      <c r="V101" s="1233" t="s">
        <v>1935</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4"/>
      <c r="C102" s="1247">
        <v>2</v>
      </c>
      <c r="D102" s="1233" t="s">
        <v>1935</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4"/>
      <c r="U102" s="1247">
        <v>2</v>
      </c>
      <c r="V102" s="1233" t="s">
        <v>1935</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4"/>
      <c r="C103" s="1247">
        <v>3</v>
      </c>
      <c r="D103" s="1233" t="s">
        <v>1935</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4"/>
      <c r="U103" s="1247">
        <v>3</v>
      </c>
      <c r="V103" s="1233" t="s">
        <v>1935</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4"/>
      <c r="C104" s="1247">
        <v>4</v>
      </c>
      <c r="D104" s="1233" t="s">
        <v>1935</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4"/>
      <c r="U104" s="1247">
        <v>4</v>
      </c>
      <c r="V104" s="1233" t="s">
        <v>1935</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4"/>
      <c r="C105" s="1247">
        <v>5</v>
      </c>
      <c r="D105" s="1233" t="s">
        <v>1935</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4"/>
      <c r="U105" s="1247">
        <v>5</v>
      </c>
      <c r="V105" s="1233" t="s">
        <v>1935</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4"/>
      <c r="C106" s="1247">
        <v>6</v>
      </c>
      <c r="D106" s="1233" t="s">
        <v>1935</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4"/>
      <c r="U106" s="1247">
        <v>6</v>
      </c>
      <c r="V106" s="1233" t="s">
        <v>1935</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4"/>
      <c r="C107" s="1247">
        <v>7</v>
      </c>
      <c r="D107" s="1233" t="s">
        <v>1935</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4"/>
      <c r="U107" s="1247">
        <v>7</v>
      </c>
      <c r="V107" s="1233" t="s">
        <v>1935</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4"/>
      <c r="C108" s="1247">
        <v>8</v>
      </c>
      <c r="D108" s="1233" t="s">
        <v>1935</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4"/>
      <c r="U108" s="1247">
        <v>8</v>
      </c>
      <c r="V108" s="1233" t="s">
        <v>1935</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4"/>
      <c r="C109" s="1247">
        <v>9</v>
      </c>
      <c r="D109" s="1233" t="s">
        <v>1935</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4"/>
      <c r="U109" s="1247">
        <v>9</v>
      </c>
      <c r="V109" s="1233" t="s">
        <v>1935</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5"/>
      <c r="C110" s="1249">
        <v>10</v>
      </c>
      <c r="D110" s="1235" t="s">
        <v>1935</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5"/>
      <c r="U110" s="1249">
        <v>10</v>
      </c>
      <c r="V110" s="1235" t="s">
        <v>1935</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1936</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1936</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1954</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1954</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3" t="s">
        <v>1951</v>
      </c>
      <c r="C115" s="1254" t="s">
        <v>1952</v>
      </c>
      <c r="D115" s="1190" t="s">
        <v>1373</v>
      </c>
      <c r="E115" s="1189" t="s">
        <v>1941</v>
      </c>
      <c r="F115" s="1189" t="s">
        <v>1953</v>
      </c>
      <c r="G115" s="1255" t="s">
        <v>1944</v>
      </c>
      <c r="H115" s="1310" t="s">
        <v>1944</v>
      </c>
      <c r="I115" s="1256"/>
      <c r="J115" s="1256"/>
      <c r="K115" s="1256"/>
      <c r="L115" s="1256"/>
      <c r="M115" s="1256"/>
      <c r="N115" s="1256"/>
      <c r="O115" s="1256"/>
      <c r="P115" s="1256"/>
      <c r="Q115" s="1257"/>
      <c r="R115" s="1196"/>
      <c r="S115" s="1196"/>
      <c r="T115" s="1773" t="s">
        <v>1951</v>
      </c>
      <c r="U115" s="1254" t="s">
        <v>1952</v>
      </c>
      <c r="V115" s="1190" t="s">
        <v>1373</v>
      </c>
      <c r="W115" s="1189" t="s">
        <v>1941</v>
      </c>
      <c r="X115" s="1189" t="s">
        <v>1953</v>
      </c>
      <c r="Y115" s="1259" t="s">
        <v>1944</v>
      </c>
      <c r="Z115" s="1310" t="s">
        <v>1944</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6"/>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2067</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6"/>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2067</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4"/>
      <c r="C117" s="1264" t="s">
        <v>1948</v>
      </c>
      <c r="D117" s="1265" t="s">
        <v>126</v>
      </c>
      <c r="E117" s="1266" t="s">
        <v>128</v>
      </c>
      <c r="F117" s="1267" t="s">
        <v>1111</v>
      </c>
      <c r="G117" s="1225"/>
      <c r="H117" s="1225"/>
      <c r="I117" s="1225"/>
      <c r="J117" s="1225"/>
      <c r="K117" s="1225"/>
      <c r="L117" s="1225"/>
      <c r="M117" s="1225"/>
      <c r="N117" s="1225"/>
      <c r="O117" s="1225"/>
      <c r="P117" s="1225"/>
      <c r="Q117" s="1226"/>
      <c r="R117" s="1196"/>
      <c r="S117" s="1196"/>
      <c r="T117" s="1776"/>
      <c r="U117" s="1295" t="s">
        <v>1948</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4"/>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4"/>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4"/>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4"/>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4"/>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4"/>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4"/>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4"/>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4"/>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4"/>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5"/>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5"/>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3" t="s">
        <v>1921</v>
      </c>
      <c r="C124" s="1285" t="s">
        <v>1922</v>
      </c>
      <c r="D124" s="1286" t="s">
        <v>131</v>
      </c>
      <c r="E124" s="1286" t="s">
        <v>1923</v>
      </c>
      <c r="F124" s="1196"/>
      <c r="G124" s="1196"/>
      <c r="H124" s="1196"/>
      <c r="I124" s="1196"/>
      <c r="J124" s="1196"/>
      <c r="K124" s="1196"/>
      <c r="L124" s="1196"/>
      <c r="M124" s="1196"/>
      <c r="N124" s="1196"/>
      <c r="O124" s="1196"/>
      <c r="P124" s="1196"/>
      <c r="Q124" s="1197"/>
      <c r="R124" s="1196"/>
      <c r="S124" s="1196"/>
      <c r="T124" s="1773" t="s">
        <v>1921</v>
      </c>
      <c r="U124" s="1285" t="s">
        <v>1922</v>
      </c>
      <c r="V124" s="1286" t="s">
        <v>131</v>
      </c>
      <c r="W124" s="1286" t="s">
        <v>1923</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6"/>
      <c r="C125" s="1230" t="s">
        <v>1924</v>
      </c>
      <c r="D125" s="1230" t="s">
        <v>1925</v>
      </c>
      <c r="E125" s="1231"/>
      <c r="F125" s="1196"/>
      <c r="G125" s="1196"/>
      <c r="H125" s="1196"/>
      <c r="I125" s="1196"/>
      <c r="J125" s="1196"/>
      <c r="K125" s="1196"/>
      <c r="L125" s="1196"/>
      <c r="M125" s="1196"/>
      <c r="N125" s="1196"/>
      <c r="O125" s="1196"/>
      <c r="P125" s="1196"/>
      <c r="Q125" s="1197"/>
      <c r="R125" s="1196"/>
      <c r="S125" s="1196"/>
      <c r="T125" s="1776"/>
      <c r="U125" s="1230" t="s">
        <v>1924</v>
      </c>
      <c r="V125" s="1230" t="s">
        <v>1925</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6"/>
      <c r="C126" s="1232" t="s">
        <v>1924</v>
      </c>
      <c r="D126" s="1232" t="s">
        <v>1926</v>
      </c>
      <c r="E126" s="1233" t="s">
        <v>1927</v>
      </c>
      <c r="F126" s="1196"/>
      <c r="G126" s="1196"/>
      <c r="H126" s="1196"/>
      <c r="I126" s="1196"/>
      <c r="J126" s="1196"/>
      <c r="K126" s="1196"/>
      <c r="L126" s="1196"/>
      <c r="M126" s="1196"/>
      <c r="N126" s="1196"/>
      <c r="O126" s="1196"/>
      <c r="P126" s="1196"/>
      <c r="Q126" s="1197"/>
      <c r="R126" s="1196"/>
      <c r="S126" s="1196"/>
      <c r="T126" s="1776"/>
      <c r="U126" s="1232" t="s">
        <v>1924</v>
      </c>
      <c r="V126" s="1232" t="s">
        <v>1926</v>
      </c>
      <c r="W126" s="1233" t="s">
        <v>1927</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6"/>
      <c r="C127" s="1232" t="s">
        <v>1924</v>
      </c>
      <c r="D127" s="1232" t="s">
        <v>1928</v>
      </c>
      <c r="E127" s="1233" t="s">
        <v>1715</v>
      </c>
      <c r="F127" s="1196"/>
      <c r="G127" s="1196"/>
      <c r="H127" s="1196"/>
      <c r="I127" s="1196"/>
      <c r="J127" s="1196"/>
      <c r="K127" s="1196"/>
      <c r="L127" s="1196"/>
      <c r="M127" s="1196"/>
      <c r="N127" s="1196"/>
      <c r="O127" s="1196"/>
      <c r="P127" s="1196"/>
      <c r="Q127" s="1197"/>
      <c r="R127" s="1196"/>
      <c r="S127" s="1196"/>
      <c r="T127" s="1776"/>
      <c r="U127" s="1232" t="s">
        <v>1924</v>
      </c>
      <c r="V127" s="1232" t="s">
        <v>1928</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7"/>
      <c r="C128" s="1234" t="s">
        <v>1924</v>
      </c>
      <c r="D128" s="1234" t="s">
        <v>1929</v>
      </c>
      <c r="E128" s="1235" t="s">
        <v>1930</v>
      </c>
      <c r="F128" s="1196"/>
      <c r="G128" s="1196"/>
      <c r="H128" s="1196"/>
      <c r="I128" s="1196"/>
      <c r="J128" s="1196"/>
      <c r="K128" s="1196"/>
      <c r="L128" s="1196"/>
      <c r="M128" s="1196"/>
      <c r="N128" s="1196"/>
      <c r="O128" s="1196"/>
      <c r="P128" s="1196"/>
      <c r="Q128" s="1197"/>
      <c r="R128" s="1196"/>
      <c r="S128" s="1196"/>
      <c r="T128" s="1777"/>
      <c r="U128" s="1234" t="s">
        <v>1924</v>
      </c>
      <c r="V128" s="1234" t="s">
        <v>1929</v>
      </c>
      <c r="W128" s="1235" t="s">
        <v>1930</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3" t="s">
        <v>1931</v>
      </c>
      <c r="C129" s="1236" t="s">
        <v>1932</v>
      </c>
      <c r="D129" s="1237" t="s">
        <v>1922</v>
      </c>
      <c r="E129" s="1237" t="s">
        <v>131</v>
      </c>
      <c r="F129" s="1237" t="s">
        <v>1923</v>
      </c>
      <c r="G129" s="1237" t="s">
        <v>1933</v>
      </c>
      <c r="H129" s="1238" t="s">
        <v>1934</v>
      </c>
      <c r="I129" s="1239" t="s">
        <v>768</v>
      </c>
      <c r="J129" s="1239" t="s">
        <v>769</v>
      </c>
      <c r="K129" s="1239" t="s">
        <v>770</v>
      </c>
      <c r="L129" s="1239" t="s">
        <v>771</v>
      </c>
      <c r="M129" s="1239" t="s">
        <v>204</v>
      </c>
      <c r="N129" s="1196"/>
      <c r="O129" s="1196"/>
      <c r="P129" s="1196"/>
      <c r="Q129" s="1197"/>
      <c r="R129" s="1196"/>
      <c r="S129" s="1196"/>
      <c r="T129" s="1773" t="s">
        <v>1931</v>
      </c>
      <c r="U129" s="1236" t="s">
        <v>1932</v>
      </c>
      <c r="V129" s="1237" t="s">
        <v>1922</v>
      </c>
      <c r="W129" s="1237" t="s">
        <v>131</v>
      </c>
      <c r="X129" s="1237" t="s">
        <v>1923</v>
      </c>
      <c r="Y129" s="1237" t="s">
        <v>1933</v>
      </c>
      <c r="Z129" s="1238" t="s">
        <v>1934</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4"/>
      <c r="C130" s="1240">
        <v>1</v>
      </c>
      <c r="D130" s="1233" t="s">
        <v>1935</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4"/>
      <c r="U130" s="1240">
        <v>1</v>
      </c>
      <c r="V130" s="1233" t="s">
        <v>1935</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4"/>
      <c r="C131" s="1247">
        <v>2</v>
      </c>
      <c r="D131" s="1233" t="s">
        <v>1935</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4"/>
      <c r="U131" s="1247">
        <v>2</v>
      </c>
      <c r="V131" s="1233" t="s">
        <v>1935</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4"/>
      <c r="C132" s="1247">
        <v>3</v>
      </c>
      <c r="D132" s="1233" t="s">
        <v>1935</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4"/>
      <c r="U132" s="1247">
        <v>3</v>
      </c>
      <c r="V132" s="1233" t="s">
        <v>1935</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4"/>
      <c r="C133" s="1247">
        <v>4</v>
      </c>
      <c r="D133" s="1233" t="s">
        <v>1935</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4"/>
      <c r="U133" s="1247">
        <v>4</v>
      </c>
      <c r="V133" s="1233" t="s">
        <v>1935</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4"/>
      <c r="C134" s="1247">
        <v>5</v>
      </c>
      <c r="D134" s="1233" t="s">
        <v>1935</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4"/>
      <c r="U134" s="1247">
        <v>5</v>
      </c>
      <c r="V134" s="1233" t="s">
        <v>1935</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4"/>
      <c r="C135" s="1247">
        <v>6</v>
      </c>
      <c r="D135" s="1233" t="s">
        <v>1935</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4"/>
      <c r="U135" s="1247">
        <v>6</v>
      </c>
      <c r="V135" s="1233" t="s">
        <v>1935</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4"/>
      <c r="C136" s="1247">
        <v>7</v>
      </c>
      <c r="D136" s="1233" t="s">
        <v>1935</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4"/>
      <c r="U136" s="1247">
        <v>7</v>
      </c>
      <c r="V136" s="1233" t="s">
        <v>1935</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4"/>
      <c r="C137" s="1247">
        <v>8</v>
      </c>
      <c r="D137" s="1233" t="s">
        <v>1935</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4"/>
      <c r="U137" s="1247">
        <v>8</v>
      </c>
      <c r="V137" s="1233" t="s">
        <v>1935</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4"/>
      <c r="C138" s="1247">
        <v>9</v>
      </c>
      <c r="D138" s="1233" t="s">
        <v>1935</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4"/>
      <c r="U138" s="1247">
        <v>9</v>
      </c>
      <c r="V138" s="1233" t="s">
        <v>1935</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5"/>
      <c r="C139" s="1249">
        <v>10</v>
      </c>
      <c r="D139" s="1235" t="s">
        <v>1935</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5"/>
      <c r="U139" s="1249">
        <v>10</v>
      </c>
      <c r="V139" s="1235" t="s">
        <v>1935</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8" t="s">
        <v>1955</v>
      </c>
      <c r="C144" s="1189" t="s">
        <v>1918</v>
      </c>
      <c r="D144" s="1190" t="s">
        <v>1919</v>
      </c>
      <c r="E144" s="1225"/>
      <c r="F144" s="1225"/>
      <c r="G144" s="1225"/>
      <c r="H144" s="1225"/>
      <c r="I144" s="1225"/>
      <c r="J144" s="1225"/>
      <c r="K144" s="1225"/>
      <c r="L144" s="1225"/>
      <c r="M144" s="1225"/>
      <c r="N144" s="1225"/>
      <c r="O144" s="1225"/>
      <c r="P144" s="1226"/>
      <c r="Q144" s="1196"/>
      <c r="R144" s="1196"/>
      <c r="S144" s="1196"/>
      <c r="T144" s="1778" t="s">
        <v>1955</v>
      </c>
      <c r="U144" s="1189" t="s">
        <v>1918</v>
      </c>
      <c r="V144" s="1190" t="s">
        <v>1919</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79"/>
      <c r="C145" s="1227" t="s">
        <v>1920</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79"/>
      <c r="U145" s="1227" t="s">
        <v>1920</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80" t="s">
        <v>1921</v>
      </c>
      <c r="C146" s="1228" t="s">
        <v>1922</v>
      </c>
      <c r="D146" s="1229" t="s">
        <v>131</v>
      </c>
      <c r="E146" s="1229" t="s">
        <v>1923</v>
      </c>
      <c r="F146" s="1196"/>
      <c r="G146" s="1196"/>
      <c r="H146" s="1196"/>
      <c r="I146" s="1196"/>
      <c r="J146" s="1196"/>
      <c r="K146" s="1196"/>
      <c r="L146" s="1196"/>
      <c r="M146" s="1196"/>
      <c r="N146" s="1196"/>
      <c r="O146" s="1196"/>
      <c r="P146" s="1197"/>
      <c r="Q146" s="1196"/>
      <c r="R146" s="1196"/>
      <c r="S146" s="1196"/>
      <c r="T146" s="1780" t="s">
        <v>1921</v>
      </c>
      <c r="U146" s="1228" t="s">
        <v>1922</v>
      </c>
      <c r="V146" s="1229" t="s">
        <v>131</v>
      </c>
      <c r="W146" s="1229" t="s">
        <v>1923</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4"/>
      <c r="C147" s="1230" t="s">
        <v>1924</v>
      </c>
      <c r="D147" s="1230" t="s">
        <v>1925</v>
      </c>
      <c r="E147" s="1231"/>
      <c r="F147" s="1196"/>
      <c r="G147" s="1196"/>
      <c r="H147" s="1196"/>
      <c r="I147" s="1196"/>
      <c r="J147" s="1196"/>
      <c r="K147" s="1196"/>
      <c r="L147" s="1196"/>
      <c r="M147" s="1196"/>
      <c r="N147" s="1196"/>
      <c r="O147" s="1196"/>
      <c r="P147" s="1197"/>
      <c r="Q147" s="1196"/>
      <c r="R147" s="1196"/>
      <c r="S147" s="1196"/>
      <c r="T147" s="1774"/>
      <c r="U147" s="1230" t="s">
        <v>1924</v>
      </c>
      <c r="V147" s="1230" t="s">
        <v>1925</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4"/>
      <c r="C148" s="1232" t="s">
        <v>1924</v>
      </c>
      <c r="D148" s="1232" t="s">
        <v>1926</v>
      </c>
      <c r="E148" s="1233" t="s">
        <v>1927</v>
      </c>
      <c r="F148" s="1196"/>
      <c r="G148" s="1196"/>
      <c r="H148" s="1196"/>
      <c r="I148" s="1196"/>
      <c r="J148" s="1196"/>
      <c r="K148" s="1196"/>
      <c r="L148" s="1196"/>
      <c r="M148" s="1196"/>
      <c r="N148" s="1196"/>
      <c r="O148" s="1196"/>
      <c r="P148" s="1197"/>
      <c r="Q148" s="1196"/>
      <c r="R148" s="1196"/>
      <c r="S148" s="1196"/>
      <c r="T148" s="1774"/>
      <c r="U148" s="1232" t="s">
        <v>1924</v>
      </c>
      <c r="V148" s="1232" t="s">
        <v>1926</v>
      </c>
      <c r="W148" s="1233" t="s">
        <v>1927</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4"/>
      <c r="C149" s="1232" t="s">
        <v>1924</v>
      </c>
      <c r="D149" s="1232" t="s">
        <v>1928</v>
      </c>
      <c r="E149" s="1233" t="s">
        <v>1715</v>
      </c>
      <c r="F149" s="1196"/>
      <c r="G149" s="1196"/>
      <c r="H149" s="1196"/>
      <c r="I149" s="1196"/>
      <c r="J149" s="1196"/>
      <c r="K149" s="1196"/>
      <c r="L149" s="1196"/>
      <c r="M149" s="1196"/>
      <c r="N149" s="1196"/>
      <c r="O149" s="1196"/>
      <c r="P149" s="1197"/>
      <c r="Q149" s="1196"/>
      <c r="R149" s="1196"/>
      <c r="S149" s="1196"/>
      <c r="T149" s="1774"/>
      <c r="U149" s="1232" t="s">
        <v>1924</v>
      </c>
      <c r="V149" s="1232" t="s">
        <v>1928</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5"/>
      <c r="C150" s="1234" t="s">
        <v>1924</v>
      </c>
      <c r="D150" s="1234" t="s">
        <v>1929</v>
      </c>
      <c r="E150" s="1235" t="s">
        <v>1930</v>
      </c>
      <c r="F150" s="1196"/>
      <c r="G150" s="1196"/>
      <c r="H150" s="1196"/>
      <c r="I150" s="1196"/>
      <c r="J150" s="1196"/>
      <c r="K150" s="1196"/>
      <c r="L150" s="1196"/>
      <c r="M150" s="1196"/>
      <c r="N150" s="1196"/>
      <c r="O150" s="1196"/>
      <c r="P150" s="1197"/>
      <c r="Q150" s="1196"/>
      <c r="R150" s="1196"/>
      <c r="S150" s="1196"/>
      <c r="T150" s="1775"/>
      <c r="U150" s="1234" t="s">
        <v>1924</v>
      </c>
      <c r="V150" s="1234" t="s">
        <v>1929</v>
      </c>
      <c r="W150" s="1235" t="s">
        <v>1930</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3" t="s">
        <v>1931</v>
      </c>
      <c r="C151" s="1236" t="s">
        <v>1932</v>
      </c>
      <c r="D151" s="1237" t="s">
        <v>1922</v>
      </c>
      <c r="E151" s="1237" t="s">
        <v>131</v>
      </c>
      <c r="F151" s="1237" t="s">
        <v>1923</v>
      </c>
      <c r="G151" s="1237" t="s">
        <v>1933</v>
      </c>
      <c r="H151" s="1238" t="s">
        <v>1934</v>
      </c>
      <c r="I151" s="1239" t="s">
        <v>768</v>
      </c>
      <c r="J151" s="1239" t="s">
        <v>769</v>
      </c>
      <c r="K151" s="1239" t="s">
        <v>770</v>
      </c>
      <c r="L151" s="1239" t="s">
        <v>771</v>
      </c>
      <c r="M151" s="1239" t="s">
        <v>204</v>
      </c>
      <c r="N151" s="1196"/>
      <c r="O151" s="1196"/>
      <c r="P151" s="1197"/>
      <c r="Q151" s="1196"/>
      <c r="R151" s="1196"/>
      <c r="S151" s="1196"/>
      <c r="T151" s="1773" t="s">
        <v>1931</v>
      </c>
      <c r="U151" s="1236" t="s">
        <v>1932</v>
      </c>
      <c r="V151" s="1237" t="s">
        <v>1922</v>
      </c>
      <c r="W151" s="1237" t="s">
        <v>131</v>
      </c>
      <c r="X151" s="1237" t="s">
        <v>1923</v>
      </c>
      <c r="Y151" s="1237" t="s">
        <v>1933</v>
      </c>
      <c r="Z151" s="1238" t="s">
        <v>1934</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4"/>
      <c r="C152" s="1240">
        <v>1</v>
      </c>
      <c r="D152" s="1233" t="s">
        <v>1935</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4"/>
      <c r="U152" s="1240">
        <v>1</v>
      </c>
      <c r="V152" s="1233" t="s">
        <v>1935</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4"/>
      <c r="C153" s="1247">
        <v>2</v>
      </c>
      <c r="D153" s="1233" t="s">
        <v>1935</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4"/>
      <c r="U153" s="1247">
        <v>2</v>
      </c>
      <c r="V153" s="1233" t="s">
        <v>1935</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4"/>
      <c r="C154" s="1247">
        <v>3</v>
      </c>
      <c r="D154" s="1233" t="s">
        <v>1935</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4"/>
      <c r="U154" s="1247">
        <v>3</v>
      </c>
      <c r="V154" s="1233" t="s">
        <v>1935</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4"/>
      <c r="C155" s="1247">
        <v>4</v>
      </c>
      <c r="D155" s="1233" t="s">
        <v>1935</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4"/>
      <c r="U155" s="1247">
        <v>4</v>
      </c>
      <c r="V155" s="1233" t="s">
        <v>1935</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4"/>
      <c r="C156" s="1247">
        <v>5</v>
      </c>
      <c r="D156" s="1233" t="s">
        <v>1935</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4"/>
      <c r="U156" s="1247">
        <v>5</v>
      </c>
      <c r="V156" s="1233" t="s">
        <v>1935</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4"/>
      <c r="C157" s="1247">
        <v>6</v>
      </c>
      <c r="D157" s="1233" t="s">
        <v>1935</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4"/>
      <c r="U157" s="1247">
        <v>6</v>
      </c>
      <c r="V157" s="1233" t="s">
        <v>1935</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4"/>
      <c r="C158" s="1247">
        <v>7</v>
      </c>
      <c r="D158" s="1233" t="s">
        <v>1935</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4"/>
      <c r="U158" s="1247">
        <v>7</v>
      </c>
      <c r="V158" s="1233" t="s">
        <v>1935</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4"/>
      <c r="C159" s="1247">
        <v>8</v>
      </c>
      <c r="D159" s="1233" t="s">
        <v>1935</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4"/>
      <c r="U159" s="1247">
        <v>8</v>
      </c>
      <c r="V159" s="1233" t="s">
        <v>1935</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4"/>
      <c r="C160" s="1247">
        <v>9</v>
      </c>
      <c r="D160" s="1233" t="s">
        <v>1935</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4"/>
      <c r="U160" s="1247">
        <v>9</v>
      </c>
      <c r="V160" s="1233" t="s">
        <v>1935</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5"/>
      <c r="C161" s="1249">
        <v>10</v>
      </c>
      <c r="D161" s="1235" t="s">
        <v>1935</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5"/>
      <c r="U161" s="1249">
        <v>10</v>
      </c>
      <c r="V161" s="1235" t="s">
        <v>1935</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1936</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1936</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1956</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1956</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3" t="s">
        <v>1955</v>
      </c>
      <c r="C166" s="1254" t="s">
        <v>1938</v>
      </c>
      <c r="D166" s="1189" t="s">
        <v>1939</v>
      </c>
      <c r="E166" s="1190" t="s">
        <v>1373</v>
      </c>
      <c r="F166" s="1189" t="s">
        <v>1941</v>
      </c>
      <c r="G166" s="1255" t="s">
        <v>1944</v>
      </c>
      <c r="H166" s="1256"/>
      <c r="I166" s="1256"/>
      <c r="J166" s="1196"/>
      <c r="K166" s="1256"/>
      <c r="L166" s="1256"/>
      <c r="M166" s="1256"/>
      <c r="N166" s="1256"/>
      <c r="O166" s="1256"/>
      <c r="P166" s="1196"/>
      <c r="Q166" s="1257"/>
      <c r="R166" s="1196"/>
      <c r="S166" s="1196"/>
      <c r="T166" s="1773" t="s">
        <v>1955</v>
      </c>
      <c r="U166" s="1258" t="s">
        <v>1938</v>
      </c>
      <c r="V166" s="1189" t="s">
        <v>1939</v>
      </c>
      <c r="W166" s="1190" t="s">
        <v>1373</v>
      </c>
      <c r="X166" s="1189" t="s">
        <v>1941</v>
      </c>
      <c r="Y166" s="1259" t="s">
        <v>1944</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6"/>
      <c r="C167" s="1292" t="s">
        <v>1957</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6"/>
      <c r="U167" s="1292" t="s">
        <v>1945</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4"/>
      <c r="C168" s="1264" t="s">
        <v>1948</v>
      </c>
      <c r="D168" s="1265" t="s">
        <v>126</v>
      </c>
      <c r="E168" s="1266" t="s">
        <v>128</v>
      </c>
      <c r="F168" s="1267" t="s">
        <v>1111</v>
      </c>
      <c r="G168" s="1225"/>
      <c r="H168" s="1225"/>
      <c r="I168" s="1323"/>
      <c r="J168" s="1225"/>
      <c r="K168" s="1225"/>
      <c r="L168" s="1225"/>
      <c r="M168" s="1225"/>
      <c r="N168" s="1225"/>
      <c r="O168" s="1225"/>
      <c r="P168" s="1196"/>
      <c r="Q168" s="1226"/>
      <c r="R168" s="1196"/>
      <c r="S168" s="1196"/>
      <c r="T168" s="1776"/>
      <c r="U168" s="1189" t="s">
        <v>1948</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4"/>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6"/>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5"/>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7"/>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3" t="s">
        <v>1921</v>
      </c>
      <c r="C171" s="1285" t="s">
        <v>1922</v>
      </c>
      <c r="D171" s="1286" t="s">
        <v>131</v>
      </c>
      <c r="E171" s="1286" t="s">
        <v>1923</v>
      </c>
      <c r="F171" s="1196"/>
      <c r="G171" s="1196"/>
      <c r="H171" s="1196"/>
      <c r="I171" s="1196"/>
      <c r="J171" s="1196"/>
      <c r="K171" s="1196"/>
      <c r="L171" s="1196"/>
      <c r="M171" s="1196"/>
      <c r="N171" s="1196"/>
      <c r="O171" s="1196"/>
      <c r="P171" s="1196"/>
      <c r="Q171" s="1197"/>
      <c r="R171" s="1196"/>
      <c r="S171" s="1196"/>
      <c r="T171" s="1773" t="s">
        <v>1921</v>
      </c>
      <c r="U171" s="1285" t="s">
        <v>1922</v>
      </c>
      <c r="V171" s="1229" t="s">
        <v>131</v>
      </c>
      <c r="W171" s="1229" t="s">
        <v>1923</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6"/>
      <c r="C172" s="1230" t="s">
        <v>1924</v>
      </c>
      <c r="D172" s="1230" t="s">
        <v>1925</v>
      </c>
      <c r="E172" s="1231"/>
      <c r="F172" s="1196"/>
      <c r="G172" s="1196"/>
      <c r="H172" s="1196"/>
      <c r="I172" s="1196"/>
      <c r="J172" s="1196"/>
      <c r="K172" s="1196"/>
      <c r="L172" s="1196"/>
      <c r="M172" s="1196"/>
      <c r="N172" s="1196"/>
      <c r="O172" s="1196"/>
      <c r="P172" s="1196"/>
      <c r="Q172" s="1197"/>
      <c r="R172" s="1196"/>
      <c r="S172" s="1196"/>
      <c r="T172" s="1776"/>
      <c r="U172" s="1230" t="s">
        <v>1924</v>
      </c>
      <c r="V172" s="1230" t="s">
        <v>1925</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6"/>
      <c r="C173" s="1232" t="s">
        <v>1924</v>
      </c>
      <c r="D173" s="1232" t="s">
        <v>1926</v>
      </c>
      <c r="E173" s="1233" t="s">
        <v>1927</v>
      </c>
      <c r="F173" s="1196"/>
      <c r="G173" s="1196"/>
      <c r="H173" s="1196"/>
      <c r="I173" s="1196"/>
      <c r="J173" s="1196"/>
      <c r="K173" s="1196"/>
      <c r="L173" s="1196"/>
      <c r="M173" s="1196"/>
      <c r="N173" s="1196"/>
      <c r="O173" s="1196"/>
      <c r="P173" s="1196"/>
      <c r="Q173" s="1197"/>
      <c r="R173" s="1196"/>
      <c r="S173" s="1196"/>
      <c r="T173" s="1776"/>
      <c r="U173" s="1232" t="s">
        <v>1924</v>
      </c>
      <c r="V173" s="1232" t="s">
        <v>1926</v>
      </c>
      <c r="W173" s="1233" t="s">
        <v>1927</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6"/>
      <c r="C174" s="1232" t="s">
        <v>1924</v>
      </c>
      <c r="D174" s="1232" t="s">
        <v>1928</v>
      </c>
      <c r="E174" s="1233" t="s">
        <v>1715</v>
      </c>
      <c r="F174" s="1196"/>
      <c r="G174" s="1196"/>
      <c r="H174" s="1196"/>
      <c r="I174" s="1196"/>
      <c r="J174" s="1196"/>
      <c r="K174" s="1196"/>
      <c r="L174" s="1196"/>
      <c r="M174" s="1196"/>
      <c r="N174" s="1196"/>
      <c r="O174" s="1196"/>
      <c r="P174" s="1196"/>
      <c r="Q174" s="1197"/>
      <c r="R174" s="1196"/>
      <c r="S174" s="1196"/>
      <c r="T174" s="1776"/>
      <c r="U174" s="1232" t="s">
        <v>1924</v>
      </c>
      <c r="V174" s="1232" t="s">
        <v>1928</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7"/>
      <c r="C175" s="1234" t="s">
        <v>1924</v>
      </c>
      <c r="D175" s="1234" t="s">
        <v>1929</v>
      </c>
      <c r="E175" s="1235" t="s">
        <v>1930</v>
      </c>
      <c r="F175" s="1196"/>
      <c r="G175" s="1196"/>
      <c r="H175" s="1196"/>
      <c r="I175" s="1196"/>
      <c r="J175" s="1196"/>
      <c r="K175" s="1196"/>
      <c r="L175" s="1196"/>
      <c r="M175" s="1196"/>
      <c r="N175" s="1196"/>
      <c r="O175" s="1196"/>
      <c r="P175" s="1196"/>
      <c r="Q175" s="1197"/>
      <c r="R175" s="1196"/>
      <c r="S175" s="1196"/>
      <c r="T175" s="1777"/>
      <c r="U175" s="1234" t="s">
        <v>1924</v>
      </c>
      <c r="V175" s="1234" t="s">
        <v>1929</v>
      </c>
      <c r="W175" s="1235" t="s">
        <v>1930</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3" t="s">
        <v>1931</v>
      </c>
      <c r="C176" s="1236" t="s">
        <v>1932</v>
      </c>
      <c r="D176" s="1237" t="s">
        <v>1922</v>
      </c>
      <c r="E176" s="1237" t="s">
        <v>131</v>
      </c>
      <c r="F176" s="1237" t="s">
        <v>1923</v>
      </c>
      <c r="G176" s="1237" t="s">
        <v>1933</v>
      </c>
      <c r="H176" s="1238" t="s">
        <v>1934</v>
      </c>
      <c r="I176" s="1239" t="s">
        <v>768</v>
      </c>
      <c r="J176" s="1239" t="s">
        <v>769</v>
      </c>
      <c r="K176" s="1239" t="s">
        <v>770</v>
      </c>
      <c r="L176" s="1239" t="s">
        <v>771</v>
      </c>
      <c r="M176" s="1239" t="s">
        <v>204</v>
      </c>
      <c r="N176" s="1196"/>
      <c r="O176" s="1196"/>
      <c r="P176" s="1196"/>
      <c r="Q176" s="1197"/>
      <c r="R176" s="1196"/>
      <c r="S176" s="1196"/>
      <c r="T176" s="1773" t="s">
        <v>1931</v>
      </c>
      <c r="U176" s="1236" t="s">
        <v>1932</v>
      </c>
      <c r="V176" s="1237" t="s">
        <v>1922</v>
      </c>
      <c r="W176" s="1237" t="s">
        <v>131</v>
      </c>
      <c r="X176" s="1237" t="s">
        <v>1923</v>
      </c>
      <c r="Y176" s="1237" t="s">
        <v>1933</v>
      </c>
      <c r="Z176" s="1238" t="s">
        <v>1934</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4"/>
      <c r="C177" s="1240">
        <v>1</v>
      </c>
      <c r="D177" s="1233" t="s">
        <v>1935</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4"/>
      <c r="U177" s="1240">
        <v>1</v>
      </c>
      <c r="V177" s="1233" t="s">
        <v>1935</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4"/>
      <c r="C178" s="1247">
        <v>2</v>
      </c>
      <c r="D178" s="1233" t="s">
        <v>1935</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4"/>
      <c r="U178" s="1247">
        <v>2</v>
      </c>
      <c r="V178" s="1233" t="s">
        <v>1935</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4"/>
      <c r="C179" s="1247">
        <v>3</v>
      </c>
      <c r="D179" s="1233" t="s">
        <v>1935</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4"/>
      <c r="U179" s="1247">
        <v>3</v>
      </c>
      <c r="V179" s="1233" t="s">
        <v>1935</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4"/>
      <c r="C180" s="1247">
        <v>4</v>
      </c>
      <c r="D180" s="1233" t="s">
        <v>1935</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4"/>
      <c r="U180" s="1247">
        <v>4</v>
      </c>
      <c r="V180" s="1233" t="s">
        <v>1935</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4"/>
      <c r="C181" s="1247">
        <v>5</v>
      </c>
      <c r="D181" s="1233" t="s">
        <v>1935</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4"/>
      <c r="U181" s="1247">
        <v>5</v>
      </c>
      <c r="V181" s="1233" t="s">
        <v>1935</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4"/>
      <c r="C182" s="1247">
        <v>6</v>
      </c>
      <c r="D182" s="1233" t="s">
        <v>1935</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4"/>
      <c r="U182" s="1247">
        <v>6</v>
      </c>
      <c r="V182" s="1233" t="s">
        <v>1935</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4"/>
      <c r="C183" s="1247">
        <v>7</v>
      </c>
      <c r="D183" s="1233" t="s">
        <v>1935</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4"/>
      <c r="U183" s="1247">
        <v>7</v>
      </c>
      <c r="V183" s="1233" t="s">
        <v>1935</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4"/>
      <c r="C184" s="1247">
        <v>8</v>
      </c>
      <c r="D184" s="1233" t="s">
        <v>1935</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4"/>
      <c r="U184" s="1247">
        <v>8</v>
      </c>
      <c r="V184" s="1233" t="s">
        <v>1935</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4"/>
      <c r="C185" s="1247">
        <v>9</v>
      </c>
      <c r="D185" s="1233" t="s">
        <v>1935</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4"/>
      <c r="U185" s="1247">
        <v>9</v>
      </c>
      <c r="V185" s="1233" t="s">
        <v>1935</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5"/>
      <c r="C186" s="1249">
        <v>10</v>
      </c>
      <c r="D186" s="1235" t="s">
        <v>1935</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5"/>
      <c r="U186" s="1249">
        <v>10</v>
      </c>
      <c r="V186" s="1235" t="s">
        <v>1935</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1936</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1936</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1958</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1958</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3" t="s">
        <v>1955</v>
      </c>
      <c r="C191" s="1254" t="s">
        <v>1938</v>
      </c>
      <c r="D191" s="1189" t="s">
        <v>1939</v>
      </c>
      <c r="E191" s="1190" t="s">
        <v>1373</v>
      </c>
      <c r="F191" s="1189" t="s">
        <v>1941</v>
      </c>
      <c r="G191" s="1255" t="s">
        <v>1944</v>
      </c>
      <c r="H191" s="1196"/>
      <c r="I191" s="1196"/>
      <c r="J191" s="1196"/>
      <c r="K191" s="1256"/>
      <c r="L191" s="1256"/>
      <c r="M191" s="1256"/>
      <c r="N191" s="1256"/>
      <c r="O191" s="1256"/>
      <c r="P191" s="1256"/>
      <c r="Q191" s="1257"/>
      <c r="R191" s="1196"/>
      <c r="S191" s="1196"/>
      <c r="T191" s="1773" t="s">
        <v>1955</v>
      </c>
      <c r="U191" s="1254" t="s">
        <v>1938</v>
      </c>
      <c r="V191" s="1189" t="s">
        <v>1939</v>
      </c>
      <c r="W191" s="1190" t="s">
        <v>1373</v>
      </c>
      <c r="X191" s="1189" t="s">
        <v>1941</v>
      </c>
      <c r="Y191" s="1259" t="s">
        <v>1944</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6"/>
      <c r="C192" s="1292" t="s">
        <v>1957</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6"/>
      <c r="U192" s="1292" t="s">
        <v>1945</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4"/>
      <c r="C193" s="1264" t="s">
        <v>1948</v>
      </c>
      <c r="D193" s="1265" t="s">
        <v>126</v>
      </c>
      <c r="E193" s="1266" t="s">
        <v>128</v>
      </c>
      <c r="F193" s="1267" t="s">
        <v>1111</v>
      </c>
      <c r="G193" s="1225"/>
      <c r="H193" s="1225"/>
      <c r="I193" s="1225"/>
      <c r="J193" s="1225"/>
      <c r="K193" s="1225"/>
      <c r="L193" s="1225"/>
      <c r="M193" s="1225"/>
      <c r="N193" s="1225"/>
      <c r="O193" s="1225"/>
      <c r="P193" s="1225"/>
      <c r="Q193" s="1226"/>
      <c r="R193" s="1196"/>
      <c r="S193" s="1196"/>
      <c r="T193" s="1776"/>
      <c r="U193" s="1295" t="s">
        <v>1948</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4"/>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4"/>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4"/>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4"/>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4"/>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4"/>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4"/>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4"/>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4"/>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4"/>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5"/>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5"/>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3" t="s">
        <v>1921</v>
      </c>
      <c r="C200" s="1285" t="s">
        <v>1922</v>
      </c>
      <c r="D200" s="1286" t="s">
        <v>131</v>
      </c>
      <c r="E200" s="1286" t="s">
        <v>1923</v>
      </c>
      <c r="F200" s="1196"/>
      <c r="G200" s="1196"/>
      <c r="H200" s="1196"/>
      <c r="I200" s="1196"/>
      <c r="J200" s="1196"/>
      <c r="K200" s="1196"/>
      <c r="L200" s="1196"/>
      <c r="M200" s="1196"/>
      <c r="N200" s="1196"/>
      <c r="O200" s="1196"/>
      <c r="P200" s="1196"/>
      <c r="Q200" s="1197"/>
      <c r="R200" s="1196"/>
      <c r="S200" s="1196"/>
      <c r="T200" s="1773" t="s">
        <v>1921</v>
      </c>
      <c r="U200" s="1285" t="s">
        <v>1922</v>
      </c>
      <c r="V200" s="1286" t="s">
        <v>131</v>
      </c>
      <c r="W200" s="1286" t="s">
        <v>1923</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6"/>
      <c r="C201" s="1230" t="s">
        <v>1924</v>
      </c>
      <c r="D201" s="1230" t="s">
        <v>1925</v>
      </c>
      <c r="E201" s="1231"/>
      <c r="F201" s="1196"/>
      <c r="G201" s="1196"/>
      <c r="H201" s="1196"/>
      <c r="I201" s="1196"/>
      <c r="J201" s="1196"/>
      <c r="K201" s="1196"/>
      <c r="L201" s="1196"/>
      <c r="M201" s="1196"/>
      <c r="N201" s="1196"/>
      <c r="O201" s="1196"/>
      <c r="P201" s="1196"/>
      <c r="Q201" s="1197"/>
      <c r="R201" s="1196"/>
      <c r="S201" s="1196"/>
      <c r="T201" s="1776"/>
      <c r="U201" s="1230" t="s">
        <v>1924</v>
      </c>
      <c r="V201" s="1230" t="s">
        <v>1925</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6"/>
      <c r="C202" s="1232" t="s">
        <v>1924</v>
      </c>
      <c r="D202" s="1232" t="s">
        <v>1926</v>
      </c>
      <c r="E202" s="1233" t="s">
        <v>1927</v>
      </c>
      <c r="F202" s="1196"/>
      <c r="G202" s="1196"/>
      <c r="H202" s="1196"/>
      <c r="I202" s="1196"/>
      <c r="J202" s="1196"/>
      <c r="K202" s="1196"/>
      <c r="L202" s="1196"/>
      <c r="M202" s="1196"/>
      <c r="N202" s="1196"/>
      <c r="O202" s="1196"/>
      <c r="P202" s="1196"/>
      <c r="Q202" s="1197"/>
      <c r="R202" s="1196"/>
      <c r="S202" s="1196"/>
      <c r="T202" s="1776"/>
      <c r="U202" s="1232" t="s">
        <v>1924</v>
      </c>
      <c r="V202" s="1232" t="s">
        <v>1926</v>
      </c>
      <c r="W202" s="1233" t="s">
        <v>1927</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6"/>
      <c r="C203" s="1232" t="s">
        <v>1924</v>
      </c>
      <c r="D203" s="1232" t="s">
        <v>1928</v>
      </c>
      <c r="E203" s="1233" t="s">
        <v>1715</v>
      </c>
      <c r="F203" s="1196"/>
      <c r="G203" s="1196"/>
      <c r="H203" s="1196"/>
      <c r="I203" s="1196"/>
      <c r="J203" s="1196"/>
      <c r="K203" s="1196"/>
      <c r="L203" s="1196"/>
      <c r="M203" s="1196"/>
      <c r="N203" s="1196"/>
      <c r="O203" s="1196"/>
      <c r="P203" s="1196"/>
      <c r="Q203" s="1197"/>
      <c r="R203" s="1196"/>
      <c r="S203" s="1196"/>
      <c r="T203" s="1776"/>
      <c r="U203" s="1232" t="s">
        <v>1924</v>
      </c>
      <c r="V203" s="1232" t="s">
        <v>1928</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7"/>
      <c r="C204" s="1234" t="s">
        <v>1924</v>
      </c>
      <c r="D204" s="1234" t="s">
        <v>1929</v>
      </c>
      <c r="E204" s="1235" t="s">
        <v>1930</v>
      </c>
      <c r="F204" s="1196"/>
      <c r="G204" s="1196"/>
      <c r="H204" s="1196"/>
      <c r="I204" s="1196"/>
      <c r="J204" s="1196"/>
      <c r="K204" s="1196"/>
      <c r="L204" s="1196"/>
      <c r="M204" s="1196"/>
      <c r="N204" s="1196"/>
      <c r="O204" s="1196"/>
      <c r="P204" s="1196"/>
      <c r="Q204" s="1197"/>
      <c r="R204" s="1196"/>
      <c r="S204" s="1196"/>
      <c r="T204" s="1777"/>
      <c r="U204" s="1234" t="s">
        <v>1924</v>
      </c>
      <c r="V204" s="1234" t="s">
        <v>1929</v>
      </c>
      <c r="W204" s="1235" t="s">
        <v>1930</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3" t="s">
        <v>1931</v>
      </c>
      <c r="C205" s="1236" t="s">
        <v>1932</v>
      </c>
      <c r="D205" s="1237" t="s">
        <v>1922</v>
      </c>
      <c r="E205" s="1237" t="s">
        <v>131</v>
      </c>
      <c r="F205" s="1237" t="s">
        <v>1923</v>
      </c>
      <c r="G205" s="1237" t="s">
        <v>1933</v>
      </c>
      <c r="H205" s="1238" t="s">
        <v>1934</v>
      </c>
      <c r="I205" s="1239" t="s">
        <v>768</v>
      </c>
      <c r="J205" s="1239" t="s">
        <v>769</v>
      </c>
      <c r="K205" s="1239" t="s">
        <v>770</v>
      </c>
      <c r="L205" s="1239" t="s">
        <v>771</v>
      </c>
      <c r="M205" s="1239" t="s">
        <v>204</v>
      </c>
      <c r="N205" s="1196"/>
      <c r="O205" s="1196"/>
      <c r="P205" s="1196"/>
      <c r="Q205" s="1197"/>
      <c r="R205" s="1196"/>
      <c r="S205" s="1196"/>
      <c r="T205" s="1773" t="s">
        <v>1931</v>
      </c>
      <c r="U205" s="1236" t="s">
        <v>1932</v>
      </c>
      <c r="V205" s="1237" t="s">
        <v>1922</v>
      </c>
      <c r="W205" s="1237" t="s">
        <v>131</v>
      </c>
      <c r="X205" s="1237" t="s">
        <v>1923</v>
      </c>
      <c r="Y205" s="1237" t="s">
        <v>1933</v>
      </c>
      <c r="Z205" s="1238" t="s">
        <v>1934</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4"/>
      <c r="C206" s="1240">
        <v>1</v>
      </c>
      <c r="D206" s="1233" t="s">
        <v>1935</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4"/>
      <c r="U206" s="1240">
        <v>1</v>
      </c>
      <c r="V206" s="1233" t="s">
        <v>1935</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4"/>
      <c r="C207" s="1247">
        <v>2</v>
      </c>
      <c r="D207" s="1233" t="s">
        <v>1935</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4"/>
      <c r="U207" s="1247">
        <v>2</v>
      </c>
      <c r="V207" s="1233" t="s">
        <v>1935</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4"/>
      <c r="C208" s="1247">
        <v>3</v>
      </c>
      <c r="D208" s="1233" t="s">
        <v>1935</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4"/>
      <c r="U208" s="1247">
        <v>3</v>
      </c>
      <c r="V208" s="1233" t="s">
        <v>1935</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4"/>
      <c r="C209" s="1247">
        <v>4</v>
      </c>
      <c r="D209" s="1233" t="s">
        <v>1935</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4"/>
      <c r="U209" s="1247">
        <v>4</v>
      </c>
      <c r="V209" s="1233" t="s">
        <v>1935</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4"/>
      <c r="C210" s="1247">
        <v>5</v>
      </c>
      <c r="D210" s="1233" t="s">
        <v>1935</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4"/>
      <c r="U210" s="1247">
        <v>5</v>
      </c>
      <c r="V210" s="1233" t="s">
        <v>1935</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4"/>
      <c r="C211" s="1247">
        <v>6</v>
      </c>
      <c r="D211" s="1233" t="s">
        <v>1935</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4"/>
      <c r="U211" s="1247">
        <v>6</v>
      </c>
      <c r="V211" s="1233" t="s">
        <v>1935</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4"/>
      <c r="C212" s="1247">
        <v>7</v>
      </c>
      <c r="D212" s="1233" t="s">
        <v>1935</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4"/>
      <c r="U212" s="1247">
        <v>7</v>
      </c>
      <c r="V212" s="1233" t="s">
        <v>1935</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4"/>
      <c r="C213" s="1247">
        <v>8</v>
      </c>
      <c r="D213" s="1233" t="s">
        <v>1935</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4"/>
      <c r="U213" s="1247">
        <v>8</v>
      </c>
      <c r="V213" s="1233" t="s">
        <v>1935</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4"/>
      <c r="C214" s="1247">
        <v>9</v>
      </c>
      <c r="D214" s="1233" t="s">
        <v>1935</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4"/>
      <c r="U214" s="1247">
        <v>9</v>
      </c>
      <c r="V214" s="1233" t="s">
        <v>1935</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5"/>
      <c r="C215" s="1249">
        <v>10</v>
      </c>
      <c r="D215" s="1235" t="s">
        <v>1935</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5"/>
      <c r="U215" s="1249">
        <v>10</v>
      </c>
      <c r="V215" s="1235" t="s">
        <v>1935</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1936</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1936</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1936</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1936</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1936</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1959</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1959</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1959</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1959</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1959</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3" t="s">
        <v>1921</v>
      </c>
      <c r="C220" s="1254" t="s">
        <v>1938</v>
      </c>
      <c r="D220" s="1189" t="s">
        <v>1939</v>
      </c>
      <c r="E220" s="1190" t="s">
        <v>1373</v>
      </c>
      <c r="F220" s="1190" t="s">
        <v>1940</v>
      </c>
      <c r="G220" s="1189" t="s">
        <v>1960</v>
      </c>
      <c r="H220" s="1189" t="s">
        <v>1941</v>
      </c>
      <c r="I220" s="1255" t="s">
        <v>1942</v>
      </c>
      <c r="J220" s="1255" t="s">
        <v>1943</v>
      </c>
      <c r="K220" s="1255" t="s">
        <v>1944</v>
      </c>
      <c r="L220" s="1256"/>
      <c r="M220" s="1256"/>
      <c r="N220" s="1256"/>
      <c r="O220" s="1256"/>
      <c r="P220" s="1256"/>
      <c r="Q220" s="1257"/>
      <c r="R220" s="1256"/>
      <c r="S220" s="1196"/>
      <c r="T220" s="1773" t="s">
        <v>1917</v>
      </c>
      <c r="U220" s="1254" t="s">
        <v>1938</v>
      </c>
      <c r="V220" s="1189" t="s">
        <v>1939</v>
      </c>
      <c r="W220" s="1190" t="s">
        <v>1373</v>
      </c>
      <c r="X220" s="1190" t="s">
        <v>1940</v>
      </c>
      <c r="Y220" s="1189" t="s">
        <v>1960</v>
      </c>
      <c r="Z220" s="1189" t="s">
        <v>1941</v>
      </c>
      <c r="AA220" s="1255" t="s">
        <v>1942</v>
      </c>
      <c r="AB220" s="1255" t="s">
        <v>1943</v>
      </c>
      <c r="AC220" s="1255" t="s">
        <v>1944</v>
      </c>
      <c r="AD220" s="1256"/>
      <c r="AE220" s="1256"/>
      <c r="AF220" s="1256"/>
      <c r="AG220" s="1256"/>
      <c r="AH220" s="1256"/>
      <c r="AI220" s="1257"/>
      <c r="AJ220" s="1196"/>
      <c r="AK220" s="1196"/>
      <c r="AL220" s="1773" t="s">
        <v>1917</v>
      </c>
      <c r="AM220" s="1254" t="s">
        <v>1938</v>
      </c>
      <c r="AN220" s="1189" t="s">
        <v>1939</v>
      </c>
      <c r="AO220" s="1190" t="s">
        <v>1373</v>
      </c>
      <c r="AP220" s="1190" t="s">
        <v>1940</v>
      </c>
      <c r="AQ220" s="1189" t="s">
        <v>1960</v>
      </c>
      <c r="AR220" s="1189" t="s">
        <v>1941</v>
      </c>
      <c r="AS220" s="1255" t="s">
        <v>1942</v>
      </c>
      <c r="AT220" s="1255" t="s">
        <v>1943</v>
      </c>
      <c r="AU220" s="1255" t="s">
        <v>1944</v>
      </c>
      <c r="AV220" s="1256"/>
      <c r="AW220" s="1256"/>
      <c r="AX220" s="1256"/>
      <c r="AY220" s="1256"/>
      <c r="AZ220" s="1256"/>
      <c r="BA220" s="1257"/>
      <c r="BB220" s="1196"/>
      <c r="BC220" s="1773" t="s">
        <v>1917</v>
      </c>
      <c r="BD220" s="1254" t="s">
        <v>1938</v>
      </c>
      <c r="BE220" s="1189" t="s">
        <v>1939</v>
      </c>
      <c r="BF220" s="1190" t="s">
        <v>1373</v>
      </c>
      <c r="BG220" s="1190" t="s">
        <v>1940</v>
      </c>
      <c r="BH220" s="1189" t="s">
        <v>1960</v>
      </c>
      <c r="BI220" s="1189" t="s">
        <v>1941</v>
      </c>
      <c r="BJ220" s="1255" t="s">
        <v>1942</v>
      </c>
      <c r="BK220" s="1255" t="s">
        <v>1943</v>
      </c>
      <c r="BL220" s="1255" t="s">
        <v>1944</v>
      </c>
      <c r="BM220" s="1256"/>
      <c r="BN220" s="1256"/>
      <c r="BO220" s="1256"/>
      <c r="BP220" s="1256"/>
      <c r="BQ220" s="1256"/>
      <c r="BR220" s="1257"/>
      <c r="BS220" s="1196"/>
      <c r="BT220" s="1773" t="s">
        <v>1917</v>
      </c>
      <c r="BU220" s="1254" t="s">
        <v>1938</v>
      </c>
      <c r="BV220" s="1189" t="s">
        <v>1939</v>
      </c>
      <c r="BW220" s="1190" t="s">
        <v>1373</v>
      </c>
      <c r="BX220" s="1190" t="s">
        <v>1940</v>
      </c>
      <c r="BY220" s="1189" t="s">
        <v>1960</v>
      </c>
      <c r="BZ220" s="1189" t="s">
        <v>1941</v>
      </c>
      <c r="CA220" s="1255" t="s">
        <v>1942</v>
      </c>
      <c r="CB220" s="1255" t="s">
        <v>1943</v>
      </c>
      <c r="CC220" s="1255" t="s">
        <v>1944</v>
      </c>
      <c r="CD220" s="1256"/>
      <c r="CE220" s="1256"/>
      <c r="CF220" s="1256"/>
      <c r="CG220" s="1256"/>
      <c r="CH220" s="1256"/>
      <c r="CI220" s="1257"/>
      <c r="CJ220" s="1196"/>
      <c r="CK220" s="1196"/>
    </row>
    <row r="221" spans="1:89" ht="15.75" thickBot="1" x14ac:dyDescent="0.3">
      <c r="A221" s="1196"/>
      <c r="B221" s="1776"/>
      <c r="C221" s="1292" t="s">
        <v>1945</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1920</v>
      </c>
      <c r="J221" s="1294" t="s">
        <v>1961</v>
      </c>
      <c r="K221" s="1294" t="str" cm="1">
        <f t="array" aca="1" ref="K221" ca="1">INDIRECT("'Incentives Worksheet'!N"&amp;'Configurable Tab'!H19+6)</f>
        <v>%</v>
      </c>
      <c r="L221" s="1225"/>
      <c r="M221" s="1225"/>
      <c r="N221" s="1225"/>
      <c r="O221" s="1225"/>
      <c r="P221" s="1225"/>
      <c r="Q221" s="1226"/>
      <c r="R221" s="1196"/>
      <c r="S221" s="1196"/>
      <c r="T221" s="1776"/>
      <c r="U221" s="1292" t="s">
        <v>1945</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1920</v>
      </c>
      <c r="AB221" s="1294" t="s">
        <v>1961</v>
      </c>
      <c r="AC221" s="1294" t="str" cm="1">
        <f t="array" aca="1" ref="AC221" ca="1">INDIRECT("'Incentives Worksheet'!N"&amp;'Configurable Tab'!H20+6)</f>
        <v>%</v>
      </c>
      <c r="AD221" s="1225"/>
      <c r="AE221" s="1225"/>
      <c r="AF221" s="1225"/>
      <c r="AG221" s="1225"/>
      <c r="AH221" s="1225"/>
      <c r="AI221" s="1226"/>
      <c r="AJ221" s="1196"/>
      <c r="AK221" s="1196"/>
      <c r="AL221" s="1776"/>
      <c r="AM221" s="1292" t="s">
        <v>1945</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1920</v>
      </c>
      <c r="AT221" s="1294" t="s">
        <v>1961</v>
      </c>
      <c r="AU221" s="1294" t="str" cm="1">
        <f t="array" aca="1" ref="AU221" ca="1">INDIRECT("'Incentives Worksheet'!N"&amp;'Configurable Tab'!H21+6)</f>
        <v>%</v>
      </c>
      <c r="AV221" s="1225"/>
      <c r="AW221" s="1225"/>
      <c r="AX221" s="1225"/>
      <c r="AY221" s="1225"/>
      <c r="AZ221" s="1225"/>
      <c r="BA221" s="1226"/>
      <c r="BB221" s="1196"/>
      <c r="BC221" s="1776"/>
      <c r="BD221" s="1292" t="s">
        <v>1945</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1920</v>
      </c>
      <c r="BK221" s="1294" t="s">
        <v>1961</v>
      </c>
      <c r="BL221" s="1294" t="str" cm="1">
        <f t="array" aca="1" ref="BL221" ca="1">INDIRECT("'Incentives Worksheet'!N"&amp;'Configurable Tab'!H22+6)</f>
        <v>%</v>
      </c>
      <c r="BM221" s="1225"/>
      <c r="BN221" s="1225"/>
      <c r="BO221" s="1225"/>
      <c r="BP221" s="1225"/>
      <c r="BQ221" s="1225"/>
      <c r="BR221" s="1226"/>
      <c r="BS221" s="1196"/>
      <c r="BT221" s="1776"/>
      <c r="BU221" s="1292" t="s">
        <v>1945</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1920</v>
      </c>
      <c r="CB221" s="1294" t="s">
        <v>1961</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4"/>
      <c r="C222" s="1264" t="s">
        <v>1948</v>
      </c>
      <c r="D222" s="1265" t="s">
        <v>126</v>
      </c>
      <c r="E222" s="1266" t="s">
        <v>128</v>
      </c>
      <c r="F222" s="1267" t="s">
        <v>1111</v>
      </c>
      <c r="G222" s="1225"/>
      <c r="H222" s="1225"/>
      <c r="I222" s="1225"/>
      <c r="J222" s="1225"/>
      <c r="K222" s="1225"/>
      <c r="L222" s="1225"/>
      <c r="M222" s="1225"/>
      <c r="N222" s="1225"/>
      <c r="O222" s="1225"/>
      <c r="P222" s="1225"/>
      <c r="Q222" s="1226"/>
      <c r="R222" s="1196"/>
      <c r="S222" s="1196"/>
      <c r="T222" s="1776"/>
      <c r="U222" s="1264" t="s">
        <v>1948</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6"/>
      <c r="AM222" s="1264" t="s">
        <v>1948</v>
      </c>
      <c r="AN222" s="1265" t="s">
        <v>126</v>
      </c>
      <c r="AO222" s="1266" t="s">
        <v>128</v>
      </c>
      <c r="AP222" s="1267" t="s">
        <v>1111</v>
      </c>
      <c r="AQ222" s="1225"/>
      <c r="AR222" s="1225"/>
      <c r="AS222" s="1225"/>
      <c r="AT222" s="1225"/>
      <c r="AU222" s="1225"/>
      <c r="AV222" s="1225"/>
      <c r="AW222" s="1225"/>
      <c r="AX222" s="1225"/>
      <c r="AY222" s="1225"/>
      <c r="AZ222" s="1225"/>
      <c r="BA222" s="1226"/>
      <c r="BB222" s="1196"/>
      <c r="BC222" s="1776"/>
      <c r="BD222" s="1264" t="s">
        <v>1948</v>
      </c>
      <c r="BE222" s="1265" t="s">
        <v>126</v>
      </c>
      <c r="BF222" s="1266" t="s">
        <v>128</v>
      </c>
      <c r="BG222" s="1267" t="s">
        <v>1111</v>
      </c>
      <c r="BH222" s="1225"/>
      <c r="BI222" s="1225"/>
      <c r="BJ222" s="1225"/>
      <c r="BK222" s="1225"/>
      <c r="BL222" s="1225"/>
      <c r="BM222" s="1225"/>
      <c r="BN222" s="1225"/>
      <c r="BO222" s="1225"/>
      <c r="BP222" s="1225"/>
      <c r="BQ222" s="1225"/>
      <c r="BR222" s="1226"/>
      <c r="BS222" s="1196"/>
      <c r="BT222" s="1776"/>
      <c r="BU222" s="1264" t="s">
        <v>1948</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4"/>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6"/>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6"/>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6"/>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6"/>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5"/>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7"/>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7"/>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7"/>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7"/>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3" t="s">
        <v>1921</v>
      </c>
      <c r="C225" s="1285" t="s">
        <v>1922</v>
      </c>
      <c r="D225" s="1286" t="s">
        <v>131</v>
      </c>
      <c r="E225" s="1286" t="s">
        <v>1923</v>
      </c>
      <c r="F225" s="1196"/>
      <c r="G225" s="1196"/>
      <c r="H225" s="1196"/>
      <c r="I225" s="1196"/>
      <c r="J225" s="1196"/>
      <c r="K225" s="1196"/>
      <c r="L225" s="1196"/>
      <c r="M225" s="1196"/>
      <c r="N225" s="1196"/>
      <c r="O225" s="1196"/>
      <c r="P225" s="1196"/>
      <c r="Q225" s="1197"/>
      <c r="R225" s="1196"/>
      <c r="S225" s="1196"/>
      <c r="T225" s="1773" t="s">
        <v>1921</v>
      </c>
      <c r="U225" s="1285" t="s">
        <v>1922</v>
      </c>
      <c r="V225" s="1229" t="s">
        <v>131</v>
      </c>
      <c r="W225" s="1229" t="s">
        <v>1923</v>
      </c>
      <c r="X225" s="1196"/>
      <c r="Y225" s="1196"/>
      <c r="Z225" s="1196"/>
      <c r="AA225" s="1196"/>
      <c r="AB225" s="1196"/>
      <c r="AC225" s="1196"/>
      <c r="AD225" s="1196"/>
      <c r="AE225" s="1196"/>
      <c r="AF225" s="1196"/>
      <c r="AG225" s="1196"/>
      <c r="AH225" s="1196"/>
      <c r="AI225" s="1197"/>
      <c r="AJ225" s="1196"/>
      <c r="AK225" s="1196"/>
      <c r="AL225" s="1773" t="s">
        <v>1921</v>
      </c>
      <c r="AM225" s="1285" t="s">
        <v>1922</v>
      </c>
      <c r="AN225" s="1229" t="s">
        <v>131</v>
      </c>
      <c r="AO225" s="1229" t="s">
        <v>1923</v>
      </c>
      <c r="AP225" s="1196"/>
      <c r="AQ225" s="1196"/>
      <c r="AR225" s="1196"/>
      <c r="AS225" s="1196"/>
      <c r="AT225" s="1196"/>
      <c r="AU225" s="1196"/>
      <c r="AV225" s="1196"/>
      <c r="AW225" s="1196"/>
      <c r="AX225" s="1196"/>
      <c r="AY225" s="1196"/>
      <c r="AZ225" s="1196"/>
      <c r="BA225" s="1197"/>
      <c r="BB225" s="1196"/>
      <c r="BC225" s="1773" t="s">
        <v>1921</v>
      </c>
      <c r="BD225" s="1285" t="s">
        <v>1922</v>
      </c>
      <c r="BE225" s="1229" t="s">
        <v>131</v>
      </c>
      <c r="BF225" s="1229" t="s">
        <v>1923</v>
      </c>
      <c r="BG225" s="1196"/>
      <c r="BH225" s="1196"/>
      <c r="BI225" s="1196"/>
      <c r="BJ225" s="1196"/>
      <c r="BK225" s="1196"/>
      <c r="BL225" s="1196"/>
      <c r="BM225" s="1196"/>
      <c r="BN225" s="1196"/>
      <c r="BO225" s="1196"/>
      <c r="BP225" s="1196"/>
      <c r="BQ225" s="1196"/>
      <c r="BR225" s="1197"/>
      <c r="BS225" s="1196"/>
      <c r="BT225" s="1773" t="s">
        <v>1921</v>
      </c>
      <c r="BU225" s="1285" t="s">
        <v>1922</v>
      </c>
      <c r="BV225" s="1229" t="s">
        <v>131</v>
      </c>
      <c r="BW225" s="1229" t="s">
        <v>1923</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6"/>
      <c r="C226" s="1230" t="s">
        <v>1924</v>
      </c>
      <c r="D226" s="1230" t="s">
        <v>1925</v>
      </c>
      <c r="E226" s="1231"/>
      <c r="F226" s="1196"/>
      <c r="G226" s="1196"/>
      <c r="H226" s="1196"/>
      <c r="I226" s="1196"/>
      <c r="J226" s="1196"/>
      <c r="K226" s="1196"/>
      <c r="L226" s="1196"/>
      <c r="M226" s="1196"/>
      <c r="N226" s="1196"/>
      <c r="O226" s="1196"/>
      <c r="P226" s="1196"/>
      <c r="Q226" s="1197"/>
      <c r="R226" s="1196"/>
      <c r="S226" s="1196"/>
      <c r="T226" s="1776"/>
      <c r="U226" s="1230" t="s">
        <v>1924</v>
      </c>
      <c r="V226" s="1230" t="s">
        <v>1925</v>
      </c>
      <c r="W226" s="1231"/>
      <c r="X226" s="1196"/>
      <c r="Y226" s="1196"/>
      <c r="Z226" s="1196"/>
      <c r="AA226" s="1196"/>
      <c r="AB226" s="1196"/>
      <c r="AC226" s="1196"/>
      <c r="AD226" s="1196"/>
      <c r="AE226" s="1196"/>
      <c r="AF226" s="1196"/>
      <c r="AG226" s="1196"/>
      <c r="AH226" s="1196"/>
      <c r="AI226" s="1197"/>
      <c r="AJ226" s="1196"/>
      <c r="AK226" s="1196"/>
      <c r="AL226" s="1776"/>
      <c r="AM226" s="1230" t="s">
        <v>1924</v>
      </c>
      <c r="AN226" s="1230" t="s">
        <v>1925</v>
      </c>
      <c r="AO226" s="1231"/>
      <c r="AP226" s="1196"/>
      <c r="AQ226" s="1196"/>
      <c r="AR226" s="1196"/>
      <c r="AS226" s="1196"/>
      <c r="AT226" s="1196"/>
      <c r="AU226" s="1196"/>
      <c r="AV226" s="1196"/>
      <c r="AW226" s="1196"/>
      <c r="AX226" s="1196"/>
      <c r="AY226" s="1196"/>
      <c r="AZ226" s="1196"/>
      <c r="BA226" s="1197"/>
      <c r="BB226" s="1196"/>
      <c r="BC226" s="1776"/>
      <c r="BD226" s="1230" t="s">
        <v>1924</v>
      </c>
      <c r="BE226" s="1230" t="s">
        <v>1925</v>
      </c>
      <c r="BF226" s="1231"/>
      <c r="BG226" s="1196"/>
      <c r="BH226" s="1196"/>
      <c r="BI226" s="1196"/>
      <c r="BJ226" s="1196"/>
      <c r="BK226" s="1196"/>
      <c r="BL226" s="1196"/>
      <c r="BM226" s="1196"/>
      <c r="BN226" s="1196"/>
      <c r="BO226" s="1196"/>
      <c r="BP226" s="1196"/>
      <c r="BQ226" s="1196"/>
      <c r="BR226" s="1197"/>
      <c r="BS226" s="1196"/>
      <c r="BT226" s="1776"/>
      <c r="BU226" s="1230" t="s">
        <v>1924</v>
      </c>
      <c r="BV226" s="1230" t="s">
        <v>1925</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6"/>
      <c r="C227" s="1232" t="s">
        <v>1924</v>
      </c>
      <c r="D227" s="1232" t="s">
        <v>1926</v>
      </c>
      <c r="E227" s="1233" t="s">
        <v>1927</v>
      </c>
      <c r="F227" s="1196"/>
      <c r="G227" s="1196"/>
      <c r="H227" s="1196"/>
      <c r="I227" s="1196"/>
      <c r="J227" s="1196"/>
      <c r="K227" s="1196"/>
      <c r="L227" s="1196"/>
      <c r="M227" s="1196"/>
      <c r="N227" s="1196"/>
      <c r="O227" s="1196"/>
      <c r="P227" s="1196"/>
      <c r="Q227" s="1197"/>
      <c r="R227" s="1196"/>
      <c r="S227" s="1196"/>
      <c r="T227" s="1776"/>
      <c r="U227" s="1232" t="s">
        <v>1924</v>
      </c>
      <c r="V227" s="1232" t="s">
        <v>1926</v>
      </c>
      <c r="W227" s="1233" t="s">
        <v>1927</v>
      </c>
      <c r="X227" s="1196"/>
      <c r="Y227" s="1196"/>
      <c r="Z227" s="1196"/>
      <c r="AA227" s="1196"/>
      <c r="AB227" s="1196"/>
      <c r="AC227" s="1196"/>
      <c r="AD227" s="1196"/>
      <c r="AE227" s="1196"/>
      <c r="AF227" s="1196"/>
      <c r="AG227" s="1196"/>
      <c r="AH227" s="1196"/>
      <c r="AI227" s="1197"/>
      <c r="AJ227" s="1196"/>
      <c r="AK227" s="1196"/>
      <c r="AL227" s="1776"/>
      <c r="AM227" s="1232" t="s">
        <v>1924</v>
      </c>
      <c r="AN227" s="1232" t="s">
        <v>1926</v>
      </c>
      <c r="AO227" s="1233" t="s">
        <v>1927</v>
      </c>
      <c r="AP227" s="1196"/>
      <c r="AQ227" s="1196"/>
      <c r="AR227" s="1196"/>
      <c r="AS227" s="1196"/>
      <c r="AT227" s="1196"/>
      <c r="AU227" s="1196"/>
      <c r="AV227" s="1196"/>
      <c r="AW227" s="1196"/>
      <c r="AX227" s="1196"/>
      <c r="AY227" s="1196"/>
      <c r="AZ227" s="1196"/>
      <c r="BA227" s="1197"/>
      <c r="BB227" s="1196"/>
      <c r="BC227" s="1776"/>
      <c r="BD227" s="1232" t="s">
        <v>1924</v>
      </c>
      <c r="BE227" s="1232" t="s">
        <v>1926</v>
      </c>
      <c r="BF227" s="1233" t="s">
        <v>1927</v>
      </c>
      <c r="BG227" s="1196"/>
      <c r="BH227" s="1196"/>
      <c r="BI227" s="1196"/>
      <c r="BJ227" s="1196"/>
      <c r="BK227" s="1196"/>
      <c r="BL227" s="1196"/>
      <c r="BM227" s="1196"/>
      <c r="BN227" s="1196"/>
      <c r="BO227" s="1196"/>
      <c r="BP227" s="1196"/>
      <c r="BQ227" s="1196"/>
      <c r="BR227" s="1197"/>
      <c r="BS227" s="1196"/>
      <c r="BT227" s="1776"/>
      <c r="BU227" s="1232" t="s">
        <v>1924</v>
      </c>
      <c r="BV227" s="1232" t="s">
        <v>1926</v>
      </c>
      <c r="BW227" s="1233" t="s">
        <v>1927</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6"/>
      <c r="C228" s="1232" t="s">
        <v>1924</v>
      </c>
      <c r="D228" s="1232" t="s">
        <v>1928</v>
      </c>
      <c r="E228" s="1233" t="s">
        <v>1715</v>
      </c>
      <c r="F228" s="1196"/>
      <c r="G228" s="1196"/>
      <c r="H228" s="1196"/>
      <c r="I228" s="1196"/>
      <c r="J228" s="1196"/>
      <c r="K228" s="1196"/>
      <c r="L228" s="1196"/>
      <c r="M228" s="1196"/>
      <c r="N228" s="1196"/>
      <c r="O228" s="1196"/>
      <c r="P228" s="1196"/>
      <c r="Q228" s="1197"/>
      <c r="R228" s="1196"/>
      <c r="S228" s="1196"/>
      <c r="T228" s="1776"/>
      <c r="U228" s="1232" t="s">
        <v>1924</v>
      </c>
      <c r="V228" s="1232" t="s">
        <v>1928</v>
      </c>
      <c r="W228" s="1233" t="s">
        <v>1715</v>
      </c>
      <c r="X228" s="1196"/>
      <c r="Y228" s="1196"/>
      <c r="Z228" s="1196"/>
      <c r="AA228" s="1196"/>
      <c r="AB228" s="1196"/>
      <c r="AC228" s="1196"/>
      <c r="AD228" s="1196"/>
      <c r="AE228" s="1196"/>
      <c r="AF228" s="1196"/>
      <c r="AG228" s="1196"/>
      <c r="AH228" s="1196"/>
      <c r="AI228" s="1197"/>
      <c r="AJ228" s="1196"/>
      <c r="AK228" s="1196"/>
      <c r="AL228" s="1776"/>
      <c r="AM228" s="1232" t="s">
        <v>1924</v>
      </c>
      <c r="AN228" s="1232" t="s">
        <v>1928</v>
      </c>
      <c r="AO228" s="1233" t="s">
        <v>1715</v>
      </c>
      <c r="AP228" s="1196"/>
      <c r="AQ228" s="1196"/>
      <c r="AR228" s="1196"/>
      <c r="AS228" s="1196"/>
      <c r="AT228" s="1196"/>
      <c r="AU228" s="1196"/>
      <c r="AV228" s="1196"/>
      <c r="AW228" s="1196"/>
      <c r="AX228" s="1196"/>
      <c r="AY228" s="1196"/>
      <c r="AZ228" s="1196"/>
      <c r="BA228" s="1197"/>
      <c r="BB228" s="1196"/>
      <c r="BC228" s="1776"/>
      <c r="BD228" s="1232" t="s">
        <v>1924</v>
      </c>
      <c r="BE228" s="1232" t="s">
        <v>1928</v>
      </c>
      <c r="BF228" s="1233" t="s">
        <v>1715</v>
      </c>
      <c r="BG228" s="1196"/>
      <c r="BH228" s="1196"/>
      <c r="BI228" s="1196"/>
      <c r="BJ228" s="1196"/>
      <c r="BK228" s="1196"/>
      <c r="BL228" s="1196"/>
      <c r="BM228" s="1196"/>
      <c r="BN228" s="1196"/>
      <c r="BO228" s="1196"/>
      <c r="BP228" s="1196"/>
      <c r="BQ228" s="1196"/>
      <c r="BR228" s="1197"/>
      <c r="BS228" s="1196"/>
      <c r="BT228" s="1776"/>
      <c r="BU228" s="1232" t="s">
        <v>1924</v>
      </c>
      <c r="BV228" s="1232" t="s">
        <v>1928</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7"/>
      <c r="C229" s="1234" t="s">
        <v>1924</v>
      </c>
      <c r="D229" s="1234" t="s">
        <v>1929</v>
      </c>
      <c r="E229" s="1235" t="s">
        <v>1930</v>
      </c>
      <c r="F229" s="1196"/>
      <c r="G229" s="1196"/>
      <c r="H229" s="1196"/>
      <c r="I229" s="1196"/>
      <c r="J229" s="1196"/>
      <c r="K229" s="1196"/>
      <c r="L229" s="1196"/>
      <c r="M229" s="1196"/>
      <c r="N229" s="1196"/>
      <c r="O229" s="1196"/>
      <c r="P229" s="1196"/>
      <c r="Q229" s="1197"/>
      <c r="R229" s="1196"/>
      <c r="S229" s="1196"/>
      <c r="T229" s="1777"/>
      <c r="U229" s="1234" t="s">
        <v>1924</v>
      </c>
      <c r="V229" s="1234" t="s">
        <v>1929</v>
      </c>
      <c r="W229" s="1235" t="s">
        <v>1930</v>
      </c>
      <c r="X229" s="1196"/>
      <c r="Y229" s="1196"/>
      <c r="Z229" s="1196"/>
      <c r="AA229" s="1196"/>
      <c r="AB229" s="1196"/>
      <c r="AC229" s="1196"/>
      <c r="AD229" s="1196"/>
      <c r="AE229" s="1196"/>
      <c r="AF229" s="1196"/>
      <c r="AG229" s="1196"/>
      <c r="AH229" s="1196"/>
      <c r="AI229" s="1197"/>
      <c r="AJ229" s="1196"/>
      <c r="AK229" s="1196"/>
      <c r="AL229" s="1777"/>
      <c r="AM229" s="1234" t="s">
        <v>1924</v>
      </c>
      <c r="AN229" s="1234" t="s">
        <v>1929</v>
      </c>
      <c r="AO229" s="1235" t="s">
        <v>1930</v>
      </c>
      <c r="AP229" s="1196"/>
      <c r="AQ229" s="1196"/>
      <c r="AR229" s="1196"/>
      <c r="AS229" s="1196"/>
      <c r="AT229" s="1196"/>
      <c r="AU229" s="1196"/>
      <c r="AV229" s="1196"/>
      <c r="AW229" s="1196"/>
      <c r="AX229" s="1196"/>
      <c r="AY229" s="1196"/>
      <c r="AZ229" s="1196"/>
      <c r="BA229" s="1197"/>
      <c r="BB229" s="1196"/>
      <c r="BC229" s="1777"/>
      <c r="BD229" s="1234" t="s">
        <v>1924</v>
      </c>
      <c r="BE229" s="1234" t="s">
        <v>1929</v>
      </c>
      <c r="BF229" s="1235" t="s">
        <v>1930</v>
      </c>
      <c r="BG229" s="1196"/>
      <c r="BH229" s="1196"/>
      <c r="BI229" s="1196"/>
      <c r="BJ229" s="1196"/>
      <c r="BK229" s="1196"/>
      <c r="BL229" s="1196"/>
      <c r="BM229" s="1196"/>
      <c r="BN229" s="1196"/>
      <c r="BO229" s="1196"/>
      <c r="BP229" s="1196"/>
      <c r="BQ229" s="1196"/>
      <c r="BR229" s="1197"/>
      <c r="BS229" s="1196"/>
      <c r="BT229" s="1777"/>
      <c r="BU229" s="1234" t="s">
        <v>1924</v>
      </c>
      <c r="BV229" s="1234" t="s">
        <v>1929</v>
      </c>
      <c r="BW229" s="1235" t="s">
        <v>1930</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3" t="s">
        <v>1931</v>
      </c>
      <c r="C230" s="1236" t="s">
        <v>1932</v>
      </c>
      <c r="D230" s="1237" t="s">
        <v>1922</v>
      </c>
      <c r="E230" s="1237" t="s">
        <v>131</v>
      </c>
      <c r="F230" s="1237" t="s">
        <v>1923</v>
      </c>
      <c r="G230" s="1237" t="s">
        <v>1933</v>
      </c>
      <c r="H230" s="1238" t="s">
        <v>1934</v>
      </c>
      <c r="I230" s="1239" t="s">
        <v>768</v>
      </c>
      <c r="J230" s="1239" t="s">
        <v>769</v>
      </c>
      <c r="K230" s="1239" t="s">
        <v>770</v>
      </c>
      <c r="L230" s="1239" t="s">
        <v>771</v>
      </c>
      <c r="M230" s="1239" t="s">
        <v>204</v>
      </c>
      <c r="N230" s="1196"/>
      <c r="O230" s="1196"/>
      <c r="P230" s="1196"/>
      <c r="Q230" s="1197"/>
      <c r="R230" s="1196"/>
      <c r="S230" s="1196"/>
      <c r="T230" s="1773" t="s">
        <v>1931</v>
      </c>
      <c r="U230" s="1236" t="s">
        <v>1932</v>
      </c>
      <c r="V230" s="1237" t="s">
        <v>1922</v>
      </c>
      <c r="W230" s="1237" t="s">
        <v>131</v>
      </c>
      <c r="X230" s="1237" t="s">
        <v>1923</v>
      </c>
      <c r="Y230" s="1237" t="s">
        <v>1933</v>
      </c>
      <c r="Z230" s="1238" t="s">
        <v>1934</v>
      </c>
      <c r="AA230" s="1239" t="s">
        <v>768</v>
      </c>
      <c r="AB230" s="1239" t="s">
        <v>769</v>
      </c>
      <c r="AC230" s="1239" t="s">
        <v>770</v>
      </c>
      <c r="AD230" s="1239" t="s">
        <v>771</v>
      </c>
      <c r="AE230" s="1239" t="s">
        <v>204</v>
      </c>
      <c r="AF230" s="1196"/>
      <c r="AG230" s="1196"/>
      <c r="AH230" s="1196"/>
      <c r="AI230" s="1197"/>
      <c r="AJ230" s="1196"/>
      <c r="AK230" s="1196"/>
      <c r="AL230" s="1773" t="s">
        <v>1931</v>
      </c>
      <c r="AM230" s="1236" t="s">
        <v>1932</v>
      </c>
      <c r="AN230" s="1237" t="s">
        <v>1922</v>
      </c>
      <c r="AO230" s="1237" t="s">
        <v>131</v>
      </c>
      <c r="AP230" s="1237" t="s">
        <v>1923</v>
      </c>
      <c r="AQ230" s="1237" t="s">
        <v>1933</v>
      </c>
      <c r="AR230" s="1238" t="s">
        <v>1934</v>
      </c>
      <c r="AS230" s="1239" t="s">
        <v>768</v>
      </c>
      <c r="AT230" s="1239" t="s">
        <v>769</v>
      </c>
      <c r="AU230" s="1239" t="s">
        <v>770</v>
      </c>
      <c r="AV230" s="1239" t="s">
        <v>771</v>
      </c>
      <c r="AW230" s="1239" t="s">
        <v>204</v>
      </c>
      <c r="AX230" s="1196"/>
      <c r="AY230" s="1196"/>
      <c r="AZ230" s="1196"/>
      <c r="BA230" s="1197"/>
      <c r="BB230" s="1196"/>
      <c r="BC230" s="1773" t="s">
        <v>1931</v>
      </c>
      <c r="BD230" s="1236" t="s">
        <v>1932</v>
      </c>
      <c r="BE230" s="1237" t="s">
        <v>1922</v>
      </c>
      <c r="BF230" s="1237" t="s">
        <v>131</v>
      </c>
      <c r="BG230" s="1237" t="s">
        <v>1923</v>
      </c>
      <c r="BH230" s="1237" t="s">
        <v>1933</v>
      </c>
      <c r="BI230" s="1238" t="s">
        <v>1934</v>
      </c>
      <c r="BJ230" s="1239" t="s">
        <v>768</v>
      </c>
      <c r="BK230" s="1239" t="s">
        <v>769</v>
      </c>
      <c r="BL230" s="1239" t="s">
        <v>770</v>
      </c>
      <c r="BM230" s="1239" t="s">
        <v>771</v>
      </c>
      <c r="BN230" s="1239" t="s">
        <v>204</v>
      </c>
      <c r="BO230" s="1196"/>
      <c r="BP230" s="1196"/>
      <c r="BQ230" s="1196"/>
      <c r="BR230" s="1197"/>
      <c r="BS230" s="1196"/>
      <c r="BT230" s="1773" t="s">
        <v>1931</v>
      </c>
      <c r="BU230" s="1236" t="s">
        <v>1932</v>
      </c>
      <c r="BV230" s="1237" t="s">
        <v>1922</v>
      </c>
      <c r="BW230" s="1237" t="s">
        <v>131</v>
      </c>
      <c r="BX230" s="1237" t="s">
        <v>1923</v>
      </c>
      <c r="BY230" s="1237" t="s">
        <v>1933</v>
      </c>
      <c r="BZ230" s="1238" t="s">
        <v>1934</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4"/>
      <c r="C231" s="1240">
        <v>1</v>
      </c>
      <c r="D231" s="1233" t="s">
        <v>1935</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4"/>
      <c r="U231" s="1240">
        <v>1</v>
      </c>
      <c r="V231" s="1233" t="s">
        <v>1935</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4"/>
      <c r="AM231" s="1240">
        <v>1</v>
      </c>
      <c r="AN231" s="1233" t="s">
        <v>1935</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4"/>
      <c r="BD231" s="1240">
        <v>1</v>
      </c>
      <c r="BE231" s="1233" t="s">
        <v>1935</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4"/>
      <c r="BU231" s="1240">
        <v>1</v>
      </c>
      <c r="BV231" s="1233" t="s">
        <v>1935</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4"/>
      <c r="C232" s="1247">
        <v>2</v>
      </c>
      <c r="D232" s="1233" t="s">
        <v>1935</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4"/>
      <c r="U232" s="1247">
        <v>2</v>
      </c>
      <c r="V232" s="1233" t="s">
        <v>1935</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4"/>
      <c r="AM232" s="1247">
        <v>2</v>
      </c>
      <c r="AN232" s="1233" t="s">
        <v>1935</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4"/>
      <c r="BD232" s="1247">
        <v>2</v>
      </c>
      <c r="BE232" s="1233" t="s">
        <v>1935</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4"/>
      <c r="BU232" s="1247">
        <v>2</v>
      </c>
      <c r="BV232" s="1233" t="s">
        <v>1935</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4"/>
      <c r="C233" s="1247">
        <v>3</v>
      </c>
      <c r="D233" s="1233" t="s">
        <v>1935</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4"/>
      <c r="U233" s="1247">
        <v>3</v>
      </c>
      <c r="V233" s="1233" t="s">
        <v>1935</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4"/>
      <c r="AM233" s="1247">
        <v>3</v>
      </c>
      <c r="AN233" s="1233" t="s">
        <v>1935</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4"/>
      <c r="BD233" s="1247">
        <v>3</v>
      </c>
      <c r="BE233" s="1233" t="s">
        <v>1935</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4"/>
      <c r="BU233" s="1247">
        <v>3</v>
      </c>
      <c r="BV233" s="1233" t="s">
        <v>1935</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4"/>
      <c r="C234" s="1247">
        <v>4</v>
      </c>
      <c r="D234" s="1233" t="s">
        <v>1935</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4"/>
      <c r="U234" s="1247">
        <v>4</v>
      </c>
      <c r="V234" s="1233" t="s">
        <v>1935</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4"/>
      <c r="AM234" s="1247">
        <v>4</v>
      </c>
      <c r="AN234" s="1233" t="s">
        <v>1935</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4"/>
      <c r="BD234" s="1247">
        <v>4</v>
      </c>
      <c r="BE234" s="1233" t="s">
        <v>1935</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4"/>
      <c r="BU234" s="1247">
        <v>4</v>
      </c>
      <c r="BV234" s="1233" t="s">
        <v>1935</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4"/>
      <c r="C235" s="1247">
        <v>5</v>
      </c>
      <c r="D235" s="1233" t="s">
        <v>1935</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4"/>
      <c r="U235" s="1247">
        <v>5</v>
      </c>
      <c r="V235" s="1233" t="s">
        <v>1935</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4"/>
      <c r="AM235" s="1247">
        <v>5</v>
      </c>
      <c r="AN235" s="1233" t="s">
        <v>1935</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4"/>
      <c r="BD235" s="1247">
        <v>5</v>
      </c>
      <c r="BE235" s="1233" t="s">
        <v>1935</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4"/>
      <c r="BU235" s="1247">
        <v>5</v>
      </c>
      <c r="BV235" s="1233" t="s">
        <v>1935</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4"/>
      <c r="C236" s="1247">
        <v>6</v>
      </c>
      <c r="D236" s="1233" t="s">
        <v>1935</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4"/>
      <c r="U236" s="1247">
        <v>6</v>
      </c>
      <c r="V236" s="1233" t="s">
        <v>1935</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4"/>
      <c r="AM236" s="1247">
        <v>6</v>
      </c>
      <c r="AN236" s="1233" t="s">
        <v>1935</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4"/>
      <c r="BD236" s="1247">
        <v>6</v>
      </c>
      <c r="BE236" s="1233" t="s">
        <v>1935</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4"/>
      <c r="BU236" s="1247">
        <v>6</v>
      </c>
      <c r="BV236" s="1233" t="s">
        <v>1935</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4"/>
      <c r="C237" s="1247">
        <v>7</v>
      </c>
      <c r="D237" s="1233" t="s">
        <v>1935</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4"/>
      <c r="U237" s="1247">
        <v>7</v>
      </c>
      <c r="V237" s="1233" t="s">
        <v>1935</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4"/>
      <c r="AM237" s="1247">
        <v>7</v>
      </c>
      <c r="AN237" s="1233" t="s">
        <v>1935</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4"/>
      <c r="BD237" s="1247">
        <v>7</v>
      </c>
      <c r="BE237" s="1233" t="s">
        <v>1935</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4"/>
      <c r="BU237" s="1247">
        <v>7</v>
      </c>
      <c r="BV237" s="1233" t="s">
        <v>1935</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4"/>
      <c r="C238" s="1247">
        <v>8</v>
      </c>
      <c r="D238" s="1233" t="s">
        <v>1935</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4"/>
      <c r="U238" s="1247">
        <v>8</v>
      </c>
      <c r="V238" s="1233" t="s">
        <v>1935</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4"/>
      <c r="AM238" s="1247">
        <v>8</v>
      </c>
      <c r="AN238" s="1233" t="s">
        <v>1935</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4"/>
      <c r="BD238" s="1247">
        <v>8</v>
      </c>
      <c r="BE238" s="1233" t="s">
        <v>1935</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4"/>
      <c r="BU238" s="1247">
        <v>8</v>
      </c>
      <c r="BV238" s="1233" t="s">
        <v>1935</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4"/>
      <c r="C239" s="1247">
        <v>9</v>
      </c>
      <c r="D239" s="1233" t="s">
        <v>1935</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4"/>
      <c r="U239" s="1247">
        <v>9</v>
      </c>
      <c r="V239" s="1233" t="s">
        <v>1935</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4"/>
      <c r="AM239" s="1247">
        <v>9</v>
      </c>
      <c r="AN239" s="1233" t="s">
        <v>1935</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4"/>
      <c r="BD239" s="1247">
        <v>9</v>
      </c>
      <c r="BE239" s="1233" t="s">
        <v>1935</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4"/>
      <c r="BU239" s="1247">
        <v>9</v>
      </c>
      <c r="BV239" s="1233" t="s">
        <v>1935</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5"/>
      <c r="C240" s="1249">
        <v>10</v>
      </c>
      <c r="D240" s="1235" t="s">
        <v>1935</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5"/>
      <c r="U240" s="1249">
        <v>10</v>
      </c>
      <c r="V240" s="1235" t="s">
        <v>1935</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5"/>
      <c r="AM240" s="1249">
        <v>10</v>
      </c>
      <c r="AN240" s="1235" t="s">
        <v>1935</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5"/>
      <c r="BD240" s="1249">
        <v>10</v>
      </c>
      <c r="BE240" s="1235" t="s">
        <v>1935</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5"/>
      <c r="BU240" s="1249">
        <v>10</v>
      </c>
      <c r="BV240" s="1235" t="s">
        <v>1935</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1936</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1967</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3" t="s">
        <v>1917</v>
      </c>
      <c r="C245" s="1254" t="s">
        <v>1938</v>
      </c>
      <c r="D245" s="1189" t="s">
        <v>1939</v>
      </c>
      <c r="E245" s="1190" t="s">
        <v>1373</v>
      </c>
      <c r="F245" s="1189" t="s">
        <v>1941</v>
      </c>
      <c r="G245" s="1255" t="s">
        <v>1944</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6"/>
      <c r="C246" s="1292" t="s">
        <v>1957</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4"/>
      <c r="C247" s="1264" t="s">
        <v>1948</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4"/>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5"/>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3" t="s">
        <v>1921</v>
      </c>
      <c r="C250" s="1285" t="s">
        <v>1922</v>
      </c>
      <c r="D250" s="1286" t="s">
        <v>131</v>
      </c>
      <c r="E250" s="1286" t="s">
        <v>1923</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6"/>
      <c r="C251" s="1230" t="s">
        <v>1924</v>
      </c>
      <c r="D251" s="1230" t="s">
        <v>1925</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6"/>
      <c r="C252" s="1232" t="s">
        <v>1924</v>
      </c>
      <c r="D252" s="1232" t="s">
        <v>1926</v>
      </c>
      <c r="E252" s="1233" t="s">
        <v>1927</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6" customFormat="1" x14ac:dyDescent="0.25">
      <c r="A253" s="1196"/>
      <c r="B253" s="1776"/>
      <c r="C253" s="1232" t="s">
        <v>1924</v>
      </c>
      <c r="D253" s="1232" t="s">
        <v>1928</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6" customFormat="1" x14ac:dyDescent="0.25">
      <c r="A254" s="1196"/>
      <c r="B254" s="1776"/>
      <c r="C254" s="1232" t="s">
        <v>1924</v>
      </c>
      <c r="D254" s="1232" t="s">
        <v>1929</v>
      </c>
      <c r="E254" s="1233" t="s">
        <v>1930</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6"/>
      <c r="C255" s="1232" t="s">
        <v>1935</v>
      </c>
      <c r="D255" s="1232" t="s">
        <v>2126</v>
      </c>
      <c r="E255" s="1233" t="s">
        <v>2127</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7"/>
      <c r="C256" s="1234" t="s">
        <v>1935</v>
      </c>
      <c r="D256" s="1234" t="s">
        <v>2126</v>
      </c>
      <c r="E256" s="1235" t="s">
        <v>2128</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3" t="s">
        <v>1931</v>
      </c>
      <c r="C257" s="1236" t="s">
        <v>1932</v>
      </c>
      <c r="D257" s="1237" t="s">
        <v>1922</v>
      </c>
      <c r="E257" s="1237" t="s">
        <v>131</v>
      </c>
      <c r="F257" s="1237" t="s">
        <v>1923</v>
      </c>
      <c r="G257" s="1237" t="s">
        <v>1933</v>
      </c>
      <c r="H257" s="1238" t="s">
        <v>1934</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4"/>
      <c r="C258" s="1240">
        <v>1</v>
      </c>
      <c r="D258" s="1233" t="s">
        <v>1935</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4"/>
      <c r="C259" s="1247">
        <v>2</v>
      </c>
      <c r="D259" s="1233" t="s">
        <v>1935</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4"/>
      <c r="C260" s="1247">
        <v>3</v>
      </c>
      <c r="D260" s="1233" t="s">
        <v>1935</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4"/>
      <c r="C261" s="1247">
        <v>4</v>
      </c>
      <c r="D261" s="1233" t="s">
        <v>1935</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4"/>
      <c r="C262" s="1247">
        <v>5</v>
      </c>
      <c r="D262" s="1233" t="s">
        <v>1935</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4"/>
      <c r="C263" s="1247">
        <v>6</v>
      </c>
      <c r="D263" s="1233" t="s">
        <v>1935</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4"/>
      <c r="C264" s="1247">
        <v>7</v>
      </c>
      <c r="D264" s="1233" t="s">
        <v>1935</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4"/>
      <c r="C265" s="1247">
        <v>8</v>
      </c>
      <c r="D265" s="1233" t="s">
        <v>1935</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4"/>
      <c r="C266" s="1247">
        <v>9</v>
      </c>
      <c r="D266" s="1233" t="s">
        <v>1935</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5"/>
      <c r="C267" s="1249">
        <v>10</v>
      </c>
      <c r="D267" s="1235" t="s">
        <v>1935</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3" t="s">
        <v>1968</v>
      </c>
      <c r="C272" s="1254" t="s">
        <v>1969</v>
      </c>
      <c r="D272" s="1189" t="s">
        <v>1970</v>
      </c>
      <c r="E272" s="1190" t="s">
        <v>729</v>
      </c>
      <c r="F272" s="1189" t="s">
        <v>1971</v>
      </c>
      <c r="G272" s="1189" t="s">
        <v>1903</v>
      </c>
      <c r="H272" s="1220"/>
      <c r="I272" s="1220"/>
      <c r="J272" s="1348"/>
      <c r="K272" s="1348"/>
      <c r="L272" s="1348"/>
      <c r="M272" s="1348"/>
      <c r="N272" s="1348"/>
      <c r="O272" s="1349"/>
      <c r="P272" s="1350"/>
      <c r="Q272" s="1350"/>
      <c r="R272" s="1350"/>
      <c r="S272" s="1350"/>
      <c r="T272" s="1773" t="s">
        <v>1968</v>
      </c>
      <c r="U272" s="1254" t="s">
        <v>1969</v>
      </c>
      <c r="V272" s="1189" t="s">
        <v>1970</v>
      </c>
      <c r="W272" s="1190" t="s">
        <v>729</v>
      </c>
      <c r="X272" s="1189" t="s">
        <v>1971</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6"/>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6"/>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3" t="s">
        <v>1931</v>
      </c>
      <c r="C274" s="1354" t="s">
        <v>1932</v>
      </c>
      <c r="D274" s="1237" t="s">
        <v>1922</v>
      </c>
      <c r="E274" s="1237" t="s">
        <v>131</v>
      </c>
      <c r="F274" s="1237" t="s">
        <v>1923</v>
      </c>
      <c r="G274" s="1237" t="s">
        <v>1933</v>
      </c>
      <c r="H274" s="1238" t="s">
        <v>1934</v>
      </c>
      <c r="I274" s="1239" t="s">
        <v>768</v>
      </c>
      <c r="J274" s="1239" t="s">
        <v>769</v>
      </c>
      <c r="K274" s="1239" t="s">
        <v>770</v>
      </c>
      <c r="L274" s="1239" t="s">
        <v>771</v>
      </c>
      <c r="M274" s="1239" t="s">
        <v>204</v>
      </c>
      <c r="N274" s="1196"/>
      <c r="O274" s="1197"/>
      <c r="P274" s="1196"/>
      <c r="Q274" s="1196"/>
      <c r="R274" s="1196"/>
      <c r="S274" s="1196"/>
      <c r="T274" s="1773" t="s">
        <v>1931</v>
      </c>
      <c r="U274" s="1353" t="s">
        <v>1932</v>
      </c>
      <c r="V274" s="1237" t="s">
        <v>1922</v>
      </c>
      <c r="W274" s="1237" t="s">
        <v>131</v>
      </c>
      <c r="X274" s="1237" t="s">
        <v>1923</v>
      </c>
      <c r="Y274" s="1237" t="s">
        <v>1933</v>
      </c>
      <c r="Z274" s="1238" t="s">
        <v>1934</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4"/>
      <c r="C275" s="1240">
        <v>1</v>
      </c>
      <c r="D275" s="1233" t="s">
        <v>1935</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4"/>
      <c r="U275" s="1240">
        <v>1</v>
      </c>
      <c r="V275" s="1233" t="s">
        <v>1935</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4"/>
      <c r="C276" s="1247">
        <v>2</v>
      </c>
      <c r="D276" s="1233" t="s">
        <v>1935</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4"/>
      <c r="U276" s="1247">
        <v>2</v>
      </c>
      <c r="V276" s="1233" t="s">
        <v>1935</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4"/>
      <c r="C277" s="1247">
        <v>3</v>
      </c>
      <c r="D277" s="1233" t="s">
        <v>1935</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4"/>
      <c r="U277" s="1247">
        <v>3</v>
      </c>
      <c r="V277" s="1233" t="s">
        <v>1935</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4"/>
      <c r="C278" s="1247">
        <v>4</v>
      </c>
      <c r="D278" s="1233" t="s">
        <v>1935</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4"/>
      <c r="U278" s="1247">
        <v>4</v>
      </c>
      <c r="V278" s="1233" t="s">
        <v>1935</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4"/>
      <c r="C279" s="1247">
        <v>5</v>
      </c>
      <c r="D279" s="1233" t="s">
        <v>1935</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4"/>
      <c r="U279" s="1247">
        <v>5</v>
      </c>
      <c r="V279" s="1233" t="s">
        <v>1935</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4"/>
      <c r="C280" s="1247">
        <v>6</v>
      </c>
      <c r="D280" s="1233" t="s">
        <v>1935</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4"/>
      <c r="U280" s="1247">
        <v>6</v>
      </c>
      <c r="V280" s="1233" t="s">
        <v>1935</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4"/>
      <c r="C281" s="1247">
        <v>7</v>
      </c>
      <c r="D281" s="1233" t="s">
        <v>1935</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4"/>
      <c r="U281" s="1247">
        <v>7</v>
      </c>
      <c r="V281" s="1233" t="s">
        <v>1935</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4"/>
      <c r="C282" s="1247">
        <v>8</v>
      </c>
      <c r="D282" s="1233" t="s">
        <v>1935</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4"/>
      <c r="U282" s="1247">
        <v>8</v>
      </c>
      <c r="V282" s="1233" t="s">
        <v>1935</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4"/>
      <c r="C283" s="1247">
        <v>9</v>
      </c>
      <c r="D283" s="1233" t="s">
        <v>1935</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4"/>
      <c r="U283" s="1247">
        <v>9</v>
      </c>
      <c r="V283" s="1233" t="s">
        <v>1935</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5"/>
      <c r="C284" s="1249">
        <v>10</v>
      </c>
      <c r="D284" s="1235" t="s">
        <v>1935</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5"/>
      <c r="U284" s="1249">
        <v>10</v>
      </c>
      <c r="V284" s="1235" t="s">
        <v>1935</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3" t="s">
        <v>1968</v>
      </c>
      <c r="C289" s="1254" t="s">
        <v>1969</v>
      </c>
      <c r="D289" s="1189" t="s">
        <v>1970</v>
      </c>
      <c r="E289" s="1190" t="s">
        <v>729</v>
      </c>
      <c r="F289" s="1189" t="s">
        <v>1971</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6"/>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3" t="s">
        <v>1931</v>
      </c>
      <c r="C291" s="1236" t="s">
        <v>1932</v>
      </c>
      <c r="D291" s="1237" t="s">
        <v>1922</v>
      </c>
      <c r="E291" s="1237" t="s">
        <v>131</v>
      </c>
      <c r="F291" s="1237" t="s">
        <v>1923</v>
      </c>
      <c r="G291" s="1237" t="s">
        <v>1933</v>
      </c>
      <c r="H291" s="1238" t="s">
        <v>1934</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4"/>
      <c r="C292" s="1240">
        <v>1</v>
      </c>
      <c r="D292" s="1233" t="s">
        <v>1935</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4"/>
      <c r="C293" s="1247">
        <v>2</v>
      </c>
      <c r="D293" s="1233" t="s">
        <v>1935</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4"/>
      <c r="C294" s="1247">
        <v>3</v>
      </c>
      <c r="D294" s="1233" t="s">
        <v>1935</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4"/>
      <c r="C295" s="1247">
        <v>4</v>
      </c>
      <c r="D295" s="1233" t="s">
        <v>1935</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4"/>
      <c r="C296" s="1247">
        <v>5</v>
      </c>
      <c r="D296" s="1233" t="s">
        <v>1935</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4"/>
      <c r="C297" s="1247">
        <v>6</v>
      </c>
      <c r="D297" s="1233" t="s">
        <v>1935</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4"/>
      <c r="C298" s="1247">
        <v>7</v>
      </c>
      <c r="D298" s="1233" t="s">
        <v>1935</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4"/>
      <c r="C299" s="1247">
        <v>8</v>
      </c>
      <c r="D299" s="1233" t="s">
        <v>1935</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4"/>
      <c r="C300" s="1247">
        <v>9</v>
      </c>
      <c r="D300" s="1233" t="s">
        <v>1935</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5"/>
      <c r="C301" s="1249">
        <v>10</v>
      </c>
      <c r="D301" s="1235" t="s">
        <v>1935</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1972</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8" t="s">
        <v>1917</v>
      </c>
      <c r="C306" s="1189" t="s">
        <v>1918</v>
      </c>
      <c r="D306" s="1190" t="s">
        <v>1919</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79"/>
      <c r="C307" s="1227" t="s">
        <v>1920</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3" t="s">
        <v>1931</v>
      </c>
      <c r="C308" s="1236" t="s">
        <v>1932</v>
      </c>
      <c r="D308" s="1237" t="s">
        <v>1922</v>
      </c>
      <c r="E308" s="1237" t="s">
        <v>131</v>
      </c>
      <c r="F308" s="1237" t="s">
        <v>1923</v>
      </c>
      <c r="G308" s="1237" t="s">
        <v>1933</v>
      </c>
      <c r="H308" s="1238" t="s">
        <v>1934</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4"/>
      <c r="C309" s="1240">
        <v>1</v>
      </c>
      <c r="D309" s="1233" t="s">
        <v>1935</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4"/>
      <c r="C310" s="1247">
        <v>2</v>
      </c>
      <c r="D310" s="1233" t="s">
        <v>1935</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4"/>
      <c r="C311" s="1247">
        <v>3</v>
      </c>
      <c r="D311" s="1233" t="s">
        <v>1935</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4"/>
      <c r="C312" s="1247">
        <v>4</v>
      </c>
      <c r="D312" s="1233" t="s">
        <v>1935</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4"/>
      <c r="C313" s="1247">
        <v>5</v>
      </c>
      <c r="D313" s="1233" t="s">
        <v>1935</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4"/>
      <c r="C314" s="1247">
        <v>6</v>
      </c>
      <c r="D314" s="1233" t="s">
        <v>1935</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4"/>
      <c r="C315" s="1247">
        <v>7</v>
      </c>
      <c r="D315" s="1233" t="s">
        <v>1935</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4"/>
      <c r="C316" s="1247">
        <v>8</v>
      </c>
      <c r="D316" s="1233" t="s">
        <v>1935</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4"/>
      <c r="C317" s="1247">
        <v>9</v>
      </c>
      <c r="D317" s="1233" t="s">
        <v>1935</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5"/>
      <c r="C318" s="1249">
        <v>10</v>
      </c>
      <c r="D318" s="1235" t="s">
        <v>1935</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1973</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1974</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3" t="s">
        <v>1968</v>
      </c>
      <c r="C323" s="1254" t="s">
        <v>1969</v>
      </c>
      <c r="D323" s="1189" t="s">
        <v>1970</v>
      </c>
      <c r="E323" s="1190" t="s">
        <v>729</v>
      </c>
      <c r="F323" s="1189" t="s">
        <v>1971</v>
      </c>
      <c r="G323" s="1189" t="s">
        <v>1975</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7"/>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3" t="s">
        <v>1931</v>
      </c>
      <c r="C325" s="1236" t="s">
        <v>1932</v>
      </c>
      <c r="D325" s="1237" t="s">
        <v>1922</v>
      </c>
      <c r="E325" s="1237" t="s">
        <v>131</v>
      </c>
      <c r="F325" s="1237" t="s">
        <v>1923</v>
      </c>
      <c r="G325" s="1237" t="s">
        <v>1933</v>
      </c>
      <c r="H325" s="1238" t="s">
        <v>1934</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4"/>
      <c r="C326" s="1240">
        <v>1</v>
      </c>
      <c r="D326" s="1233" t="s">
        <v>1935</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4"/>
      <c r="C327" s="1247">
        <v>2</v>
      </c>
      <c r="D327" s="1233" t="s">
        <v>1935</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4"/>
      <c r="C328" s="1247">
        <v>3</v>
      </c>
      <c r="D328" s="1233" t="s">
        <v>1935</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4"/>
      <c r="C329" s="1247">
        <v>4</v>
      </c>
      <c r="D329" s="1233" t="s">
        <v>1935</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4"/>
      <c r="C330" s="1247">
        <v>5</v>
      </c>
      <c r="D330" s="1233" t="s">
        <v>1935</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4"/>
      <c r="C331" s="1247">
        <v>6</v>
      </c>
      <c r="D331" s="1233" t="s">
        <v>1935</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4"/>
      <c r="C332" s="1247">
        <v>7</v>
      </c>
      <c r="D332" s="1233" t="s">
        <v>1935</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4"/>
      <c r="C333" s="1247">
        <v>8</v>
      </c>
      <c r="D333" s="1233" t="s">
        <v>1935</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4"/>
      <c r="C334" s="1247">
        <v>9</v>
      </c>
      <c r="D334" s="1233" t="s">
        <v>1935</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5"/>
      <c r="C335" s="1357">
        <v>10</v>
      </c>
      <c r="D335" s="1358" t="s">
        <v>1935</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3" t="s">
        <v>1976</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7"/>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1974</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3" t="s">
        <v>1968</v>
      </c>
      <c r="C342" s="1254" t="s">
        <v>1969</v>
      </c>
      <c r="D342" s="1189" t="s">
        <v>1970</v>
      </c>
      <c r="E342" s="1190" t="s">
        <v>729</v>
      </c>
      <c r="F342" s="1189" t="s">
        <v>1971</v>
      </c>
      <c r="G342" s="1189" t="s">
        <v>1975</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7"/>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3" t="s">
        <v>1931</v>
      </c>
      <c r="C344" s="1236" t="s">
        <v>1932</v>
      </c>
      <c r="D344" s="1237" t="s">
        <v>1922</v>
      </c>
      <c r="E344" s="1237" t="s">
        <v>131</v>
      </c>
      <c r="F344" s="1237" t="s">
        <v>1923</v>
      </c>
      <c r="G344" s="1237" t="s">
        <v>1933</v>
      </c>
      <c r="H344" s="1238" t="s">
        <v>1934</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4"/>
      <c r="C345" s="1240">
        <v>1</v>
      </c>
      <c r="D345" s="1233" t="s">
        <v>1935</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4"/>
      <c r="C346" s="1247">
        <v>2</v>
      </c>
      <c r="D346" s="1233" t="s">
        <v>1935</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4"/>
      <c r="C347" s="1247">
        <v>3</v>
      </c>
      <c r="D347" s="1233" t="s">
        <v>1935</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4"/>
      <c r="C348" s="1247">
        <v>4</v>
      </c>
      <c r="D348" s="1233" t="s">
        <v>1935</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4"/>
      <c r="C349" s="1247">
        <v>5</v>
      </c>
      <c r="D349" s="1233" t="s">
        <v>1935</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4"/>
      <c r="C350" s="1247">
        <v>6</v>
      </c>
      <c r="D350" s="1233" t="s">
        <v>1935</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4"/>
      <c r="C351" s="1247">
        <v>7</v>
      </c>
      <c r="D351" s="1233" t="s">
        <v>1935</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4"/>
      <c r="C352" s="1247">
        <v>8</v>
      </c>
      <c r="D352" s="1233" t="s">
        <v>1935</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4"/>
      <c r="C353" s="1247">
        <v>9</v>
      </c>
      <c r="D353" s="1233" t="s">
        <v>1935</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5"/>
      <c r="C354" s="1357">
        <v>10</v>
      </c>
      <c r="D354" s="1358" t="s">
        <v>1935</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3" t="s">
        <v>1976</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7"/>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1977</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1977</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3" t="s">
        <v>1968</v>
      </c>
      <c r="C361" s="1254" t="s">
        <v>1969</v>
      </c>
      <c r="D361" s="1189" t="s">
        <v>1970</v>
      </c>
      <c r="E361" s="1190" t="s">
        <v>729</v>
      </c>
      <c r="F361" s="1189" t="s">
        <v>1971</v>
      </c>
      <c r="G361" s="1189" t="s">
        <v>1975</v>
      </c>
      <c r="H361" s="1196"/>
      <c r="I361" s="1196"/>
      <c r="J361" s="1196"/>
      <c r="K361" s="1196"/>
      <c r="L361" s="1196"/>
      <c r="M361" s="1197"/>
      <c r="N361" s="1196"/>
      <c r="O361" s="1196"/>
      <c r="P361" s="1196"/>
      <c r="Q361" s="1196"/>
      <c r="R361" s="1196"/>
      <c r="S361" s="1196"/>
      <c r="T361" s="1773" t="s">
        <v>1968</v>
      </c>
      <c r="U361" s="1254" t="s">
        <v>1969</v>
      </c>
      <c r="V361" s="1189" t="s">
        <v>1970</v>
      </c>
      <c r="W361" s="1190" t="s">
        <v>729</v>
      </c>
      <c r="X361" s="1189" t="s">
        <v>1971</v>
      </c>
      <c r="Y361" s="1189" t="s">
        <v>1903</v>
      </c>
      <c r="Z361" s="1189" t="s">
        <v>1975</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7"/>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7"/>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3" t="s">
        <v>1931</v>
      </c>
      <c r="C363" s="1236" t="s">
        <v>1932</v>
      </c>
      <c r="D363" s="1237" t="s">
        <v>1922</v>
      </c>
      <c r="E363" s="1237" t="s">
        <v>131</v>
      </c>
      <c r="F363" s="1237" t="s">
        <v>1923</v>
      </c>
      <c r="G363" s="1237" t="s">
        <v>1933</v>
      </c>
      <c r="H363" s="1238" t="s">
        <v>1934</v>
      </c>
      <c r="I363" s="1239" t="s">
        <v>768</v>
      </c>
      <c r="J363" s="1239" t="s">
        <v>769</v>
      </c>
      <c r="K363" s="1239" t="s">
        <v>770</v>
      </c>
      <c r="L363" s="1239" t="s">
        <v>771</v>
      </c>
      <c r="M363" s="1239" t="s">
        <v>204</v>
      </c>
      <c r="N363" s="1196"/>
      <c r="O363" s="1196"/>
      <c r="P363" s="1196"/>
      <c r="Q363" s="1196"/>
      <c r="R363" s="1196"/>
      <c r="S363" s="1196"/>
      <c r="T363" s="1773" t="s">
        <v>1931</v>
      </c>
      <c r="U363" s="1236" t="s">
        <v>1932</v>
      </c>
      <c r="V363" s="1237" t="s">
        <v>1922</v>
      </c>
      <c r="W363" s="1237" t="s">
        <v>131</v>
      </c>
      <c r="X363" s="1237" t="s">
        <v>1923</v>
      </c>
      <c r="Y363" s="1237" t="s">
        <v>1933</v>
      </c>
      <c r="Z363" s="1238" t="s">
        <v>1934</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4"/>
      <c r="C364" s="1240">
        <v>1</v>
      </c>
      <c r="D364" s="1233" t="s">
        <v>1935</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4"/>
      <c r="U364" s="1240">
        <v>1</v>
      </c>
      <c r="V364" s="1233" t="s">
        <v>1935</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4"/>
      <c r="C365" s="1247">
        <v>2</v>
      </c>
      <c r="D365" s="1233" t="s">
        <v>1935</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4"/>
      <c r="U365" s="1247">
        <v>2</v>
      </c>
      <c r="V365" s="1233" t="s">
        <v>1935</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4"/>
      <c r="C366" s="1247">
        <v>3</v>
      </c>
      <c r="D366" s="1233" t="s">
        <v>1935</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4"/>
      <c r="U366" s="1247">
        <v>3</v>
      </c>
      <c r="V366" s="1233" t="s">
        <v>1935</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4"/>
      <c r="C367" s="1247">
        <v>4</v>
      </c>
      <c r="D367" s="1233" t="s">
        <v>1935</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4"/>
      <c r="U367" s="1247">
        <v>4</v>
      </c>
      <c r="V367" s="1233" t="s">
        <v>1935</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4"/>
      <c r="C368" s="1247">
        <v>5</v>
      </c>
      <c r="D368" s="1233" t="s">
        <v>1935</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4"/>
      <c r="U368" s="1247">
        <v>5</v>
      </c>
      <c r="V368" s="1233" t="s">
        <v>1935</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4"/>
      <c r="C369" s="1247">
        <v>6</v>
      </c>
      <c r="D369" s="1233" t="s">
        <v>1935</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4"/>
      <c r="U369" s="1247">
        <v>6</v>
      </c>
      <c r="V369" s="1233" t="s">
        <v>1935</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4"/>
      <c r="C370" s="1247">
        <v>7</v>
      </c>
      <c r="D370" s="1233" t="s">
        <v>1935</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4"/>
      <c r="U370" s="1247">
        <v>7</v>
      </c>
      <c r="V370" s="1233" t="s">
        <v>1935</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4"/>
      <c r="C371" s="1247">
        <v>8</v>
      </c>
      <c r="D371" s="1233" t="s">
        <v>1935</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4"/>
      <c r="U371" s="1247">
        <v>8</v>
      </c>
      <c r="V371" s="1233" t="s">
        <v>1935</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4"/>
      <c r="C372" s="1247">
        <v>9</v>
      </c>
      <c r="D372" s="1233" t="s">
        <v>1935</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4"/>
      <c r="U372" s="1247">
        <v>9</v>
      </c>
      <c r="V372" s="1233" t="s">
        <v>1935</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5"/>
      <c r="C373" s="1249">
        <v>10</v>
      </c>
      <c r="D373" s="1235" t="s">
        <v>1935</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5"/>
      <c r="U373" s="1249">
        <v>10</v>
      </c>
      <c r="V373" s="1235" t="s">
        <v>1935</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1978</v>
      </c>
      <c r="H376" s="1190" t="s">
        <v>1395</v>
      </c>
      <c r="I376" s="1190" t="s">
        <v>1411</v>
      </c>
      <c r="J376" s="1189" t="s">
        <v>1396</v>
      </c>
      <c r="K376" s="1190" t="s">
        <v>1979</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1978</v>
      </c>
      <c r="Z376" s="1190" t="s">
        <v>1395</v>
      </c>
      <c r="AA376" s="1190" t="s">
        <v>1411</v>
      </c>
      <c r="AB376" s="1189" t="s">
        <v>1396</v>
      </c>
      <c r="AC376" s="1190" t="s">
        <v>1979</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1980</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1980</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3" t="s">
        <v>1981</v>
      </c>
      <c r="C378" s="1198" t="s">
        <v>1497</v>
      </c>
      <c r="D378" s="1198" t="s">
        <v>729</v>
      </c>
      <c r="E378" s="1198" t="s">
        <v>1498</v>
      </c>
      <c r="F378" s="1196"/>
      <c r="G378" s="1220" t="s">
        <v>1903</v>
      </c>
      <c r="H378" s="1220" t="s">
        <v>1975</v>
      </c>
      <c r="I378" s="1196"/>
      <c r="J378" s="1196"/>
      <c r="K378" s="1196"/>
      <c r="L378" s="1196"/>
      <c r="M378" s="1196"/>
      <c r="N378" s="1197"/>
      <c r="O378" s="1196"/>
      <c r="P378" s="1196"/>
      <c r="Q378" s="1196"/>
      <c r="R378" s="1196"/>
      <c r="S378" s="1196"/>
      <c r="T378" s="1773" t="s">
        <v>1981</v>
      </c>
      <c r="U378" s="1198" t="s">
        <v>1497</v>
      </c>
      <c r="V378" s="1198" t="s">
        <v>729</v>
      </c>
      <c r="W378" s="1198" t="s">
        <v>1498</v>
      </c>
      <c r="X378" s="1196"/>
      <c r="Y378" s="1220" t="s">
        <v>1903</v>
      </c>
      <c r="Z378" s="1220" t="s">
        <v>1975</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93"/>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93"/>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93"/>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93"/>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93"/>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93"/>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93"/>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93"/>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4"/>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4"/>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3" t="s">
        <v>1982</v>
      </c>
      <c r="C384" s="1236" t="s">
        <v>1932</v>
      </c>
      <c r="D384" s="1374" t="s">
        <v>1922</v>
      </c>
      <c r="E384" s="1374" t="s">
        <v>131</v>
      </c>
      <c r="F384" s="1237" t="s">
        <v>1923</v>
      </c>
      <c r="G384" s="1237" t="s">
        <v>1933</v>
      </c>
      <c r="H384" s="1238" t="s">
        <v>1934</v>
      </c>
      <c r="I384" s="1239" t="s">
        <v>768</v>
      </c>
      <c r="J384" s="1375" t="s">
        <v>769</v>
      </c>
      <c r="K384" s="1239" t="s">
        <v>770</v>
      </c>
      <c r="L384" s="1239" t="s">
        <v>771</v>
      </c>
      <c r="M384" s="1239" t="s">
        <v>204</v>
      </c>
      <c r="N384" s="1197"/>
      <c r="O384" s="1196"/>
      <c r="P384" s="1196"/>
      <c r="Q384" s="1196"/>
      <c r="R384" s="1196"/>
      <c r="S384" s="1196"/>
      <c r="T384" s="1773" t="s">
        <v>1982</v>
      </c>
      <c r="U384" s="1236" t="s">
        <v>1932</v>
      </c>
      <c r="V384" s="1374" t="s">
        <v>1922</v>
      </c>
      <c r="W384" s="1374" t="s">
        <v>131</v>
      </c>
      <c r="X384" s="1237" t="s">
        <v>1923</v>
      </c>
      <c r="Y384" s="1237" t="s">
        <v>1933</v>
      </c>
      <c r="Z384" s="1238" t="s">
        <v>1934</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4"/>
      <c r="C385" s="1240">
        <v>1</v>
      </c>
      <c r="D385" s="1233" t="s">
        <v>1935</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4"/>
      <c r="U385" s="1240">
        <v>1</v>
      </c>
      <c r="V385" s="1233" t="s">
        <v>1935</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4"/>
      <c r="C386" s="1247">
        <v>2</v>
      </c>
      <c r="D386" s="1233" t="s">
        <v>1935</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4"/>
      <c r="U386" s="1247">
        <v>2</v>
      </c>
      <c r="V386" s="1233" t="s">
        <v>1935</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4"/>
      <c r="C387" s="1247">
        <v>3</v>
      </c>
      <c r="D387" s="1233" t="s">
        <v>1935</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4"/>
      <c r="U387" s="1247">
        <v>3</v>
      </c>
      <c r="V387" s="1233" t="s">
        <v>1935</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4"/>
      <c r="C388" s="1247">
        <v>4</v>
      </c>
      <c r="D388" s="1233" t="s">
        <v>1935</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4"/>
      <c r="U388" s="1247">
        <v>4</v>
      </c>
      <c r="V388" s="1233" t="s">
        <v>1935</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4"/>
      <c r="C389" s="1247">
        <v>5</v>
      </c>
      <c r="D389" s="1233" t="s">
        <v>1935</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4"/>
      <c r="U389" s="1247">
        <v>5</v>
      </c>
      <c r="V389" s="1233" t="s">
        <v>1935</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4"/>
      <c r="C390" s="1247">
        <v>6</v>
      </c>
      <c r="D390" s="1233" t="s">
        <v>1935</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4"/>
      <c r="U390" s="1247">
        <v>6</v>
      </c>
      <c r="V390" s="1233" t="s">
        <v>1935</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4"/>
      <c r="C391" s="1247">
        <v>7</v>
      </c>
      <c r="D391" s="1233" t="s">
        <v>1935</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4"/>
      <c r="U391" s="1247">
        <v>7</v>
      </c>
      <c r="V391" s="1233" t="s">
        <v>1935</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4"/>
      <c r="C392" s="1247">
        <v>8</v>
      </c>
      <c r="D392" s="1233" t="s">
        <v>1935</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4"/>
      <c r="U392" s="1247">
        <v>8</v>
      </c>
      <c r="V392" s="1233" t="s">
        <v>1935</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4"/>
      <c r="C393" s="1247">
        <v>9</v>
      </c>
      <c r="D393" s="1233" t="s">
        <v>1935</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4"/>
      <c r="U393" s="1247">
        <v>9</v>
      </c>
      <c r="V393" s="1233" t="s">
        <v>1935</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5"/>
      <c r="C394" s="1249">
        <v>10</v>
      </c>
      <c r="D394" s="1235" t="s">
        <v>1935</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5"/>
      <c r="U394" s="1249">
        <v>10</v>
      </c>
      <c r="V394" s="1235" t="s">
        <v>1935</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1978</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1978</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1980</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1980</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3" t="s">
        <v>1981</v>
      </c>
      <c r="C399" s="1198" t="s">
        <v>1497</v>
      </c>
      <c r="D399" s="1198" t="s">
        <v>729</v>
      </c>
      <c r="E399" s="1198" t="s">
        <v>1498</v>
      </c>
      <c r="F399" s="1196"/>
      <c r="G399" s="1220" t="s">
        <v>1903</v>
      </c>
      <c r="H399" s="1220" t="s">
        <v>1975</v>
      </c>
      <c r="I399" s="1196"/>
      <c r="J399" s="1196"/>
      <c r="K399" s="1196"/>
      <c r="L399" s="1196"/>
      <c r="M399" s="1197"/>
      <c r="N399" s="1196"/>
      <c r="O399" s="1196"/>
      <c r="P399" s="1196"/>
      <c r="Q399" s="1196"/>
      <c r="R399" s="1196"/>
      <c r="S399" s="1196"/>
      <c r="T399" s="1773" t="s">
        <v>1981</v>
      </c>
      <c r="U399" s="1198" t="s">
        <v>1497</v>
      </c>
      <c r="V399" s="1198" t="s">
        <v>729</v>
      </c>
      <c r="W399" s="1198" t="s">
        <v>1498</v>
      </c>
      <c r="X399" s="1196"/>
      <c r="Y399" s="1220" t="s">
        <v>1903</v>
      </c>
      <c r="Z399" s="1220" t="s">
        <v>1975</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93"/>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93"/>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93"/>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93"/>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93"/>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93"/>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93"/>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93"/>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4"/>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4"/>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3" t="s">
        <v>1982</v>
      </c>
      <c r="C405" s="1236" t="s">
        <v>1932</v>
      </c>
      <c r="D405" s="1374" t="s">
        <v>1922</v>
      </c>
      <c r="E405" s="1374" t="s">
        <v>131</v>
      </c>
      <c r="F405" s="1237" t="s">
        <v>1923</v>
      </c>
      <c r="G405" s="1237" t="s">
        <v>1933</v>
      </c>
      <c r="H405" s="1238" t="s">
        <v>1934</v>
      </c>
      <c r="I405" s="1239" t="s">
        <v>768</v>
      </c>
      <c r="J405" s="1375" t="s">
        <v>769</v>
      </c>
      <c r="K405" s="1239" t="s">
        <v>770</v>
      </c>
      <c r="L405" s="1239" t="s">
        <v>771</v>
      </c>
      <c r="M405" s="1239" t="s">
        <v>204</v>
      </c>
      <c r="N405" s="1196"/>
      <c r="O405" s="1196"/>
      <c r="P405" s="1196"/>
      <c r="Q405" s="1196"/>
      <c r="R405" s="1196"/>
      <c r="S405" s="1196"/>
      <c r="T405" s="1773" t="s">
        <v>1982</v>
      </c>
      <c r="U405" s="1236" t="s">
        <v>1932</v>
      </c>
      <c r="V405" s="1374" t="s">
        <v>1922</v>
      </c>
      <c r="W405" s="1374" t="s">
        <v>131</v>
      </c>
      <c r="X405" s="1237" t="s">
        <v>1923</v>
      </c>
      <c r="Y405" s="1237" t="s">
        <v>1933</v>
      </c>
      <c r="Z405" s="1238" t="s">
        <v>1934</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4"/>
      <c r="C406" s="1240">
        <v>1</v>
      </c>
      <c r="D406" s="1233" t="s">
        <v>1935</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4"/>
      <c r="U406" s="1240">
        <v>1</v>
      </c>
      <c r="V406" s="1233" t="s">
        <v>1935</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4"/>
      <c r="C407" s="1247">
        <v>2</v>
      </c>
      <c r="D407" s="1233" t="s">
        <v>1935</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4"/>
      <c r="U407" s="1247">
        <v>2</v>
      </c>
      <c r="V407" s="1233" t="s">
        <v>1935</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4"/>
      <c r="C408" s="1247">
        <v>3</v>
      </c>
      <c r="D408" s="1233" t="s">
        <v>1935</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4"/>
      <c r="U408" s="1247">
        <v>3</v>
      </c>
      <c r="V408" s="1233" t="s">
        <v>1935</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4"/>
      <c r="C409" s="1247">
        <v>4</v>
      </c>
      <c r="D409" s="1233" t="s">
        <v>1935</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4"/>
      <c r="U409" s="1247">
        <v>4</v>
      </c>
      <c r="V409" s="1233" t="s">
        <v>1935</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4"/>
      <c r="C410" s="1247">
        <v>5</v>
      </c>
      <c r="D410" s="1233" t="s">
        <v>1935</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4"/>
      <c r="U410" s="1247">
        <v>5</v>
      </c>
      <c r="V410" s="1233" t="s">
        <v>1935</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4"/>
      <c r="C411" s="1247">
        <v>6</v>
      </c>
      <c r="D411" s="1233" t="s">
        <v>1935</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4"/>
      <c r="U411" s="1247">
        <v>6</v>
      </c>
      <c r="V411" s="1233" t="s">
        <v>1935</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4"/>
      <c r="C412" s="1247">
        <v>7</v>
      </c>
      <c r="D412" s="1233" t="s">
        <v>1935</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4"/>
      <c r="U412" s="1247">
        <v>7</v>
      </c>
      <c r="V412" s="1233" t="s">
        <v>1935</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4"/>
      <c r="C413" s="1247">
        <v>8</v>
      </c>
      <c r="D413" s="1233" t="s">
        <v>1935</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4"/>
      <c r="U413" s="1247">
        <v>8</v>
      </c>
      <c r="V413" s="1233" t="s">
        <v>1935</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4"/>
      <c r="C414" s="1247">
        <v>9</v>
      </c>
      <c r="D414" s="1233" t="s">
        <v>1935</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4"/>
      <c r="U414" s="1247">
        <v>9</v>
      </c>
      <c r="V414" s="1233" t="s">
        <v>1935</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5"/>
      <c r="C415" s="1249">
        <v>10</v>
      </c>
      <c r="D415" s="1235" t="s">
        <v>1935</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5"/>
      <c r="U415" s="1249">
        <v>10</v>
      </c>
      <c r="V415" s="1235" t="s">
        <v>1935</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1983</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GRJeNiqkxm04WUezjwSPhtOFz1XKJL2mAbfmn2uAd0jA0h6MmFUnZWvJp9Ye0p40fTfpjkP2ujkt0uZAOxpNdw==" saltValue="y1vigrm2zqXwcPLu5/SR/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2" t="s">
        <v>717</v>
      </c>
      <c r="C2" s="1833"/>
      <c r="D2" s="1833"/>
      <c r="E2" s="1833"/>
      <c r="F2" s="1833"/>
      <c r="G2" s="1833"/>
      <c r="H2" s="1833"/>
      <c r="I2" s="1833"/>
      <c r="J2" s="1833"/>
      <c r="K2" s="1833"/>
      <c r="L2" s="1833"/>
      <c r="M2" s="1833"/>
      <c r="N2" s="1833"/>
      <c r="O2" s="1833"/>
      <c r="P2" s="1833"/>
      <c r="Q2" s="1833"/>
      <c r="R2" s="1833"/>
      <c r="S2" s="1833"/>
      <c r="T2" s="1833"/>
      <c r="U2" s="1833"/>
      <c r="V2" s="1833"/>
      <c r="W2" s="1833"/>
      <c r="X2" s="1833"/>
      <c r="Y2" s="1833"/>
      <c r="Z2" s="1833"/>
      <c r="AA2" s="1833"/>
      <c r="AB2" s="1833"/>
      <c r="AC2" s="1833"/>
      <c r="AD2" s="1833"/>
      <c r="AE2" s="1833"/>
      <c r="AF2" s="1833"/>
      <c r="AG2" s="1833"/>
      <c r="AH2" s="1833"/>
      <c r="AI2" s="1833"/>
      <c r="AJ2" s="1833"/>
      <c r="AK2" s="1833"/>
      <c r="AL2" s="1833"/>
      <c r="AM2" s="1833"/>
      <c r="AN2" s="1833"/>
      <c r="AO2" s="1833"/>
      <c r="AP2" s="1833"/>
      <c r="AQ2" s="1833"/>
      <c r="AR2" s="1833"/>
      <c r="AS2" s="1833"/>
      <c r="AT2" s="1833"/>
      <c r="AU2" s="1833"/>
      <c r="AV2" s="1833"/>
      <c r="AW2" s="1833"/>
      <c r="AX2" s="1833"/>
      <c r="AY2" s="1833"/>
      <c r="AZ2" s="1833"/>
      <c r="BA2" s="1833"/>
      <c r="BB2" s="1833"/>
      <c r="BC2" s="1833"/>
      <c r="BD2" s="1833"/>
      <c r="BE2" s="1833"/>
      <c r="BF2" s="1834"/>
    </row>
    <row r="3" spans="2:68" x14ac:dyDescent="0.25">
      <c r="B3" s="1835"/>
      <c r="C3" s="1836"/>
      <c r="D3" s="1836"/>
      <c r="E3" s="1836"/>
      <c r="F3" s="1836"/>
      <c r="G3" s="1836"/>
      <c r="H3" s="1836"/>
      <c r="I3" s="1836"/>
      <c r="J3" s="1836"/>
      <c r="K3" s="1836"/>
      <c r="L3" s="1836"/>
      <c r="M3" s="1836"/>
      <c r="N3" s="1836"/>
      <c r="O3" s="1836"/>
      <c r="P3" s="1836"/>
      <c r="Q3" s="1836"/>
      <c r="R3" s="1836"/>
      <c r="S3" s="1836"/>
      <c r="T3" s="1836"/>
      <c r="U3" s="1836"/>
      <c r="V3" s="1836"/>
      <c r="W3" s="1836"/>
      <c r="X3" s="1836"/>
      <c r="Y3" s="1836"/>
      <c r="Z3" s="1836"/>
      <c r="AA3" s="1836"/>
      <c r="AB3" s="1836"/>
      <c r="AC3" s="1836"/>
      <c r="AD3" s="1836"/>
      <c r="AE3" s="1836"/>
      <c r="AF3" s="1836"/>
      <c r="AG3" s="1836"/>
      <c r="AH3" s="1836"/>
      <c r="AI3" s="1836"/>
      <c r="AJ3" s="1836"/>
      <c r="AK3" s="1836"/>
      <c r="AL3" s="1836"/>
      <c r="AM3" s="1836"/>
      <c r="AN3" s="1836"/>
      <c r="AO3" s="1836"/>
      <c r="AP3" s="1836"/>
      <c r="AQ3" s="1836"/>
      <c r="AR3" s="1836"/>
      <c r="AS3" s="1836"/>
      <c r="AT3" s="1836"/>
      <c r="AU3" s="1836"/>
      <c r="AV3" s="1836"/>
      <c r="AW3" s="1836"/>
      <c r="AX3" s="1836"/>
      <c r="AY3" s="1836"/>
      <c r="AZ3" s="1836"/>
      <c r="BA3" s="1836"/>
      <c r="BB3" s="1836"/>
      <c r="BC3" s="1836"/>
      <c r="BD3" s="1836"/>
      <c r="BE3" s="1836"/>
      <c r="BF3" s="183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4" t="s">
        <v>646</v>
      </c>
      <c r="C8" s="1795"/>
      <c r="D8" s="1795"/>
      <c r="E8" s="1795"/>
      <c r="F8" s="1795"/>
      <c r="G8" s="1795"/>
      <c r="H8" s="1795"/>
      <c r="I8" s="1795"/>
      <c r="J8" s="1795"/>
      <c r="K8" s="1795"/>
      <c r="L8" s="1795"/>
      <c r="M8" s="1795"/>
      <c r="N8" s="1795"/>
      <c r="O8" s="1795"/>
      <c r="P8" s="1795"/>
      <c r="Q8" s="1795"/>
      <c r="R8" s="1795"/>
      <c r="S8" s="1795"/>
      <c r="T8" s="1795"/>
      <c r="U8" s="1795"/>
      <c r="V8" s="1795"/>
      <c r="W8" s="1795"/>
      <c r="X8" s="1795"/>
      <c r="Y8" s="1795"/>
      <c r="Z8" s="1795"/>
      <c r="AA8" s="1795"/>
      <c r="AB8" s="1795"/>
      <c r="AC8" s="1795"/>
      <c r="AD8" s="1795"/>
      <c r="AE8" s="1795"/>
      <c r="AF8" s="1795"/>
      <c r="AG8" s="1795"/>
      <c r="AH8" s="1795"/>
      <c r="AI8" s="1795"/>
      <c r="AJ8" s="1795"/>
      <c r="AK8" s="1795"/>
      <c r="AL8" s="1795"/>
      <c r="AM8" s="1795"/>
      <c r="AN8" s="1795"/>
      <c r="AO8" s="1795"/>
      <c r="AP8" s="1795"/>
      <c r="AQ8" s="1795"/>
      <c r="AR8" s="1795"/>
      <c r="AS8" s="1795"/>
      <c r="AT8" s="1795"/>
      <c r="AU8" s="1795"/>
      <c r="AV8" s="1795"/>
      <c r="AW8" s="1795"/>
      <c r="AX8" s="1795"/>
      <c r="AY8" s="1795"/>
      <c r="AZ8" s="1795"/>
      <c r="BA8" s="1795"/>
      <c r="BB8" s="1795"/>
      <c r="BC8" s="1795"/>
      <c r="BD8" s="1795"/>
      <c r="BE8" s="1795"/>
      <c r="BF8" s="1796"/>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51" t="s">
        <v>845</v>
      </c>
      <c r="C10" s="1767"/>
      <c r="D10" s="1767"/>
      <c r="E10" s="1767"/>
      <c r="F10" s="1767"/>
      <c r="G10" s="1767"/>
      <c r="H10" s="1767"/>
      <c r="I10" s="1767"/>
      <c r="J10" s="1767"/>
      <c r="K10" s="1842">
        <f>'Tracking &amp; Profitability'!$H$5</f>
        <v>0</v>
      </c>
      <c r="L10" s="1842"/>
      <c r="M10" s="1842"/>
      <c r="N10" s="1842"/>
      <c r="O10" s="1842"/>
      <c r="P10" s="1842"/>
      <c r="Q10" s="1842"/>
      <c r="R10" s="1842"/>
      <c r="S10" s="1842"/>
      <c r="T10" s="1842"/>
      <c r="U10" s="1842"/>
      <c r="V10" s="1842"/>
      <c r="W10" s="1842"/>
      <c r="X10" s="1842"/>
      <c r="Y10" s="1842"/>
      <c r="Z10" s="1842"/>
      <c r="AA10" s="1842"/>
      <c r="AB10" s="1842"/>
      <c r="AC10" s="1842"/>
      <c r="AD10" s="1842"/>
      <c r="AE10" s="1842"/>
      <c r="AI10" s="1767" t="s">
        <v>716</v>
      </c>
      <c r="AJ10" s="1767"/>
      <c r="AK10" s="1767"/>
      <c r="AL10" s="1767"/>
      <c r="AM10" s="1767"/>
      <c r="AN10" s="1767"/>
      <c r="AO10" s="1767"/>
      <c r="AP10" s="1767"/>
      <c r="AQ10" s="1767"/>
      <c r="AR10" s="1767"/>
      <c r="AT10" s="1850"/>
      <c r="AU10" s="1850"/>
      <c r="AV10" s="1850"/>
      <c r="AW10" s="1850"/>
      <c r="AX10" s="1850"/>
      <c r="AY10" s="1850"/>
      <c r="AZ10" s="1850"/>
      <c r="BA10" s="1850"/>
      <c r="BB10" s="1850"/>
      <c r="BC10" s="1850"/>
      <c r="BD10" s="1850"/>
      <c r="BF10" s="138"/>
    </row>
    <row r="11" spans="2:68" x14ac:dyDescent="0.25">
      <c r="B11" s="137"/>
      <c r="AL11" s="2"/>
      <c r="AM11" s="2"/>
      <c r="AN11" s="2"/>
      <c r="AO11" s="2"/>
      <c r="AP11" s="2"/>
      <c r="AQ11" s="2"/>
      <c r="AR11" s="2"/>
      <c r="AS11" s="2"/>
      <c r="AT11" s="2"/>
      <c r="AU11" s="2"/>
      <c r="AV11" s="2"/>
      <c r="BF11" s="138"/>
    </row>
    <row r="12" spans="2:68" x14ac:dyDescent="0.25">
      <c r="B12" s="1844" t="s">
        <v>846</v>
      </c>
      <c r="C12" s="1841"/>
      <c r="D12" s="1841"/>
      <c r="E12" s="1841"/>
      <c r="F12" s="1841"/>
      <c r="G12" s="1841"/>
      <c r="H12" s="1841"/>
      <c r="I12" s="1841"/>
      <c r="J12" s="1841"/>
      <c r="K12" s="1853">
        <f>'Required Info to Submit'!$F$4</f>
        <v>0</v>
      </c>
      <c r="L12" s="1853"/>
      <c r="M12" s="1853"/>
      <c r="N12" s="1853"/>
      <c r="O12" s="1853"/>
      <c r="P12" s="1853"/>
      <c r="Q12" s="1853"/>
      <c r="R12" s="1853"/>
      <c r="S12" s="1853"/>
      <c r="T12" s="1853"/>
      <c r="U12" s="1853"/>
      <c r="V12" s="1853"/>
      <c r="W12" s="1853"/>
      <c r="X12" s="1853"/>
      <c r="Y12" s="1853"/>
      <c r="Z12" s="1853"/>
      <c r="AA12" s="1853"/>
      <c r="AB12" s="1853"/>
      <c r="AC12" s="1853"/>
      <c r="AD12" s="1853"/>
      <c r="AE12" s="185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4" t="s">
        <v>857</v>
      </c>
      <c r="C14" s="1841"/>
      <c r="D14" s="1841"/>
      <c r="E14" s="1841"/>
      <c r="F14" s="1841"/>
      <c r="G14" s="1841"/>
      <c r="H14" s="1841"/>
      <c r="I14" s="1841"/>
      <c r="J14" s="1841"/>
      <c r="K14" s="1841"/>
      <c r="L14" s="1841"/>
      <c r="M14" s="1841"/>
      <c r="N14" s="1841"/>
      <c r="O14" s="1841"/>
      <c r="P14" s="1841"/>
      <c r="Q14" s="1841"/>
      <c r="R14" s="1843">
        <f>'Required Info to Submit'!$F$6</f>
        <v>0</v>
      </c>
      <c r="S14" s="1843"/>
      <c r="T14" s="1843"/>
      <c r="U14" s="1843"/>
      <c r="V14" s="1843"/>
      <c r="W14" s="1843"/>
      <c r="X14" s="1843"/>
      <c r="Y14" s="1843"/>
      <c r="Z14" s="1843"/>
      <c r="AA14" s="1843"/>
      <c r="AB14" s="1843"/>
      <c r="AC14" s="1843"/>
      <c r="AD14" s="1843"/>
      <c r="AE14" s="1843"/>
      <c r="AF14" s="1843"/>
      <c r="AG14" s="1843"/>
      <c r="AH14" s="1843"/>
      <c r="AI14" s="1843"/>
      <c r="AJ14" s="1843"/>
      <c r="AK14" s="1843"/>
      <c r="AL14" s="1843"/>
      <c r="AM14" s="1843"/>
      <c r="AN14" s="1843"/>
      <c r="AO14" s="1843"/>
      <c r="AP14" s="1843"/>
      <c r="AQ14" s="1843"/>
      <c r="AR14" s="1843"/>
      <c r="AS14" s="1843"/>
      <c r="AT14" s="1843"/>
      <c r="AU14" s="1843"/>
      <c r="AV14" s="1843"/>
      <c r="AW14" s="1843"/>
      <c r="AX14" s="1843"/>
      <c r="AY14" s="1843"/>
      <c r="AZ14" s="1843"/>
      <c r="BA14" s="1843"/>
      <c r="BB14" s="1843"/>
      <c r="BC14" s="1843"/>
      <c r="BD14" s="1843"/>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44" t="s">
        <v>715</v>
      </c>
      <c r="C16" s="1841"/>
      <c r="D16" s="1841"/>
      <c r="E16" s="1841"/>
      <c r="F16" s="1841"/>
      <c r="G16" s="1841"/>
      <c r="H16" s="1841"/>
      <c r="I16" s="1841"/>
      <c r="J16" s="1841"/>
      <c r="K16" s="1841"/>
      <c r="L16" s="1841"/>
      <c r="M16" s="1841"/>
      <c r="N16" s="1841"/>
      <c r="O16" s="1841"/>
      <c r="P16" s="1841"/>
      <c r="Q16" s="1841"/>
      <c r="R16" s="1853" t="s">
        <v>240</v>
      </c>
      <c r="S16" s="1853"/>
      <c r="T16" s="1836" t="s">
        <v>647</v>
      </c>
      <c r="U16" s="1836"/>
      <c r="V16" s="1836"/>
      <c r="W16" s="1836"/>
      <c r="X16" s="1836"/>
      <c r="Y16" s="1836"/>
      <c r="Z16" s="1836"/>
      <c r="AA16" s="1836"/>
      <c r="AB16" s="1836"/>
      <c r="AC16" s="1836"/>
      <c r="AD16" s="1836"/>
      <c r="AE16" s="1836"/>
      <c r="AF16" s="1836"/>
      <c r="AG16" s="1836"/>
      <c r="AH16" s="1836"/>
      <c r="AI16" s="1836"/>
      <c r="AJ16" s="1836"/>
      <c r="AK16" s="1836"/>
      <c r="AL16" s="1836"/>
      <c r="AO16" s="1836"/>
      <c r="AP16" s="1836"/>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45" t="s">
        <v>839</v>
      </c>
      <c r="C18" s="1846"/>
      <c r="D18" s="1846"/>
      <c r="E18" s="1846"/>
      <c r="F18" s="1846"/>
      <c r="G18" s="1846"/>
      <c r="H18" s="1846"/>
      <c r="I18" s="1846"/>
      <c r="J18" s="1846"/>
      <c r="K18" s="1846"/>
      <c r="L18" s="1846"/>
      <c r="M18" s="1846"/>
      <c r="N18" s="1846"/>
      <c r="O18" s="1846"/>
      <c r="P18" s="1846"/>
      <c r="Q18" s="1846"/>
      <c r="R18" s="1842">
        <f>'Required Info to Submit'!$F$8</f>
        <v>0</v>
      </c>
      <c r="S18" s="1842"/>
      <c r="T18" s="1842"/>
      <c r="U18" s="1842"/>
      <c r="V18" s="1842"/>
      <c r="W18" s="1842"/>
      <c r="X18" s="1842"/>
      <c r="Y18" s="1842"/>
      <c r="Z18" s="1842"/>
      <c r="AA18" s="1842"/>
      <c r="AB18" s="1842"/>
      <c r="AC18" s="1842"/>
      <c r="AD18" s="1842"/>
      <c r="AE18" s="1842"/>
      <c r="AF18" s="1842"/>
      <c r="AG18" s="1842"/>
      <c r="AH18" s="1842"/>
      <c r="AI18" s="1842"/>
      <c r="AJ18" s="1842"/>
      <c r="AK18" s="1842"/>
      <c r="AL18" s="1842"/>
      <c r="AN18" s="1841" t="s">
        <v>841</v>
      </c>
      <c r="AO18" s="1841"/>
      <c r="AP18" s="1841"/>
      <c r="AQ18" s="1841"/>
      <c r="AR18" s="1841"/>
      <c r="AS18" s="1841"/>
      <c r="AT18" s="1841"/>
      <c r="AU18" s="1841"/>
      <c r="AV18" s="1842">
        <f>'Required Info to Submit'!F10</f>
        <v>0</v>
      </c>
      <c r="AW18" s="1842"/>
      <c r="AX18" s="1842"/>
      <c r="AY18" s="1842"/>
      <c r="AZ18" s="1842"/>
      <c r="BA18" s="1842"/>
      <c r="BB18" s="1842"/>
      <c r="BC18" s="1842"/>
      <c r="BD18" s="1842"/>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4" t="s">
        <v>840</v>
      </c>
      <c r="C20" s="1841"/>
      <c r="D20" s="1841"/>
      <c r="E20" s="1841"/>
      <c r="F20" s="1841"/>
      <c r="G20" s="1841"/>
      <c r="H20" s="1841"/>
      <c r="I20" s="1841"/>
      <c r="J20" s="1841"/>
      <c r="K20" s="1841"/>
      <c r="L20" s="1841"/>
      <c r="M20" s="1841"/>
      <c r="N20" s="1841"/>
      <c r="O20" s="1841"/>
      <c r="P20" s="1841"/>
      <c r="Q20" s="1841"/>
      <c r="R20" s="1842">
        <f>'Required Info to Submit'!F9</f>
        <v>0</v>
      </c>
      <c r="S20" s="1842"/>
      <c r="T20" s="1842"/>
      <c r="U20" s="1842"/>
      <c r="V20" s="1842"/>
      <c r="W20" s="1842"/>
      <c r="X20" s="1842"/>
      <c r="Y20" s="1842"/>
      <c r="Z20" s="1842"/>
      <c r="AA20" s="1842"/>
      <c r="AB20" s="1842"/>
      <c r="AC20" s="1842"/>
      <c r="AD20" s="1842"/>
      <c r="AE20" s="1842"/>
      <c r="AF20" s="1842"/>
      <c r="AG20" s="1842"/>
      <c r="AH20" s="1842"/>
      <c r="AI20" s="1842"/>
      <c r="AJ20" s="1842"/>
      <c r="AK20" s="1842"/>
      <c r="AL20" s="1842"/>
      <c r="AN20" s="1841" t="s">
        <v>800</v>
      </c>
      <c r="AO20" s="1841"/>
      <c r="AP20" s="1841"/>
      <c r="AQ20" s="1841"/>
      <c r="AR20" s="1841"/>
      <c r="AS20" s="1841"/>
      <c r="AT20" s="1841"/>
      <c r="AU20" s="1841"/>
      <c r="AV20" s="1842">
        <f>'Required Info to Submit'!F11</f>
        <v>0</v>
      </c>
      <c r="AW20" s="1842"/>
      <c r="AX20" s="1842"/>
      <c r="AY20" s="1842"/>
      <c r="AZ20" s="1842"/>
      <c r="BA20" s="1842"/>
      <c r="BB20" s="1842"/>
      <c r="BC20" s="1842"/>
      <c r="BD20" s="1842"/>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4" t="s">
        <v>842</v>
      </c>
      <c r="C22" s="1841"/>
      <c r="D22" s="1841"/>
      <c r="E22" s="1841"/>
      <c r="F22" s="1841"/>
      <c r="G22" s="1841"/>
      <c r="H22" s="1841"/>
      <c r="I22" s="1841"/>
      <c r="J22" s="1841"/>
      <c r="K22" s="1841"/>
      <c r="L22" s="1841"/>
      <c r="M22" s="1841"/>
      <c r="N22" s="1841"/>
      <c r="O22" s="1841"/>
      <c r="P22" s="1841"/>
      <c r="Q22" s="1841"/>
      <c r="R22" s="1842">
        <f>'Required Info to Submit'!F12</f>
        <v>0</v>
      </c>
      <c r="S22" s="1842"/>
      <c r="T22" s="1842"/>
      <c r="U22" s="1842"/>
      <c r="V22" s="1842"/>
      <c r="W22" s="1842"/>
      <c r="X22" s="1842"/>
      <c r="Y22" s="1842"/>
      <c r="Z22" s="1842"/>
      <c r="AA22" s="1842"/>
      <c r="AB22" s="1842"/>
      <c r="AC22" s="1842"/>
      <c r="AD22" s="1842"/>
      <c r="AE22" s="1842"/>
      <c r="AF22" s="1842"/>
      <c r="AG22" s="1842"/>
      <c r="AH22" s="1842"/>
      <c r="AI22" s="1842"/>
      <c r="AJ22" s="1842"/>
      <c r="AK22" s="1842"/>
      <c r="AL22" s="1842"/>
      <c r="AN22" s="1841"/>
      <c r="AO22" s="1841"/>
      <c r="AP22" s="1841"/>
      <c r="AQ22" s="1841"/>
      <c r="AR22" s="1841"/>
      <c r="AS22" s="1841"/>
      <c r="AT22" s="1841"/>
      <c r="AU22" s="1841"/>
      <c r="AV22" s="1848"/>
      <c r="AW22" s="1848"/>
      <c r="AX22" s="1848"/>
      <c r="AY22" s="1848"/>
      <c r="AZ22" s="1848"/>
      <c r="BA22" s="1848"/>
      <c r="BB22" s="1848"/>
      <c r="BC22" s="1848"/>
      <c r="BD22" s="1848"/>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44" t="s">
        <v>843</v>
      </c>
      <c r="C24" s="1841"/>
      <c r="D24" s="1841"/>
      <c r="E24" s="1841"/>
      <c r="F24" s="1841"/>
      <c r="G24" s="1841"/>
      <c r="H24" s="1841"/>
      <c r="I24" s="1841"/>
      <c r="J24" s="1841"/>
      <c r="K24" s="1841"/>
      <c r="L24" s="1841"/>
      <c r="M24" s="1841"/>
      <c r="N24" s="1841"/>
      <c r="O24" s="1841"/>
      <c r="P24" s="1841"/>
      <c r="Q24" s="1841"/>
      <c r="R24" s="1854">
        <f>'Required Info to Submit'!$F$14</f>
        <v>0</v>
      </c>
      <c r="S24" s="1854"/>
      <c r="T24" s="1854"/>
      <c r="U24" s="1854"/>
      <c r="V24" s="1854"/>
      <c r="W24" s="1854"/>
      <c r="X24" s="1854"/>
      <c r="Y24" s="1854"/>
      <c r="Z24" s="1854"/>
      <c r="AA24" s="1854"/>
      <c r="AB24" s="1854"/>
      <c r="AC24" s="1854"/>
      <c r="AN24" s="1767" t="s">
        <v>847</v>
      </c>
      <c r="AO24" s="1767"/>
      <c r="AP24" s="1767"/>
      <c r="AQ24" s="1767"/>
      <c r="AR24" s="1767"/>
      <c r="AS24" s="1767"/>
      <c r="AT24" s="1767"/>
      <c r="AU24" s="1767"/>
      <c r="AV24" s="1849" t="str">
        <f>IF('Required Info to Submit'!$F$17&lt;&gt;"",'Required Info to Submit'!$F$17,"")</f>
        <v/>
      </c>
      <c r="AW24" s="1849"/>
      <c r="AX24" s="1849"/>
      <c r="AY24" s="1849"/>
      <c r="AZ24" s="1849"/>
      <c r="BA24" s="1849"/>
      <c r="BB24" s="1849"/>
      <c r="BC24" s="1849"/>
      <c r="BD24" s="1849"/>
      <c r="BF24" s="138"/>
    </row>
    <row r="25" spans="2:68" ht="17.25" x14ac:dyDescent="0.25">
      <c r="B25" s="137"/>
      <c r="C25" s="263"/>
      <c r="D25" s="263"/>
      <c r="E25" s="263"/>
      <c r="F25" s="263"/>
      <c r="G25" s="263"/>
      <c r="H25" s="1847" t="s">
        <v>714</v>
      </c>
      <c r="I25" s="1847"/>
      <c r="J25" s="1847"/>
      <c r="K25" s="1847"/>
      <c r="L25" s="1847"/>
      <c r="M25" s="1847"/>
      <c r="N25" s="1847"/>
      <c r="O25" s="1847"/>
      <c r="P25" s="1847"/>
      <c r="Q25" s="263"/>
      <c r="AN25" s="1847" t="s">
        <v>713</v>
      </c>
      <c r="AO25" s="1847"/>
      <c r="AP25" s="1847"/>
      <c r="AQ25" s="1847"/>
      <c r="AR25" s="1847"/>
      <c r="AS25" s="1847"/>
      <c r="AT25" s="1847"/>
      <c r="BF25" s="138"/>
    </row>
    <row r="26" spans="2:68" ht="18.75" x14ac:dyDescent="0.3">
      <c r="B26" s="1794" t="s">
        <v>651</v>
      </c>
      <c r="C26" s="1795"/>
      <c r="D26" s="1795"/>
      <c r="E26" s="1795"/>
      <c r="F26" s="1795"/>
      <c r="G26" s="1795"/>
      <c r="H26" s="1795"/>
      <c r="I26" s="1795"/>
      <c r="J26" s="1795"/>
      <c r="K26" s="1795"/>
      <c r="L26" s="1795"/>
      <c r="M26" s="1795"/>
      <c r="N26" s="1795"/>
      <c r="O26" s="1795"/>
      <c r="P26" s="1795"/>
      <c r="Q26" s="1795"/>
      <c r="R26" s="1795"/>
      <c r="S26" s="1795"/>
      <c r="T26" s="1795"/>
      <c r="U26" s="1795"/>
      <c r="V26" s="1795"/>
      <c r="W26" s="1795"/>
      <c r="X26" s="1795"/>
      <c r="Y26" s="1795"/>
      <c r="Z26" s="1795"/>
      <c r="AA26" s="1795"/>
      <c r="AB26" s="1795"/>
      <c r="AC26" s="1795"/>
      <c r="AD26" s="1795"/>
      <c r="AE26" s="1795"/>
      <c r="AF26" s="1795"/>
      <c r="AG26" s="1795"/>
      <c r="AH26" s="1795"/>
      <c r="AI26" s="1795"/>
      <c r="AJ26" s="1795"/>
      <c r="AK26" s="1795"/>
      <c r="AL26" s="1795"/>
      <c r="AM26" s="1795"/>
      <c r="AN26" s="1795"/>
      <c r="AO26" s="1795"/>
      <c r="AP26" s="1795"/>
      <c r="AQ26" s="1795"/>
      <c r="AR26" s="1795"/>
      <c r="AS26" s="1795"/>
      <c r="AT26" s="1795"/>
      <c r="AU26" s="1795"/>
      <c r="AV26" s="1795"/>
      <c r="AW26" s="1795"/>
      <c r="AX26" s="1795"/>
      <c r="AY26" s="1795"/>
      <c r="AZ26" s="1795"/>
      <c r="BA26" s="1795"/>
      <c r="BB26" s="1795"/>
      <c r="BC26" s="1795"/>
      <c r="BD26" s="1795"/>
      <c r="BE26" s="1795"/>
      <c r="BF26" s="1796"/>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8" t="s">
        <v>652</v>
      </c>
      <c r="C28" s="1859"/>
      <c r="D28" s="1859"/>
      <c r="E28" s="1859"/>
      <c r="F28" s="1859"/>
      <c r="G28" s="1859"/>
      <c r="H28" s="1859"/>
      <c r="I28" s="1859"/>
      <c r="J28" s="1859"/>
      <c r="K28" s="1859"/>
      <c r="L28" s="1859"/>
      <c r="M28" s="1859"/>
      <c r="N28" s="1859"/>
      <c r="O28" s="1859"/>
      <c r="P28" s="1859"/>
      <c r="Q28" s="1859"/>
      <c r="T28" s="1855">
        <f>'Tracking &amp; Profitability'!$E$6</f>
        <v>0</v>
      </c>
      <c r="U28" s="1855"/>
      <c r="V28" s="1855"/>
      <c r="W28" s="1855"/>
      <c r="X28" s="1855"/>
      <c r="Y28" s="1855"/>
      <c r="Z28" s="1855"/>
      <c r="AA28" s="1855"/>
      <c r="AB28" s="1855"/>
      <c r="AF28" t="s">
        <v>712</v>
      </c>
      <c r="AO28" s="1853">
        <f>Welcome!$D$30</f>
        <v>0</v>
      </c>
      <c r="AP28" s="1853"/>
      <c r="AQ28" s="1853"/>
      <c r="AR28" s="1836" t="s">
        <v>653</v>
      </c>
      <c r="AS28" s="1836"/>
      <c r="AU28" s="1853">
        <f>Welcome!$E$30</f>
        <v>0</v>
      </c>
      <c r="AV28" s="1853"/>
      <c r="AW28" s="1853"/>
      <c r="AX28" s="1836" t="s">
        <v>711</v>
      </c>
      <c r="AY28" s="1836"/>
      <c r="BA28" s="1853">
        <f>Welcome!$F$30</f>
        <v>0</v>
      </c>
      <c r="BB28" s="1853"/>
      <c r="BC28" s="1853"/>
      <c r="BD28" s="1836" t="s">
        <v>654</v>
      </c>
      <c r="BE28" s="1836"/>
      <c r="BF28" s="138"/>
    </row>
    <row r="29" spans="2:68" ht="17.25" x14ac:dyDescent="0.25">
      <c r="B29" s="137"/>
      <c r="T29" s="134"/>
      <c r="U29" s="134"/>
      <c r="V29" s="134"/>
      <c r="W29" s="134"/>
      <c r="X29" s="134"/>
      <c r="Y29" s="134"/>
      <c r="Z29" s="134"/>
      <c r="AA29" s="134"/>
      <c r="AB29" s="134"/>
      <c r="AF29" s="1847" t="s">
        <v>710</v>
      </c>
      <c r="AG29" s="1847"/>
      <c r="AH29" s="1847"/>
      <c r="AI29" s="1847"/>
      <c r="AJ29" s="1847"/>
      <c r="AK29" s="1847"/>
      <c r="AL29" s="1847"/>
      <c r="AM29" s="1847"/>
      <c r="AN29" s="1847"/>
      <c r="AO29" s="1847"/>
      <c r="AP29" s="1847"/>
      <c r="AQ29" s="1847"/>
      <c r="AR29" s="1847"/>
      <c r="AS29" s="1847"/>
      <c r="AT29" s="1847"/>
      <c r="AU29" s="1847"/>
      <c r="AV29" s="1847"/>
      <c r="AW29" s="1847"/>
      <c r="AX29" s="1847"/>
      <c r="AY29" s="1847"/>
      <c r="AZ29" s="1847"/>
      <c r="BA29" s="1847"/>
      <c r="BB29" s="1847"/>
      <c r="BC29" s="1847"/>
      <c r="BD29" s="1847"/>
      <c r="BE29" s="1847"/>
      <c r="BF29" s="138"/>
    </row>
    <row r="30" spans="2:68" x14ac:dyDescent="0.25">
      <c r="B30" s="1851" t="s">
        <v>707</v>
      </c>
      <c r="C30" s="1767"/>
      <c r="D30" s="1767"/>
      <c r="E30" s="1767"/>
      <c r="F30" s="1767"/>
      <c r="G30" s="1767"/>
      <c r="H30" s="1767"/>
      <c r="I30" s="1767"/>
      <c r="J30" s="1767"/>
      <c r="K30" s="1767"/>
      <c r="L30" s="1767"/>
      <c r="M30" s="1767"/>
      <c r="N30" s="1767"/>
      <c r="O30" s="1767"/>
      <c r="P30" s="1767"/>
      <c r="Q30" s="1767"/>
      <c r="T30" s="1862">
        <v>1</v>
      </c>
      <c r="U30" s="1862"/>
      <c r="V30" s="1862"/>
      <c r="W30" s="1862"/>
      <c r="AF30" s="1852" t="s">
        <v>709</v>
      </c>
      <c r="AG30" s="1852"/>
      <c r="AH30" s="1852"/>
      <c r="AI30" s="1852"/>
      <c r="AJ30" s="1852"/>
      <c r="AK30" s="1852"/>
      <c r="AL30" s="1852"/>
      <c r="AM30" s="1852"/>
      <c r="AN30" s="1852"/>
      <c r="AO30" s="1852"/>
      <c r="AP30" s="1853">
        <f>Welcome!$D$24</f>
        <v>0</v>
      </c>
      <c r="AQ30" s="1853"/>
      <c r="AR30" s="1853"/>
      <c r="AT30" s="1852" t="s">
        <v>708</v>
      </c>
      <c r="AU30" s="1852"/>
      <c r="AV30" s="1852"/>
      <c r="AW30" s="1852"/>
      <c r="AX30" s="1852"/>
      <c r="AY30" s="1852"/>
      <c r="AZ30" s="1852"/>
      <c r="BA30" s="1852"/>
      <c r="BB30" s="1852"/>
      <c r="BC30" s="1852"/>
      <c r="BF30" s="138"/>
    </row>
    <row r="31" spans="2:68" x14ac:dyDescent="0.25">
      <c r="B31" s="137"/>
      <c r="BF31" s="138"/>
      <c r="BP31" s="262"/>
    </row>
    <row r="32" spans="2:68" x14ac:dyDescent="0.25">
      <c r="B32" s="1851" t="s">
        <v>704</v>
      </c>
      <c r="C32" s="1767"/>
      <c r="D32" s="1767"/>
      <c r="E32" s="1767"/>
      <c r="F32" s="1767"/>
      <c r="G32" s="1767"/>
      <c r="H32" s="1767"/>
      <c r="I32" s="1767"/>
      <c r="J32" s="1767"/>
      <c r="K32" s="1767"/>
      <c r="L32" s="1767"/>
      <c r="M32" s="1767"/>
      <c r="N32" s="1767"/>
      <c r="O32" s="1767"/>
      <c r="P32" s="1767"/>
      <c r="Q32" s="1767"/>
      <c r="T32" s="1856" t="s">
        <v>975</v>
      </c>
      <c r="U32" s="1856"/>
      <c r="V32" s="1856"/>
      <c r="W32" s="1856"/>
      <c r="X32" s="1856"/>
      <c r="Y32" s="1856"/>
      <c r="Z32" s="1856"/>
      <c r="AA32" s="1856"/>
      <c r="AB32" s="1856"/>
      <c r="AC32" s="1856"/>
      <c r="AD32" s="1856"/>
      <c r="AE32" s="1856"/>
      <c r="AF32" s="1856"/>
      <c r="AG32" s="1856"/>
      <c r="AH32" s="1856"/>
      <c r="AI32" s="1856"/>
      <c r="AJ32" s="1856"/>
      <c r="AK32" s="1856"/>
      <c r="AL32" s="1856"/>
      <c r="AM32" s="1856"/>
      <c r="AN32" s="1856"/>
      <c r="AO32" s="1856"/>
      <c r="BF32" s="138"/>
    </row>
    <row r="33" spans="2:92" x14ac:dyDescent="0.25">
      <c r="B33" s="137"/>
      <c r="BF33" s="138"/>
    </row>
    <row r="34" spans="2:92" x14ac:dyDescent="0.25">
      <c r="B34" s="137"/>
      <c r="C34" s="82"/>
      <c r="D34" s="82"/>
      <c r="E34" s="82"/>
      <c r="F34" s="82"/>
      <c r="G34" s="82"/>
      <c r="H34" s="82"/>
      <c r="I34" s="1853"/>
      <c r="J34" s="1853"/>
      <c r="K34" s="1836" t="s">
        <v>484</v>
      </c>
      <c r="L34" s="1836"/>
      <c r="M34" s="1836"/>
      <c r="N34" s="1836"/>
      <c r="O34" s="1836"/>
      <c r="P34" s="1836"/>
      <c r="Q34" s="1836"/>
      <c r="R34" s="1853" t="s">
        <v>240</v>
      </c>
      <c r="S34" s="1853"/>
      <c r="T34" s="1836" t="s">
        <v>483</v>
      </c>
      <c r="U34" s="1836"/>
      <c r="V34" s="1836"/>
      <c r="W34" s="1836"/>
      <c r="X34" s="1853"/>
      <c r="Y34" s="1853"/>
      <c r="Z34" s="1836" t="s">
        <v>482</v>
      </c>
      <c r="AA34" s="1836"/>
      <c r="AB34" s="1836"/>
      <c r="AF34" t="s">
        <v>706</v>
      </c>
      <c r="AL34" s="1853">
        <f>Welcome!$H$30</f>
        <v>5</v>
      </c>
      <c r="AM34" s="1853"/>
      <c r="AN34" s="1853"/>
      <c r="AO34" t="s">
        <v>705</v>
      </c>
      <c r="BF34" s="138"/>
    </row>
    <row r="35" spans="2:92" x14ac:dyDescent="0.25">
      <c r="B35" s="137"/>
      <c r="BF35" s="138"/>
      <c r="BP35" s="264"/>
      <c r="CN35" s="262"/>
    </row>
    <row r="36" spans="2:92" x14ac:dyDescent="0.25">
      <c r="B36" s="1858" t="s">
        <v>703</v>
      </c>
      <c r="C36" s="1859"/>
      <c r="D36" s="1859"/>
      <c r="E36" s="1859"/>
      <c r="F36" s="1859"/>
      <c r="G36" s="1859"/>
      <c r="H36" s="1859"/>
      <c r="I36" s="1859"/>
      <c r="J36" s="1859"/>
      <c r="K36" s="1859"/>
      <c r="L36" s="1859"/>
      <c r="M36" s="1859"/>
      <c r="N36" s="1859"/>
      <c r="O36" s="1859"/>
      <c r="P36" s="1859"/>
      <c r="Q36" s="1859"/>
      <c r="R36" s="1859"/>
      <c r="T36" s="1868" t="str">
        <f>IFERROR($T$28/('Tracking &amp; Profitability'!$E$7*52*Welcome!$D$18),"Error on A La Carte")</f>
        <v>Error on A La Carte</v>
      </c>
      <c r="U36" s="1868"/>
      <c r="V36" s="1868"/>
      <c r="W36" s="1868"/>
      <c r="X36" s="1868"/>
      <c r="Y36" s="1868"/>
      <c r="Z36" s="1868"/>
      <c r="AA36" s="1868"/>
      <c r="AB36" s="1868"/>
      <c r="AF36" s="1859" t="s">
        <v>479</v>
      </c>
      <c r="AG36" s="1859"/>
      <c r="AH36" s="1859"/>
      <c r="AI36" s="1859"/>
      <c r="AJ36" s="1859"/>
      <c r="AK36" s="1859"/>
      <c r="AL36" s="1859"/>
      <c r="AM36" s="1859"/>
      <c r="AN36" s="1859"/>
      <c r="AO36" s="1859"/>
      <c r="AP36" s="1859"/>
      <c r="AQ36" s="1859"/>
      <c r="AR36" s="1859"/>
      <c r="AS36" s="1859"/>
      <c r="AU36" s="1853" t="e">
        <f>ROUND(((1-(('PIM Model'!$G$15+'PIM Model'!$G$17+'PIM Model'!$G$18)/'PIM Model'!$G$31))*100),0)&amp;"%/"&amp;ROUND((('PIM Model'!$G$15+'PIM Model'!$G$17+'PIM Model'!$G$18)/'PIM Model'!$G$31*100),0)&amp;"%"</f>
        <v>#DIV/0!</v>
      </c>
      <c r="AV36" s="1853"/>
      <c r="AW36" s="1853"/>
      <c r="AX36" s="1853"/>
      <c r="AY36" s="1853"/>
      <c r="AZ36" s="185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8" t="s">
        <v>701</v>
      </c>
      <c r="C38" s="1859"/>
      <c r="D38" s="1859"/>
      <c r="E38" s="1859"/>
      <c r="F38" s="1859"/>
      <c r="G38" s="1859"/>
      <c r="H38" s="1859"/>
      <c r="I38" s="1859"/>
      <c r="J38" s="1859"/>
      <c r="K38" s="1859"/>
      <c r="L38" s="1859"/>
      <c r="M38" s="1859"/>
      <c r="N38" s="1859"/>
      <c r="O38" s="1859"/>
      <c r="P38" s="1859"/>
      <c r="Q38" s="1859"/>
      <c r="R38" s="1859"/>
      <c r="T38" s="1869" t="str">
        <f>IFERROR('PIM Model'!$H$31/('PIM Model'!$E$6*52*Welcome!$D$18),"Error on A La Carte")</f>
        <v>Error on A La Carte</v>
      </c>
      <c r="U38" s="1869"/>
      <c r="V38" s="1869"/>
      <c r="W38" s="1869"/>
      <c r="X38" s="1869"/>
      <c r="Y38" s="1869"/>
      <c r="Z38" s="1869"/>
      <c r="AA38" s="1869"/>
      <c r="AB38" s="1869"/>
      <c r="AC38" s="265"/>
      <c r="AD38" s="265"/>
      <c r="AF38" s="1767" t="s">
        <v>655</v>
      </c>
      <c r="AG38" s="1767"/>
      <c r="AH38" s="1767"/>
      <c r="AI38" s="1767"/>
      <c r="AJ38" s="1767"/>
      <c r="AK38" s="1767"/>
      <c r="AL38" s="1767"/>
      <c r="AM38" s="1767"/>
      <c r="AN38" s="1767"/>
      <c r="AO38" s="1767"/>
      <c r="AP38" s="1767"/>
      <c r="AQ38" s="1767"/>
      <c r="AR38" s="1767"/>
      <c r="AS38" s="1767"/>
      <c r="AU38" s="1853">
        <f>COUNTIF('PIM Model'!$E$10:$E$30,"Include")</f>
        <v>21</v>
      </c>
      <c r="AV38" s="1853"/>
      <c r="AW38" s="1853"/>
      <c r="AX38" s="1853"/>
      <c r="AY38" s="1853"/>
      <c r="AZ38" s="1853"/>
      <c r="BF38" s="138"/>
    </row>
    <row r="39" spans="2:92" x14ac:dyDescent="0.25">
      <c r="B39" s="137"/>
      <c r="BF39" s="138"/>
    </row>
    <row r="40" spans="2:92" x14ac:dyDescent="0.25">
      <c r="B40" s="1858" t="s">
        <v>699</v>
      </c>
      <c r="C40" s="1859"/>
      <c r="D40" s="1859"/>
      <c r="E40" s="1859"/>
      <c r="F40" s="1859"/>
      <c r="G40" s="1859"/>
      <c r="H40" s="1859"/>
      <c r="I40" s="1859"/>
      <c r="J40" s="1859"/>
      <c r="K40" s="1859"/>
      <c r="L40" s="1859"/>
      <c r="M40" s="1859"/>
      <c r="N40" s="1859"/>
      <c r="O40" s="1859"/>
      <c r="P40" s="1859"/>
      <c r="Q40" s="1859"/>
      <c r="R40" s="1859"/>
      <c r="T40" s="1855">
        <f>IFERROR('PIM Model'!$G$31/'PIM Model'!$H$31,0)</f>
        <v>0</v>
      </c>
      <c r="U40" s="1855"/>
      <c r="V40" s="1855"/>
      <c r="W40" s="1855"/>
      <c r="X40" s="1855"/>
      <c r="Y40" s="1855"/>
      <c r="Z40" s="1855"/>
      <c r="AA40" s="1855"/>
      <c r="AB40" s="1855"/>
      <c r="AF40" s="1767" t="s">
        <v>702</v>
      </c>
      <c r="AG40" s="1767"/>
      <c r="AH40" s="1767"/>
      <c r="AI40" s="1767"/>
      <c r="AJ40" s="1767"/>
      <c r="AK40" s="1767"/>
      <c r="AL40" s="1767"/>
      <c r="AM40" s="1767"/>
      <c r="AN40" s="1767"/>
      <c r="AO40" s="1767"/>
      <c r="AP40" s="1767"/>
      <c r="AQ40" s="1767"/>
      <c r="AR40" s="1767"/>
      <c r="AS40" s="1767"/>
      <c r="AU40" s="1853">
        <f>Welcome!$G$30</f>
        <v>0</v>
      </c>
      <c r="AV40" s="1853"/>
      <c r="AW40" s="1853"/>
      <c r="BC40" s="1836"/>
      <c r="BD40" s="1836"/>
      <c r="BE40" s="1836"/>
      <c r="BF40" s="138"/>
    </row>
    <row r="41" spans="2:92" x14ac:dyDescent="0.25">
      <c r="B41" s="137"/>
      <c r="BF41" s="138"/>
      <c r="BP41" s="262"/>
      <c r="CN41" s="264"/>
    </row>
    <row r="42" spans="2:92" x14ac:dyDescent="0.25">
      <c r="B42" s="1851" t="s">
        <v>697</v>
      </c>
      <c r="C42" s="1767"/>
      <c r="D42" s="1767"/>
      <c r="E42" s="1767"/>
      <c r="F42" s="1767"/>
      <c r="G42" s="1767"/>
      <c r="H42" s="1767"/>
      <c r="I42" s="1767"/>
      <c r="J42" s="1767"/>
      <c r="K42" s="1767"/>
      <c r="L42" s="1767"/>
      <c r="M42" s="1767"/>
      <c r="N42" s="1767"/>
      <c r="O42" s="1767"/>
      <c r="P42" s="1767"/>
      <c r="Q42" s="1767"/>
      <c r="R42" s="1767"/>
      <c r="T42" s="1855" t="s">
        <v>732</v>
      </c>
      <c r="U42" s="1855"/>
      <c r="V42" s="1855"/>
      <c r="W42" s="1855"/>
      <c r="X42" s="1855"/>
      <c r="Y42" s="1855"/>
      <c r="Z42" s="1855"/>
      <c r="AA42" s="1855"/>
      <c r="AB42" s="1855"/>
      <c r="AF42" s="1767" t="s">
        <v>700</v>
      </c>
      <c r="AG42" s="1767"/>
      <c r="AH42" s="1767"/>
      <c r="AI42" s="1767"/>
      <c r="AJ42" s="1767"/>
      <c r="AK42" s="1767"/>
      <c r="AL42" s="1767"/>
      <c r="AM42" s="1767"/>
      <c r="AN42" s="1767"/>
      <c r="AO42" s="1767"/>
      <c r="AP42" s="1767"/>
      <c r="AQ42" s="1767"/>
      <c r="AR42" s="1767"/>
      <c r="AS42" s="1767"/>
      <c r="AU42" s="1853" t="s">
        <v>648</v>
      </c>
      <c r="AV42" s="1853"/>
      <c r="AW42" s="1853"/>
      <c r="BC42" s="1836"/>
      <c r="BD42" s="1836"/>
      <c r="BE42" s="1836"/>
      <c r="BF42" s="138"/>
    </row>
    <row r="43" spans="2:92" x14ac:dyDescent="0.25">
      <c r="B43" s="137"/>
      <c r="BF43" s="138"/>
      <c r="BP43" s="262"/>
      <c r="CN43" s="264"/>
    </row>
    <row r="44" spans="2:92" x14ac:dyDescent="0.25">
      <c r="B44" s="1858" t="s">
        <v>695</v>
      </c>
      <c r="C44" s="1859"/>
      <c r="D44" s="1859"/>
      <c r="E44" s="1859"/>
      <c r="F44" s="1859"/>
      <c r="G44" s="1859"/>
      <c r="H44" s="1859"/>
      <c r="I44" s="1859"/>
      <c r="J44" s="1859"/>
      <c r="K44" s="1859"/>
      <c r="L44" s="1859"/>
      <c r="M44" s="1859"/>
      <c r="N44" s="1859"/>
      <c r="O44" s="1859"/>
      <c r="P44" s="1859"/>
      <c r="Q44" s="1859"/>
      <c r="R44" s="1859"/>
      <c r="T44" s="1861">
        <f>'Tracking &amp; Profitability'!$E$7</f>
        <v>0</v>
      </c>
      <c r="U44" s="1861"/>
      <c r="V44" s="1861"/>
      <c r="W44" s="1861"/>
      <c r="X44" s="1861"/>
      <c r="Y44" s="1861"/>
      <c r="Z44" s="1861"/>
      <c r="AA44" s="1861"/>
      <c r="AB44" s="1861"/>
      <c r="AF44" s="1767" t="s">
        <v>698</v>
      </c>
      <c r="AG44" s="1767"/>
      <c r="AH44" s="1767"/>
      <c r="AI44" s="1767"/>
      <c r="AJ44" s="1767"/>
      <c r="AK44" s="1767"/>
      <c r="AL44" s="1767"/>
      <c r="AM44" s="1767"/>
      <c r="AN44" s="1767"/>
      <c r="AO44" s="1767"/>
      <c r="AP44" s="1767"/>
      <c r="AQ44" s="1767"/>
      <c r="AR44" s="1767"/>
      <c r="AS44" s="1767"/>
      <c r="AU44" s="1853" t="s">
        <v>648</v>
      </c>
      <c r="AV44" s="1853"/>
      <c r="AW44" s="1853"/>
      <c r="BC44" s="1836"/>
      <c r="BD44" s="1836"/>
      <c r="BE44" s="1836"/>
      <c r="BF44" s="138"/>
    </row>
    <row r="45" spans="2:92" x14ac:dyDescent="0.25">
      <c r="B45" s="137"/>
      <c r="BF45" s="138"/>
      <c r="CN45" s="264"/>
    </row>
    <row r="46" spans="2:92" x14ac:dyDescent="0.25">
      <c r="B46" s="1863" t="s">
        <v>656</v>
      </c>
      <c r="C46" s="1864"/>
      <c r="D46" s="1864"/>
      <c r="E46" s="1864"/>
      <c r="F46" s="1864"/>
      <c r="G46" s="1864"/>
      <c r="H46" s="1864"/>
      <c r="I46" s="1864"/>
      <c r="J46" s="1864"/>
      <c r="K46" s="1864"/>
      <c r="L46" s="1864"/>
      <c r="M46" s="1864"/>
      <c r="N46" s="1864"/>
      <c r="O46" s="1864"/>
      <c r="P46" s="1864"/>
      <c r="Q46" s="1864"/>
      <c r="R46" s="1864"/>
      <c r="T46" s="1842">
        <v>150</v>
      </c>
      <c r="U46" s="1842"/>
      <c r="V46" s="1842"/>
      <c r="W46" s="1842"/>
      <c r="X46" s="1842"/>
      <c r="Y46" s="1842"/>
      <c r="Z46" s="1842"/>
      <c r="AA46" s="1842"/>
      <c r="AB46" s="1842"/>
      <c r="AF46" s="1857" t="s">
        <v>696</v>
      </c>
      <c r="AG46" s="1857"/>
      <c r="AH46" s="1857"/>
      <c r="AI46" s="1857"/>
      <c r="AJ46" s="1857"/>
      <c r="AK46" s="1857"/>
      <c r="AL46" s="1857"/>
      <c r="AM46" s="1857"/>
      <c r="AN46" s="1857"/>
      <c r="AO46" s="1857"/>
      <c r="AP46" s="1857"/>
      <c r="AQ46" s="1857"/>
      <c r="AR46" s="1857"/>
      <c r="AS46" s="1857"/>
      <c r="AU46" s="1873">
        <f>'Agreement Worksheet'!$C$13/100</f>
        <v>0.3</v>
      </c>
      <c r="AV46" s="1873"/>
      <c r="AW46" s="1873"/>
      <c r="AX46" s="1873"/>
      <c r="AY46" s="1873"/>
      <c r="AZ46" s="1873"/>
      <c r="BF46" s="138"/>
    </row>
    <row r="47" spans="2:92" x14ac:dyDescent="0.25">
      <c r="B47" s="137"/>
      <c r="BF47" s="138"/>
      <c r="CN47" s="264"/>
    </row>
    <row r="48" spans="2:92" x14ac:dyDescent="0.25">
      <c r="B48" s="1858" t="s">
        <v>480</v>
      </c>
      <c r="C48" s="1859"/>
      <c r="D48" s="1859"/>
      <c r="E48" s="1859"/>
      <c r="F48" s="1859"/>
      <c r="G48" s="1859"/>
      <c r="H48" s="1859"/>
      <c r="I48" s="1859"/>
      <c r="J48" s="1859"/>
      <c r="K48" s="1859"/>
      <c r="L48" s="1859"/>
      <c r="M48" s="1859"/>
      <c r="N48" s="1859"/>
      <c r="O48" s="1859"/>
      <c r="P48" s="1859"/>
      <c r="Q48" s="1859"/>
      <c r="R48" s="1859"/>
      <c r="T48" s="1842">
        <f>$K$10</f>
        <v>0</v>
      </c>
      <c r="U48" s="1842"/>
      <c r="V48" s="1842"/>
      <c r="W48" s="1842"/>
      <c r="X48" s="1842"/>
      <c r="Y48" s="1842"/>
      <c r="Z48" s="1842"/>
      <c r="AA48" s="1842"/>
      <c r="AB48" s="1842"/>
      <c r="AF48" s="1857" t="s">
        <v>694</v>
      </c>
      <c r="AG48" s="1857"/>
      <c r="AH48" s="1857"/>
      <c r="AI48" s="1857"/>
      <c r="AJ48" s="1857"/>
      <c r="AK48" s="1857"/>
      <c r="AL48" s="1857"/>
      <c r="AM48" s="1857"/>
      <c r="AN48" s="1857"/>
      <c r="AO48" s="1857"/>
      <c r="AP48" s="1857"/>
      <c r="AQ48" s="1857"/>
      <c r="AR48" s="1857"/>
      <c r="AS48" s="1857"/>
      <c r="AU48" s="1877">
        <f>'Agreement Worksheet'!$F$13</f>
        <v>2.25</v>
      </c>
      <c r="AV48" s="1878"/>
      <c r="AW48" s="1878"/>
      <c r="AX48" s="1878"/>
      <c r="AY48" s="1878"/>
      <c r="AZ48" s="1878"/>
      <c r="BF48" s="138"/>
    </row>
    <row r="49" spans="2:92" x14ac:dyDescent="0.25">
      <c r="B49" s="137"/>
      <c r="BF49" s="138"/>
      <c r="CN49" s="264"/>
    </row>
    <row r="50" spans="2:92" x14ac:dyDescent="0.25">
      <c r="B50" s="1867" t="s">
        <v>693</v>
      </c>
      <c r="C50" s="1857"/>
      <c r="D50" s="1857"/>
      <c r="E50" s="1857"/>
      <c r="F50" s="1857"/>
      <c r="G50" s="1857"/>
      <c r="H50" s="1857"/>
      <c r="I50" s="1857"/>
      <c r="J50" s="1857"/>
      <c r="K50" s="1857"/>
      <c r="L50" s="1857"/>
      <c r="M50" s="1857"/>
      <c r="N50" s="1857"/>
      <c r="O50" s="1857"/>
      <c r="P50" s="1857"/>
      <c r="Q50" s="1857"/>
      <c r="R50" s="1857"/>
      <c r="T50" s="1865">
        <f>'Agreement Worksheet'!$E$10</f>
        <v>500</v>
      </c>
      <c r="U50" s="1865"/>
      <c r="V50" s="1865"/>
      <c r="W50" s="1865"/>
      <c r="X50" s="1865"/>
      <c r="Y50" s="1865"/>
      <c r="Z50" s="1767" t="s">
        <v>692</v>
      </c>
      <c r="AA50" s="1767"/>
      <c r="AB50" s="1767"/>
      <c r="AC50" s="1865">
        <f>'Agreement Worksheet'!$F$10</f>
        <v>35</v>
      </c>
      <c r="AD50" s="1865"/>
      <c r="AE50" s="1865"/>
      <c r="AF50" s="1865"/>
      <c r="AG50" s="186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0" t="s">
        <v>676</v>
      </c>
      <c r="C53" s="1871"/>
      <c r="D53" s="1871"/>
      <c r="E53" s="1871"/>
      <c r="F53" s="1871"/>
      <c r="G53" s="1871"/>
      <c r="H53" s="1871"/>
      <c r="I53" s="1871"/>
      <c r="J53" s="1871"/>
      <c r="K53" s="1871"/>
      <c r="L53" s="1871"/>
      <c r="M53" s="1871"/>
      <c r="N53" s="1871"/>
      <c r="O53" s="1871"/>
      <c r="P53" s="1871"/>
      <c r="Q53" s="1871"/>
      <c r="R53" s="1871"/>
      <c r="S53" s="1871"/>
      <c r="T53" s="1871"/>
      <c r="U53" s="1871"/>
      <c r="V53" s="1871"/>
      <c r="W53" s="1871"/>
      <c r="X53" s="1871"/>
      <c r="Y53" s="1871"/>
      <c r="Z53" s="1871"/>
      <c r="AA53" s="1871"/>
      <c r="AB53" s="1871"/>
      <c r="AC53" s="1871"/>
      <c r="AD53" s="1871"/>
      <c r="AE53" s="1871"/>
      <c r="AF53" s="1871"/>
      <c r="AG53" s="1871"/>
      <c r="AH53" s="1871"/>
      <c r="AI53" s="1871"/>
      <c r="AJ53" s="1871"/>
      <c r="AK53" s="1871"/>
      <c r="AL53" s="1871"/>
      <c r="AM53" s="1871"/>
      <c r="AN53" s="1871"/>
      <c r="AO53" s="1871"/>
      <c r="AP53" s="1871"/>
      <c r="AQ53" s="1871"/>
      <c r="AR53" s="1871"/>
      <c r="AS53" s="1871"/>
      <c r="AT53" s="1871"/>
      <c r="AU53" s="1871"/>
      <c r="AV53" s="1871"/>
      <c r="AW53" s="1871"/>
      <c r="AX53" s="1871"/>
      <c r="AY53" s="1871"/>
      <c r="AZ53" s="1871"/>
      <c r="BA53" s="1871"/>
      <c r="BB53" s="1871"/>
      <c r="BC53" s="1871"/>
      <c r="BD53" s="1871"/>
      <c r="BE53" s="1871"/>
      <c r="BF53" s="1872"/>
    </row>
    <row r="54" spans="2:92" x14ac:dyDescent="0.25">
      <c r="B54" s="1874" t="s">
        <v>691</v>
      </c>
      <c r="C54" s="1875"/>
      <c r="D54" s="1875"/>
      <c r="E54" s="1875"/>
      <c r="F54" s="1875"/>
      <c r="G54" s="1875"/>
      <c r="H54" s="1875"/>
      <c r="I54" s="1875"/>
      <c r="J54" s="1875"/>
      <c r="K54" s="1875"/>
      <c r="L54" s="1875"/>
      <c r="M54" s="1875"/>
      <c r="N54" s="1875"/>
      <c r="O54" s="1875"/>
      <c r="P54" s="1875"/>
      <c r="Q54" s="1875"/>
      <c r="R54" s="1875"/>
      <c r="S54" s="1875"/>
      <c r="T54" s="1875"/>
      <c r="U54" s="1875"/>
      <c r="V54" s="1875"/>
      <c r="W54" s="1875"/>
      <c r="X54" s="1875"/>
      <c r="Y54" s="1875"/>
      <c r="Z54" s="1875"/>
      <c r="AA54" s="1875"/>
      <c r="AB54" s="1875"/>
      <c r="AC54" s="1875"/>
      <c r="AD54" s="1875"/>
      <c r="AE54" s="1875"/>
      <c r="AF54" s="1875"/>
      <c r="AG54" s="1875"/>
      <c r="AH54" s="1875"/>
      <c r="AI54" s="1875"/>
      <c r="AJ54" s="1875"/>
      <c r="AK54" s="1875"/>
      <c r="AL54" s="1875"/>
      <c r="AM54" s="1875"/>
      <c r="AN54" s="1875"/>
      <c r="AO54" s="1875"/>
      <c r="AP54" s="1875"/>
      <c r="AQ54" s="1875"/>
      <c r="AR54" s="1875"/>
      <c r="AS54" s="1875"/>
      <c r="AT54" s="1875"/>
      <c r="AU54" s="1875"/>
      <c r="AV54" s="1875"/>
      <c r="AW54" s="1875"/>
      <c r="AX54" s="1875"/>
      <c r="AY54" s="1875"/>
      <c r="AZ54" s="1875"/>
      <c r="BA54" s="1875"/>
      <c r="BB54" s="1875"/>
      <c r="BC54" s="1875"/>
      <c r="BD54" s="1875"/>
      <c r="BE54" s="1875"/>
      <c r="BF54" s="1876"/>
      <c r="BP54" s="262"/>
    </row>
    <row r="55" spans="2:92" x14ac:dyDescent="0.25">
      <c r="B55" s="137"/>
      <c r="AC55" s="267"/>
      <c r="AD55" s="267"/>
      <c r="AE55" s="267"/>
      <c r="AF55" s="267"/>
      <c r="AG55" s="267"/>
      <c r="AH55" s="267"/>
      <c r="AK55" s="1841"/>
      <c r="AL55" s="1841"/>
      <c r="AM55" s="1841"/>
      <c r="AN55" s="1841"/>
      <c r="AO55" s="1716"/>
      <c r="AP55" s="1716"/>
      <c r="AQ55" s="1716"/>
      <c r="AR55" s="134"/>
      <c r="AS55" s="134"/>
      <c r="AT55" s="1716"/>
      <c r="AU55" s="1716"/>
      <c r="AV55" s="1716"/>
      <c r="AW55" s="134"/>
      <c r="AX55" s="134"/>
      <c r="AY55" s="1716"/>
      <c r="AZ55" s="1716"/>
      <c r="BA55" s="1716"/>
      <c r="BB55" s="134"/>
      <c r="BC55" s="134"/>
      <c r="BD55" s="1716"/>
      <c r="BE55" s="1716"/>
      <c r="BF55" s="1860"/>
      <c r="BP55" s="268"/>
    </row>
    <row r="56" spans="2:92" x14ac:dyDescent="0.25">
      <c r="B56" s="137"/>
      <c r="C56" s="1852" t="s">
        <v>103</v>
      </c>
      <c r="D56" s="1852"/>
      <c r="E56" s="1852"/>
      <c r="F56" s="1852"/>
      <c r="G56" s="1852"/>
      <c r="H56" s="1852"/>
      <c r="I56" s="1852"/>
      <c r="J56" s="1852"/>
      <c r="K56" s="1852"/>
      <c r="L56" s="1852"/>
      <c r="M56" s="1852"/>
      <c r="N56" s="1852"/>
      <c r="O56" s="1852"/>
      <c r="P56" s="1852"/>
      <c r="Q56" s="1852"/>
      <c r="R56" s="1852"/>
      <c r="S56" s="1852"/>
      <c r="T56" s="1852"/>
      <c r="U56" s="1852"/>
      <c r="V56" s="1852"/>
      <c r="W56" s="1852"/>
      <c r="X56" s="1852"/>
      <c r="Y56" s="1852"/>
      <c r="Z56" s="1852"/>
      <c r="AC56" s="1853" t="str">
        <f>'PIM Model'!$AD$11</f>
        <v/>
      </c>
      <c r="AD56" s="1853"/>
      <c r="AE56" s="1853" t="str">
        <f>'PIM Model'!$D$11</f>
        <v>%</v>
      </c>
      <c r="AF56" s="1853"/>
      <c r="AG56" s="1853" t="str">
        <f>'PIM Model'!$D$11</f>
        <v>%</v>
      </c>
      <c r="AH56" s="1853"/>
      <c r="AI56" s="1836" t="str">
        <f>'PIM Model'!$D$11</f>
        <v>%</v>
      </c>
      <c r="AJ56" s="1836"/>
      <c r="AK56" s="134"/>
      <c r="AL56" s="134"/>
      <c r="AM56" s="134"/>
      <c r="AN56" s="134"/>
      <c r="AO56" s="1716"/>
      <c r="AP56" s="1716"/>
      <c r="AQ56" s="1716"/>
      <c r="AR56" s="134"/>
      <c r="AS56" s="134"/>
      <c r="AT56" s="1716"/>
      <c r="AU56" s="1716"/>
      <c r="AV56" s="1716"/>
      <c r="AW56" s="134"/>
      <c r="AX56" s="134"/>
      <c r="AY56" s="1716"/>
      <c r="AZ56" s="1716"/>
      <c r="BA56" s="1716"/>
      <c r="BB56" s="134"/>
      <c r="BC56" s="134"/>
      <c r="BD56" s="1716"/>
      <c r="BE56" s="1716"/>
      <c r="BF56" s="1860"/>
      <c r="BP56" s="262"/>
    </row>
    <row r="57" spans="2:92" x14ac:dyDescent="0.25">
      <c r="B57" s="137"/>
      <c r="C57" s="1852" t="s">
        <v>102</v>
      </c>
      <c r="D57" s="1852"/>
      <c r="E57" s="1852"/>
      <c r="F57" s="1852"/>
      <c r="G57" s="1852"/>
      <c r="H57" s="1852"/>
      <c r="I57" s="1852"/>
      <c r="J57" s="1852"/>
      <c r="K57" s="1852"/>
      <c r="L57" s="1852"/>
      <c r="M57" s="1852"/>
      <c r="N57" s="1852"/>
      <c r="O57" s="1852"/>
      <c r="P57" s="1852"/>
      <c r="Q57" s="1852"/>
      <c r="R57" s="1852"/>
      <c r="S57" s="1852"/>
      <c r="T57" s="1852"/>
      <c r="U57" s="1852"/>
      <c r="V57" s="1852"/>
      <c r="W57" s="1852"/>
      <c r="X57" s="1852"/>
      <c r="Y57" s="1852"/>
      <c r="Z57" s="1852"/>
      <c r="AC57" s="1839" t="str">
        <f>'PIM Model'!$AD$13</f>
        <v/>
      </c>
      <c r="AD57" s="1839"/>
      <c r="AE57" s="1839" t="str">
        <f>'PIM Model'!$D$13</f>
        <v>%</v>
      </c>
      <c r="AF57" s="1839"/>
      <c r="AG57" s="1839" t="str">
        <f>'PIM Model'!$D$13</f>
        <v>%</v>
      </c>
      <c r="AH57" s="1839"/>
      <c r="AI57" s="1836" t="str">
        <f>'PIM Model'!$D$13</f>
        <v>%</v>
      </c>
      <c r="AJ57" s="183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52" t="s">
        <v>101</v>
      </c>
      <c r="D58" s="1852"/>
      <c r="E58" s="1852"/>
      <c r="F58" s="1852"/>
      <c r="G58" s="1852"/>
      <c r="H58" s="1852"/>
      <c r="I58" s="1852"/>
      <c r="J58" s="1852"/>
      <c r="K58" s="1852"/>
      <c r="L58" s="1852"/>
      <c r="M58" s="1852"/>
      <c r="N58" s="1852"/>
      <c r="O58" s="1852"/>
      <c r="P58" s="1852"/>
      <c r="Q58" s="1852"/>
      <c r="R58" s="1852"/>
      <c r="S58" s="1852"/>
      <c r="T58" s="1852"/>
      <c r="U58" s="1852"/>
      <c r="V58" s="1852"/>
      <c r="W58" s="1852"/>
      <c r="X58" s="1852"/>
      <c r="Y58" s="1852"/>
      <c r="Z58" s="1852"/>
      <c r="AC58" s="1839" t="str">
        <f>'PIM Model'!$AD$19</f>
        <v/>
      </c>
      <c r="AD58" s="1839"/>
      <c r="AE58" s="1839" t="str">
        <f>'PIM Model'!$D$19</f>
        <v>%</v>
      </c>
      <c r="AF58" s="1839"/>
      <c r="AG58" s="1839" t="str">
        <f>'PIM Model'!$D$19</f>
        <v>%</v>
      </c>
      <c r="AH58" s="1839"/>
      <c r="AI58" s="1836" t="str">
        <f>'PIM Model'!$D$19</f>
        <v>%</v>
      </c>
      <c r="AJ58" s="183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52" t="s">
        <v>100</v>
      </c>
      <c r="D59" s="1852"/>
      <c r="E59" s="1852"/>
      <c r="F59" s="1852"/>
      <c r="G59" s="1852"/>
      <c r="H59" s="1852"/>
      <c r="I59" s="1852"/>
      <c r="J59" s="1852"/>
      <c r="K59" s="1852"/>
      <c r="L59" s="1852"/>
      <c r="M59" s="1852"/>
      <c r="N59" s="1852"/>
      <c r="O59" s="1852"/>
      <c r="P59" s="1852"/>
      <c r="Q59" s="1852"/>
      <c r="R59" s="1852"/>
      <c r="S59" s="1852"/>
      <c r="T59" s="1852"/>
      <c r="U59" s="1852"/>
      <c r="V59" s="1852"/>
      <c r="W59" s="1852"/>
      <c r="X59" s="1852"/>
      <c r="Y59" s="1852"/>
      <c r="Z59" s="1852"/>
      <c r="AC59" s="1839" t="str">
        <f>'PIM Model'!$AD$14</f>
        <v/>
      </c>
      <c r="AD59" s="1839"/>
      <c r="AE59" s="1839" t="str">
        <f>'PIM Model'!$D$14</f>
        <v>%</v>
      </c>
      <c r="AF59" s="1839"/>
      <c r="AG59" s="1839" t="str">
        <f>'PIM Model'!$D$14</f>
        <v>%</v>
      </c>
      <c r="AH59" s="1839"/>
      <c r="AI59" s="1836" t="str">
        <f>'PIM Model'!$D$14</f>
        <v>%</v>
      </c>
      <c r="AJ59" s="183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52" t="s">
        <v>104</v>
      </c>
      <c r="D60" s="1852"/>
      <c r="E60" s="1852"/>
      <c r="F60" s="1852"/>
      <c r="G60" s="1852"/>
      <c r="H60" s="1852"/>
      <c r="I60" s="1852"/>
      <c r="J60" s="1852"/>
      <c r="K60" s="1852"/>
      <c r="L60" s="1852"/>
      <c r="M60" s="1852"/>
      <c r="N60" s="1852"/>
      <c r="O60" s="1852"/>
      <c r="P60" s="1852"/>
      <c r="Q60" s="1852"/>
      <c r="R60" s="1852"/>
      <c r="S60" s="1852"/>
      <c r="T60" s="1852"/>
      <c r="U60" s="1852"/>
      <c r="V60" s="1852"/>
      <c r="W60" s="1852"/>
      <c r="X60" s="1852"/>
      <c r="Y60" s="1852"/>
      <c r="Z60" s="1852"/>
      <c r="AC60" s="1839" t="str">
        <f>'PIM Model'!$AD$15</f>
        <v/>
      </c>
      <c r="AD60" s="1839"/>
      <c r="AE60" s="1839" t="str">
        <f>'PIM Model'!$D$15</f>
        <v>%</v>
      </c>
      <c r="AF60" s="1839"/>
      <c r="AG60" s="1839" t="str">
        <f>'PIM Model'!$D$15</f>
        <v>%</v>
      </c>
      <c r="AH60" s="1839"/>
      <c r="AI60" s="1836" t="str">
        <f>'PIM Model'!$D$15</f>
        <v>%</v>
      </c>
      <c r="AJ60" s="183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52" t="s">
        <v>99</v>
      </c>
      <c r="D61" s="1852"/>
      <c r="E61" s="1852"/>
      <c r="F61" s="1852"/>
      <c r="G61" s="1852"/>
      <c r="H61" s="1852"/>
      <c r="I61" s="1852"/>
      <c r="J61" s="1852"/>
      <c r="K61" s="1852"/>
      <c r="L61" s="1852"/>
      <c r="M61" s="1852"/>
      <c r="N61" s="1852"/>
      <c r="O61" s="1852"/>
      <c r="P61" s="1852"/>
      <c r="Q61" s="1852"/>
      <c r="R61" s="1852"/>
      <c r="S61" s="1852"/>
      <c r="T61" s="1852"/>
      <c r="U61" s="1852"/>
      <c r="V61" s="1852"/>
      <c r="W61" s="1852"/>
      <c r="X61" s="1852"/>
      <c r="Y61" s="1852"/>
      <c r="Z61" s="1852"/>
      <c r="AC61" s="1839" t="str">
        <f>'PIM Model'!$AD$10</f>
        <v/>
      </c>
      <c r="AD61" s="1839"/>
      <c r="AE61" s="1839" t="str">
        <f>'PIM Model'!$D$10</f>
        <v>%</v>
      </c>
      <c r="AF61" s="1839"/>
      <c r="AG61" s="1839" t="str">
        <f>'PIM Model'!$D$10</f>
        <v>%</v>
      </c>
      <c r="AH61" s="1839"/>
      <c r="AI61" s="1836" t="str">
        <f>'PIM Model'!$D$10</f>
        <v>%</v>
      </c>
      <c r="AJ61" s="183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69" t="s">
        <v>98</v>
      </c>
      <c r="D62" s="1669"/>
      <c r="E62" s="1669"/>
      <c r="F62" s="1669"/>
      <c r="G62" s="1669"/>
      <c r="H62" s="1669"/>
      <c r="I62" s="1669"/>
      <c r="J62" s="1669"/>
      <c r="K62" s="1669"/>
      <c r="L62" s="1669"/>
      <c r="M62" s="1669"/>
      <c r="N62" s="1669"/>
      <c r="O62" s="1669"/>
      <c r="P62" s="1669"/>
      <c r="Q62" s="1669"/>
      <c r="R62" s="1669"/>
      <c r="S62" s="1669"/>
      <c r="T62" s="1669"/>
      <c r="U62" s="1669"/>
      <c r="V62" s="1669"/>
      <c r="W62" s="1669"/>
      <c r="X62" s="1669"/>
      <c r="Y62" s="1669"/>
      <c r="Z62" s="1669"/>
      <c r="AC62" s="1839" t="str">
        <f>'PIM Model'!$AD$16</f>
        <v/>
      </c>
      <c r="AD62" s="1839"/>
      <c r="AE62" s="1839" t="str">
        <f>'PIM Model'!$D$16</f>
        <v>%</v>
      </c>
      <c r="AF62" s="1839"/>
      <c r="AG62" s="1839" t="str">
        <f>'PIM Model'!$D$16</f>
        <v>%</v>
      </c>
      <c r="AH62" s="1839"/>
      <c r="AI62" s="1836" t="str">
        <f>'PIM Model'!$D$16</f>
        <v>%</v>
      </c>
      <c r="AJ62" s="183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69" t="s">
        <v>97</v>
      </c>
      <c r="D63" s="1669"/>
      <c r="E63" s="1669"/>
      <c r="F63" s="1669"/>
      <c r="G63" s="1669"/>
      <c r="H63" s="1669"/>
      <c r="I63" s="1669"/>
      <c r="J63" s="1669"/>
      <c r="K63" s="1669"/>
      <c r="L63" s="1669"/>
      <c r="M63" s="1669"/>
      <c r="N63" s="1669"/>
      <c r="O63" s="1669"/>
      <c r="P63" s="1669"/>
      <c r="Q63" s="1669"/>
      <c r="R63" s="1669"/>
      <c r="S63" s="1669"/>
      <c r="T63" s="1669"/>
      <c r="U63" s="1669"/>
      <c r="V63" s="1669"/>
      <c r="W63" s="1669"/>
      <c r="X63" s="1669"/>
      <c r="Y63" s="1669"/>
      <c r="Z63" s="1669"/>
      <c r="AC63" s="1839" t="str">
        <f>'PIM Model'!$AD$20</f>
        <v/>
      </c>
      <c r="AD63" s="1839"/>
      <c r="AE63" s="1839" t="str">
        <f>'PIM Model'!$D$20</f>
        <v>%</v>
      </c>
      <c r="AF63" s="1839"/>
      <c r="AG63" s="1839" t="str">
        <f>'PIM Model'!$D$20</f>
        <v>%</v>
      </c>
      <c r="AH63" s="1839"/>
      <c r="AI63" s="1836" t="str">
        <f>'PIM Model'!$D$20</f>
        <v>%</v>
      </c>
      <c r="AJ63" s="183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69" t="s">
        <v>96</v>
      </c>
      <c r="D64" s="1669"/>
      <c r="E64" s="1669"/>
      <c r="F64" s="1669"/>
      <c r="G64" s="1669"/>
      <c r="H64" s="1669"/>
      <c r="I64" s="1669"/>
      <c r="J64" s="1669"/>
      <c r="K64" s="1669"/>
      <c r="L64" s="1669"/>
      <c r="M64" s="1669"/>
      <c r="N64" s="1669"/>
      <c r="O64" s="1669"/>
      <c r="P64" s="1669"/>
      <c r="Q64" s="1669"/>
      <c r="R64" s="1669"/>
      <c r="S64" s="1669"/>
      <c r="T64" s="1669"/>
      <c r="U64" s="1669"/>
      <c r="V64" s="1669"/>
      <c r="W64" s="1669"/>
      <c r="X64" s="1669"/>
      <c r="Y64" s="1669"/>
      <c r="Z64" s="1669"/>
      <c r="AC64" s="1839" t="str">
        <f>'PIM Model'!$AD$18</f>
        <v/>
      </c>
      <c r="AD64" s="1839"/>
      <c r="AE64" s="1839" t="str">
        <f>'PIM Model'!$D$18</f>
        <v>%</v>
      </c>
      <c r="AF64" s="1839"/>
      <c r="AG64" s="1839" t="str">
        <f>'PIM Model'!$D$18</f>
        <v>%</v>
      </c>
      <c r="AH64" s="1839"/>
      <c r="AI64" s="1836" t="str">
        <f>'PIM Model'!$D$18</f>
        <v>%</v>
      </c>
      <c r="AJ64" s="183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69" t="s">
        <v>95</v>
      </c>
      <c r="D65" s="1669"/>
      <c r="E65" s="1669"/>
      <c r="F65" s="1669"/>
      <c r="G65" s="1669"/>
      <c r="H65" s="1669"/>
      <c r="I65" s="1669"/>
      <c r="J65" s="1669"/>
      <c r="K65" s="1669"/>
      <c r="L65" s="1669"/>
      <c r="M65" s="1669"/>
      <c r="N65" s="1669"/>
      <c r="O65" s="1669"/>
      <c r="P65" s="1669"/>
      <c r="Q65" s="1669"/>
      <c r="R65" s="1669"/>
      <c r="S65" s="1669"/>
      <c r="T65" s="1669"/>
      <c r="U65" s="1669"/>
      <c r="V65" s="1669"/>
      <c r="W65" s="1669"/>
      <c r="X65" s="1669"/>
      <c r="Y65" s="1669"/>
      <c r="Z65" s="1669"/>
      <c r="AC65" s="1839" t="str">
        <f>'PIM Model'!$AD$17</f>
        <v/>
      </c>
      <c r="AD65" s="1839"/>
      <c r="AE65" s="1839" t="str">
        <f>'PIM Model'!$D$17</f>
        <v>%</v>
      </c>
      <c r="AF65" s="1839"/>
      <c r="AG65" s="1839" t="str">
        <f>'PIM Model'!$D$17</f>
        <v>%</v>
      </c>
      <c r="AH65" s="1839"/>
      <c r="AI65" s="1836" t="str">
        <f>'PIM Model'!$D$17</f>
        <v>%</v>
      </c>
      <c r="AJ65" s="183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69" t="s">
        <v>94</v>
      </c>
      <c r="D66" s="1669"/>
      <c r="E66" s="1669"/>
      <c r="F66" s="1669"/>
      <c r="G66" s="1669"/>
      <c r="H66" s="1669"/>
      <c r="I66" s="1669"/>
      <c r="J66" s="1669"/>
      <c r="K66" s="1669"/>
      <c r="L66" s="1669"/>
      <c r="M66" s="1669"/>
      <c r="N66" s="1669"/>
      <c r="O66" s="1669"/>
      <c r="P66" s="1669"/>
      <c r="Q66" s="1669"/>
      <c r="R66" s="1669"/>
      <c r="S66" s="1669"/>
      <c r="T66" s="1669"/>
      <c r="U66" s="1669"/>
      <c r="V66" s="1669"/>
      <c r="W66" s="1669"/>
      <c r="X66" s="1669"/>
      <c r="Y66" s="1669"/>
      <c r="Z66" s="1669"/>
      <c r="AC66" s="1839" t="str">
        <f>'PIM Model'!$AD$27</f>
        <v/>
      </c>
      <c r="AD66" s="1839"/>
      <c r="AE66" s="1839" t="str">
        <f>'PIM Model'!$D$27</f>
        <v>%</v>
      </c>
      <c r="AF66" s="1839"/>
      <c r="AG66" s="1839" t="str">
        <f>'PIM Model'!$D$27</f>
        <v>%</v>
      </c>
      <c r="AH66" s="1839"/>
      <c r="AI66" s="1836" t="str">
        <f>'PIM Model'!$D$27</f>
        <v>%</v>
      </c>
      <c r="AJ66" s="183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36" t="s">
        <v>690</v>
      </c>
      <c r="F67" s="1836"/>
      <c r="G67" s="1836"/>
      <c r="H67" s="1836"/>
      <c r="I67" s="1836"/>
      <c r="J67" s="1836"/>
      <c r="K67" s="1836"/>
      <c r="M67" s="1840" t="str">
        <f>'Pricing Schedule'!$E$21</f>
        <v>T</v>
      </c>
      <c r="N67" s="1840"/>
      <c r="O67" s="1840"/>
      <c r="P67" t="s">
        <v>648</v>
      </c>
      <c r="S67" s="1838"/>
      <c r="T67" s="1838"/>
      <c r="U67" s="1838"/>
      <c r="V67" s="1836" t="s">
        <v>650</v>
      </c>
      <c r="W67" s="183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69" t="s">
        <v>93</v>
      </c>
      <c r="D68" s="1669"/>
      <c r="E68" s="1669"/>
      <c r="F68" s="1669"/>
      <c r="G68" s="1669"/>
      <c r="H68" s="1669"/>
      <c r="I68" s="1669"/>
      <c r="J68" s="1669"/>
      <c r="K68" s="1669"/>
      <c r="L68" s="1669"/>
      <c r="M68" s="1669"/>
      <c r="N68" s="1669"/>
      <c r="O68" s="1669"/>
      <c r="P68" s="1669"/>
      <c r="Q68" s="1669"/>
      <c r="R68" s="1669"/>
      <c r="S68" s="1669"/>
      <c r="T68" s="1669"/>
      <c r="U68" s="1669"/>
      <c r="V68" s="1669"/>
      <c r="W68" s="1669"/>
      <c r="X68" s="1669"/>
      <c r="Y68" s="1669"/>
      <c r="Z68" s="1669"/>
      <c r="AC68" s="1839" t="str">
        <f>'PIM Model'!$AD$21</f>
        <v/>
      </c>
      <c r="AD68" s="1839"/>
      <c r="AE68" s="1839" t="str">
        <f>'PIM Model'!$D$21</f>
        <v>%</v>
      </c>
      <c r="AF68" s="1839"/>
      <c r="AG68" s="1839" t="str">
        <f>'PIM Model'!$D$21</f>
        <v>%</v>
      </c>
      <c r="AH68" s="1839"/>
      <c r="AI68" s="1836" t="str">
        <f>'PIM Model'!$D$21</f>
        <v>%</v>
      </c>
      <c r="AJ68" s="183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69" t="s">
        <v>92</v>
      </c>
      <c r="D69" s="1669"/>
      <c r="E69" s="1669"/>
      <c r="F69" s="1669"/>
      <c r="G69" s="1669"/>
      <c r="H69" s="1669"/>
      <c r="I69" s="1669"/>
      <c r="J69" s="1669"/>
      <c r="K69" s="1669"/>
      <c r="L69" s="1669"/>
      <c r="M69" s="1669"/>
      <c r="N69" s="1669"/>
      <c r="O69" s="1669"/>
      <c r="P69" s="1669"/>
      <c r="Q69" s="1669"/>
      <c r="R69" s="1669"/>
      <c r="S69" s="1669"/>
      <c r="T69" s="1669"/>
      <c r="U69" s="1669"/>
      <c r="V69" s="1669"/>
      <c r="W69" s="1669"/>
      <c r="X69" s="1669"/>
      <c r="Y69" s="1669"/>
      <c r="Z69" s="1669"/>
      <c r="AC69" s="1839" t="str">
        <f>'PIM Model'!$AD$23</f>
        <v/>
      </c>
      <c r="AD69" s="1839"/>
      <c r="AE69" s="1839" t="str">
        <f>'PIM Model'!$D$23</f>
        <v>%</v>
      </c>
      <c r="AF69" s="1839"/>
      <c r="AG69" s="1839" t="str">
        <f>'PIM Model'!$D$23</f>
        <v>%</v>
      </c>
      <c r="AH69" s="1839"/>
      <c r="AI69" s="1836" t="str">
        <f>'PIM Model'!$D$23</f>
        <v>%</v>
      </c>
      <c r="AJ69" s="183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69" t="s">
        <v>91</v>
      </c>
      <c r="D70" s="1669"/>
      <c r="E70" s="1669"/>
      <c r="F70" s="1669"/>
      <c r="G70" s="1669"/>
      <c r="H70" s="1669"/>
      <c r="I70" s="1669"/>
      <c r="J70" s="1669"/>
      <c r="K70" s="1669"/>
      <c r="L70" s="1669"/>
      <c r="M70" s="1669"/>
      <c r="N70" s="1669"/>
      <c r="O70" s="1669"/>
      <c r="P70" s="1669"/>
      <c r="Q70" s="1669"/>
      <c r="R70" s="1669"/>
      <c r="S70" s="1669"/>
      <c r="T70" s="1669"/>
      <c r="U70" s="1669"/>
      <c r="V70" s="1669"/>
      <c r="W70" s="1669"/>
      <c r="X70" s="1669"/>
      <c r="Y70" s="1669"/>
      <c r="Z70" s="1669"/>
      <c r="AC70" s="1839" t="str">
        <f>'PIM Model'!$AD$24</f>
        <v/>
      </c>
      <c r="AD70" s="1839"/>
      <c r="AE70" s="1839" t="str">
        <f>'PIM Model'!$D$24</f>
        <v>%</v>
      </c>
      <c r="AF70" s="1839"/>
      <c r="AG70" s="1839" t="str">
        <f>'PIM Model'!$D$24</f>
        <v>%</v>
      </c>
      <c r="AH70" s="1839"/>
      <c r="AI70" s="1836" t="str">
        <f>'PIM Model'!$D$24</f>
        <v>%</v>
      </c>
      <c r="AJ70" s="1836"/>
      <c r="AK70" s="134"/>
      <c r="AL70" s="134"/>
      <c r="AM70" s="134"/>
      <c r="AN70" s="134"/>
      <c r="AO70" s="1716"/>
      <c r="AP70" s="1716"/>
      <c r="AQ70" s="1716"/>
      <c r="AR70" s="134"/>
      <c r="AS70" s="134"/>
      <c r="AT70" s="1716"/>
      <c r="AU70" s="1716"/>
      <c r="AV70" s="1716"/>
      <c r="AW70" s="134"/>
      <c r="AX70" s="134"/>
      <c r="AY70" s="1716"/>
      <c r="AZ70" s="1716"/>
      <c r="BA70" s="1716"/>
      <c r="BB70" s="134"/>
      <c r="BC70" s="134"/>
      <c r="BD70" s="1716"/>
      <c r="BE70" s="1716"/>
      <c r="BF70" s="1860"/>
    </row>
    <row r="71" spans="2:70" x14ac:dyDescent="0.25">
      <c r="B71" s="137"/>
      <c r="C71" s="1669" t="s">
        <v>90</v>
      </c>
      <c r="D71" s="1669"/>
      <c r="E71" s="1669"/>
      <c r="F71" s="1669"/>
      <c r="G71" s="1669"/>
      <c r="H71" s="1669"/>
      <c r="I71" s="1669"/>
      <c r="J71" s="1669"/>
      <c r="K71" s="1669"/>
      <c r="L71" s="1669"/>
      <c r="M71" s="1669"/>
      <c r="N71" s="1669"/>
      <c r="O71" s="1669"/>
      <c r="P71" s="1669"/>
      <c r="Q71" s="1669"/>
      <c r="R71" s="1669"/>
      <c r="S71" s="1669"/>
      <c r="T71" s="1669"/>
      <c r="U71" s="1669"/>
      <c r="V71" s="1669"/>
      <c r="W71" s="1669"/>
      <c r="X71" s="1669"/>
      <c r="Y71" s="1669"/>
      <c r="Z71" s="1669"/>
      <c r="AC71" s="1839" t="str">
        <f>'PIM Model'!$AD$25</f>
        <v/>
      </c>
      <c r="AD71" s="1839"/>
      <c r="AE71" s="1839" t="str">
        <f>'PIM Model'!$D$25</f>
        <v>%</v>
      </c>
      <c r="AF71" s="1839"/>
      <c r="AG71" s="1839" t="str">
        <f>'PIM Model'!$D$25</f>
        <v>%</v>
      </c>
      <c r="AH71" s="1839"/>
      <c r="AI71" s="1836" t="str">
        <f>'PIM Model'!$D$25</f>
        <v>%</v>
      </c>
      <c r="AJ71" s="1836"/>
      <c r="AK71" s="134"/>
      <c r="AL71" s="134"/>
      <c r="AM71" s="134"/>
      <c r="AN71" s="134"/>
      <c r="AO71" s="1716"/>
      <c r="AP71" s="1716"/>
      <c r="AQ71" s="1716"/>
      <c r="AR71" s="134"/>
      <c r="AS71" s="134"/>
      <c r="AT71" s="1716"/>
      <c r="AU71" s="1716"/>
      <c r="AV71" s="1716"/>
      <c r="AW71" s="134"/>
      <c r="AX71" s="134"/>
      <c r="AY71" s="1716"/>
      <c r="AZ71" s="1716"/>
      <c r="BA71" s="1716"/>
      <c r="BB71" s="134"/>
      <c r="BC71" s="134"/>
      <c r="BD71" s="1716"/>
      <c r="BE71" s="1716"/>
      <c r="BF71" s="1860"/>
    </row>
    <row r="72" spans="2:70" x14ac:dyDescent="0.25">
      <c r="B72" s="137"/>
      <c r="C72" s="1669" t="s">
        <v>89</v>
      </c>
      <c r="D72" s="1669"/>
      <c r="E72" s="1669"/>
      <c r="F72" s="1669"/>
      <c r="G72" s="1669"/>
      <c r="H72" s="1669"/>
      <c r="I72" s="1669"/>
      <c r="J72" s="1669"/>
      <c r="K72" s="1669"/>
      <c r="L72" s="1669"/>
      <c r="M72" s="1669"/>
      <c r="N72" s="1669"/>
      <c r="O72" s="1669"/>
      <c r="P72" s="1669"/>
      <c r="Q72" s="1669"/>
      <c r="R72" s="1669"/>
      <c r="S72" s="1669"/>
      <c r="T72" s="1669"/>
      <c r="U72" s="1669"/>
      <c r="V72" s="1669"/>
      <c r="W72" s="1669"/>
      <c r="X72" s="1669"/>
      <c r="Y72" s="1669"/>
      <c r="Z72" s="1669"/>
      <c r="AC72" s="1839" t="str">
        <f>'PIM Model'!$AD$26</f>
        <v/>
      </c>
      <c r="AD72" s="1839"/>
      <c r="AE72" s="1839" t="str">
        <f>'PIM Model'!$D$26</f>
        <v>%</v>
      </c>
      <c r="AF72" s="1839"/>
      <c r="AG72" s="1839" t="str">
        <f>'PIM Model'!$D$26</f>
        <v>%</v>
      </c>
      <c r="AH72" s="1839"/>
      <c r="AI72" s="1836" t="str">
        <f>'PIM Model'!$D$26</f>
        <v>%</v>
      </c>
      <c r="AJ72" s="1836"/>
      <c r="AK72" s="134"/>
      <c r="AL72" s="134"/>
      <c r="AM72" s="134"/>
      <c r="AN72" s="134"/>
      <c r="AO72" s="1716"/>
      <c r="AP72" s="1716"/>
      <c r="AQ72" s="1716"/>
      <c r="AR72" s="134"/>
      <c r="AS72" s="134"/>
      <c r="AT72" s="1716"/>
      <c r="AU72" s="1716"/>
      <c r="AV72" s="1716"/>
      <c r="AW72" s="134"/>
      <c r="AX72" s="134"/>
      <c r="AY72" s="1716"/>
      <c r="AZ72" s="1716"/>
      <c r="BA72" s="1716"/>
      <c r="BB72" s="134"/>
      <c r="BC72" s="134"/>
      <c r="BD72" s="1716"/>
      <c r="BE72" s="1716"/>
      <c r="BF72" s="1860"/>
    </row>
    <row r="73" spans="2:70" x14ac:dyDescent="0.25">
      <c r="B73" s="137"/>
      <c r="C73" s="1669" t="s">
        <v>88</v>
      </c>
      <c r="D73" s="1669"/>
      <c r="E73" s="1669"/>
      <c r="F73" s="1669"/>
      <c r="G73" s="1669"/>
      <c r="H73" s="1669"/>
      <c r="I73" s="1669"/>
      <c r="J73" s="1669"/>
      <c r="K73" s="1669"/>
      <c r="L73" s="1669"/>
      <c r="M73" s="1669"/>
      <c r="N73" s="1669"/>
      <c r="O73" s="1669"/>
      <c r="P73" s="1669"/>
      <c r="Q73" s="1669"/>
      <c r="R73" s="1669"/>
      <c r="S73" s="1669"/>
      <c r="T73" s="1669"/>
      <c r="U73" s="1669"/>
      <c r="V73" s="1669"/>
      <c r="W73" s="1669"/>
      <c r="X73" s="1669"/>
      <c r="Y73" s="1669"/>
      <c r="Z73" s="1669"/>
      <c r="AC73" s="1839" t="str">
        <f>'PIM Model'!$AD$29</f>
        <v/>
      </c>
      <c r="AD73" s="1839"/>
      <c r="AE73" s="1839" t="str">
        <f>'PIM Model'!$D$29</f>
        <v>%</v>
      </c>
      <c r="AF73" s="1839"/>
      <c r="AG73" s="1839" t="str">
        <f>'PIM Model'!$D$29</f>
        <v>%</v>
      </c>
      <c r="AH73" s="1839"/>
      <c r="AI73" s="1836" t="str">
        <f>'PIM Model'!$D$29</f>
        <v>%</v>
      </c>
      <c r="AJ73" s="1836"/>
      <c r="AK73" s="134"/>
      <c r="AL73" s="134"/>
      <c r="AM73" s="134"/>
      <c r="AN73" s="134"/>
      <c r="AO73" s="1716"/>
      <c r="AP73" s="1716"/>
      <c r="AQ73" s="1716"/>
      <c r="AR73" s="134"/>
      <c r="AS73" s="134"/>
      <c r="AT73" s="1716"/>
      <c r="AU73" s="1716"/>
      <c r="AV73" s="1716"/>
      <c r="AW73" s="134"/>
      <c r="AX73" s="134"/>
      <c r="AY73" s="1716"/>
      <c r="AZ73" s="1716"/>
      <c r="BA73" s="1716"/>
      <c r="BB73" s="134"/>
      <c r="BC73" s="134"/>
      <c r="BD73" s="1716"/>
      <c r="BE73" s="1716"/>
      <c r="BF73" s="1860"/>
    </row>
    <row r="74" spans="2:70" x14ac:dyDescent="0.25">
      <c r="B74" s="137"/>
      <c r="C74" s="1669" t="s">
        <v>87</v>
      </c>
      <c r="D74" s="1669"/>
      <c r="E74" s="1669"/>
      <c r="F74" s="1669"/>
      <c r="G74" s="1669"/>
      <c r="H74" s="1669"/>
      <c r="I74" s="1669"/>
      <c r="J74" s="1669"/>
      <c r="K74" s="1669"/>
      <c r="L74" s="1669"/>
      <c r="M74" s="1669"/>
      <c r="N74" s="1669"/>
      <c r="O74" s="1669"/>
      <c r="P74" s="1669"/>
      <c r="Q74" s="1669"/>
      <c r="R74" s="1669"/>
      <c r="S74" s="1669"/>
      <c r="T74" s="1669"/>
      <c r="U74" s="1669"/>
      <c r="V74" s="1669"/>
      <c r="W74" s="1669"/>
      <c r="X74" s="1669"/>
      <c r="Y74" s="1669"/>
      <c r="Z74" s="1669"/>
      <c r="AC74" s="1839" t="str">
        <f>'PIM Model'!$AD$30</f>
        <v/>
      </c>
      <c r="AD74" s="1839"/>
      <c r="AE74" s="1839" t="str">
        <f>'PIM Model'!$D$30</f>
        <v>%</v>
      </c>
      <c r="AF74" s="1839"/>
      <c r="AG74" s="1839" t="str">
        <f>'PIM Model'!$D$30</f>
        <v>%</v>
      </c>
      <c r="AH74" s="1839"/>
      <c r="AI74" s="1836" t="str">
        <f>'PIM Model'!$D$30</f>
        <v>%</v>
      </c>
      <c r="AJ74" s="1836"/>
      <c r="AK74" s="134"/>
      <c r="AL74" s="134"/>
      <c r="AM74" s="134"/>
      <c r="AN74" s="134"/>
      <c r="AO74" s="1716"/>
      <c r="AP74" s="1716"/>
      <c r="AQ74" s="1716"/>
      <c r="AR74" s="134"/>
      <c r="AS74" s="134"/>
      <c r="AT74" s="1716"/>
      <c r="AU74" s="1716"/>
      <c r="AV74" s="1716"/>
      <c r="AW74" s="134"/>
      <c r="AX74" s="134"/>
      <c r="AY74" s="1716"/>
      <c r="AZ74" s="1716"/>
      <c r="BA74" s="1716"/>
      <c r="BB74" s="134"/>
      <c r="BC74" s="134"/>
      <c r="BD74" s="1716"/>
      <c r="BE74" s="1716"/>
      <c r="BF74" s="1860"/>
    </row>
    <row r="75" spans="2:70" x14ac:dyDescent="0.25">
      <c r="B75" s="137"/>
      <c r="C75" s="1669" t="s">
        <v>86</v>
      </c>
      <c r="D75" s="1669"/>
      <c r="E75" s="1669"/>
      <c r="F75" s="1669"/>
      <c r="G75" s="1669"/>
      <c r="H75" s="1669"/>
      <c r="I75" s="1669"/>
      <c r="J75" s="1669"/>
      <c r="K75" s="1669"/>
      <c r="L75" s="1669"/>
      <c r="M75" s="1669"/>
      <c r="N75" s="1669"/>
      <c r="O75" s="1669"/>
      <c r="P75" s="1669"/>
      <c r="Q75" s="1669"/>
      <c r="R75" s="1669"/>
      <c r="S75" s="1669"/>
      <c r="T75" s="1669"/>
      <c r="U75" s="1669"/>
      <c r="V75" s="1669"/>
      <c r="W75" s="1669"/>
      <c r="X75" s="1669"/>
      <c r="Y75" s="1669"/>
      <c r="Z75" s="1669"/>
      <c r="AC75" s="1839" t="str">
        <f>'PIM Model'!$AD$28</f>
        <v/>
      </c>
      <c r="AD75" s="1839"/>
      <c r="AE75" s="1839" t="str">
        <f>'PIM Model'!$D$28</f>
        <v>%</v>
      </c>
      <c r="AF75" s="1839"/>
      <c r="AG75" s="1839" t="str">
        <f>'PIM Model'!$D$28</f>
        <v>%</v>
      </c>
      <c r="AH75" s="1839"/>
      <c r="AI75" s="1836" t="str">
        <f>'PIM Model'!$D$28</f>
        <v>%</v>
      </c>
      <c r="AJ75" s="1836"/>
      <c r="BF75" s="138"/>
    </row>
    <row r="76" spans="2:70" x14ac:dyDescent="0.25">
      <c r="B76" s="137"/>
      <c r="C76" s="1669" t="s">
        <v>105</v>
      </c>
      <c r="D76" s="1669"/>
      <c r="E76" s="1669"/>
      <c r="F76" s="1669"/>
      <c r="G76" s="1669"/>
      <c r="H76" s="1669"/>
      <c r="I76" s="1669"/>
      <c r="J76" s="1669"/>
      <c r="K76" s="1669"/>
      <c r="L76" s="1669"/>
      <c r="M76" s="1669"/>
      <c r="N76" s="1669"/>
      <c r="O76" s="1669"/>
      <c r="P76" s="1669"/>
      <c r="Q76" s="1669"/>
      <c r="R76" s="1669"/>
      <c r="S76" s="1669"/>
      <c r="T76" s="1669"/>
      <c r="U76" s="1669"/>
      <c r="V76" s="1669"/>
      <c r="W76" s="1669"/>
      <c r="X76" s="1669"/>
      <c r="Y76" s="1669"/>
      <c r="Z76" s="1669"/>
      <c r="AC76" s="1839" t="str">
        <f>'PIM Model'!$AD$22</f>
        <v/>
      </c>
      <c r="AD76" s="1839"/>
      <c r="AE76" s="1839" t="str">
        <f>'PIM Model'!$D$22</f>
        <v>%</v>
      </c>
      <c r="AF76" s="1839"/>
      <c r="AG76" s="1839" t="str">
        <f>'PIM Model'!$D$22</f>
        <v>%</v>
      </c>
      <c r="AH76" s="1839"/>
      <c r="AI76" s="1836" t="str">
        <f>'PIM Model'!$D$22</f>
        <v>%</v>
      </c>
      <c r="AJ76" s="1836"/>
      <c r="BF76" s="138"/>
    </row>
    <row r="77" spans="2:70" x14ac:dyDescent="0.25">
      <c r="B77" s="591"/>
      <c r="C77" s="1866" t="s">
        <v>721</v>
      </c>
      <c r="D77" s="1866"/>
      <c r="E77" s="1866"/>
      <c r="F77" s="1866"/>
      <c r="G77" s="1866"/>
      <c r="H77" s="1866"/>
      <c r="I77" s="1866"/>
      <c r="J77" s="1866"/>
      <c r="K77" s="1866"/>
      <c r="L77" s="1866"/>
      <c r="M77" s="1866"/>
      <c r="N77" s="1866"/>
      <c r="O77" s="1866"/>
      <c r="P77" s="1866"/>
      <c r="Q77" s="1866"/>
      <c r="R77" s="1866"/>
      <c r="S77" s="1866"/>
      <c r="T77" s="1866"/>
      <c r="U77" s="1866"/>
      <c r="V77" s="1866"/>
      <c r="W77" s="1866"/>
      <c r="X77" s="1866"/>
      <c r="Y77" s="1866"/>
      <c r="Z77" s="1866"/>
      <c r="AC77" s="1839" t="str">
        <f>'PIM Model'!$AD$12</f>
        <v/>
      </c>
      <c r="AD77" s="1839"/>
      <c r="AE77" s="1839" t="str">
        <f>'PIM Model'!$D$12</f>
        <v>%</v>
      </c>
      <c r="AF77" s="1839"/>
      <c r="AG77" s="1839" t="str">
        <f>'PIM Model'!$D$12</f>
        <v>%</v>
      </c>
      <c r="AH77" s="1839"/>
      <c r="AI77" s="1836" t="str">
        <f>'PIM Model'!$D$12</f>
        <v>%</v>
      </c>
      <c r="AJ77" s="1836"/>
      <c r="BF77" s="138"/>
    </row>
    <row r="78" spans="2:70" x14ac:dyDescent="0.25">
      <c r="B78" s="137"/>
      <c r="C78" s="1866" t="s">
        <v>722</v>
      </c>
      <c r="D78" s="1866"/>
      <c r="E78" s="1866"/>
      <c r="F78" s="1866"/>
      <c r="G78" s="1866"/>
      <c r="H78" s="1866"/>
      <c r="I78" s="1866"/>
      <c r="J78" s="1866"/>
      <c r="K78" s="1866"/>
      <c r="L78" s="1866"/>
      <c r="M78" s="1866"/>
      <c r="N78" s="1866"/>
      <c r="O78" s="1866"/>
      <c r="P78" s="1866"/>
      <c r="Q78" s="1866"/>
      <c r="R78" s="1866"/>
      <c r="S78" s="1866"/>
      <c r="T78" s="1866"/>
      <c r="U78" s="1866"/>
      <c r="V78" s="1866"/>
      <c r="W78" s="1866"/>
      <c r="X78" s="1866"/>
      <c r="Y78" s="1866"/>
      <c r="Z78" s="1866"/>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36" t="s">
        <v>689</v>
      </c>
      <c r="E81" s="1836"/>
      <c r="F81" s="1836"/>
      <c r="G81" s="1836"/>
      <c r="H81" s="1836"/>
      <c r="I81" s="1836"/>
      <c r="J81" s="1836"/>
      <c r="K81" s="1836"/>
      <c r="L81" s="1836"/>
      <c r="M81" s="1836"/>
      <c r="N81" s="1836"/>
      <c r="O81" s="1836"/>
      <c r="P81" s="1836"/>
      <c r="Q81" s="1836"/>
      <c r="R81" s="1836"/>
      <c r="S81" s="1836"/>
      <c r="T81" s="1836"/>
      <c r="U81" s="1836"/>
      <c r="V81" s="1836"/>
      <c r="W81" s="1836"/>
      <c r="X81" s="1836"/>
      <c r="Y81" s="1836"/>
      <c r="Z81" s="1836"/>
      <c r="AA81" s="1836"/>
      <c r="AB81" s="1836"/>
      <c r="AC81" s="1836"/>
      <c r="AD81" s="1836"/>
      <c r="AE81" s="1836"/>
      <c r="AF81" s="1836"/>
      <c r="AG81" s="1836"/>
      <c r="AH81" s="1836"/>
      <c r="AI81" s="1836"/>
      <c r="AJ81" s="1836"/>
      <c r="AK81" s="1836"/>
      <c r="AL81" s="1836"/>
      <c r="AM81" s="1836"/>
      <c r="AN81" s="1836"/>
      <c r="AO81" s="1836"/>
      <c r="AP81" s="1836"/>
      <c r="AQ81" s="1836"/>
      <c r="AR81" s="1836"/>
      <c r="AS81" s="1836"/>
      <c r="AT81" s="1836"/>
      <c r="AU81" s="1836"/>
      <c r="AV81" s="1836"/>
      <c r="AW81" s="1836"/>
      <c r="AX81" s="1836"/>
      <c r="AY81" s="1836"/>
      <c r="AZ81" s="1836"/>
      <c r="BA81" s="1836"/>
      <c r="BB81" s="1836"/>
      <c r="BC81" s="1836"/>
      <c r="BD81" s="1836"/>
      <c r="BF81" s="138"/>
    </row>
    <row r="82" spans="1:70" x14ac:dyDescent="0.25">
      <c r="B82" s="137"/>
      <c r="D82" s="1840" t="s">
        <v>240</v>
      </c>
      <c r="E82" s="1840"/>
      <c r="F82" s="1836" t="s">
        <v>688</v>
      </c>
      <c r="G82" s="1836"/>
      <c r="H82" s="1836"/>
      <c r="I82" s="1836"/>
      <c r="J82" s="1836"/>
      <c r="K82" s="1836"/>
      <c r="L82" s="1836"/>
      <c r="M82" s="1836"/>
      <c r="N82" s="1836"/>
      <c r="O82" s="1836"/>
      <c r="P82" s="1836"/>
      <c r="Q82" s="1836"/>
      <c r="R82" s="1836"/>
      <c r="S82" s="1836"/>
      <c r="T82" s="1836"/>
      <c r="U82" s="1836"/>
      <c r="V82" s="1836"/>
      <c r="W82" s="1836"/>
      <c r="X82" s="1836"/>
      <c r="Y82" s="1836"/>
      <c r="Z82" s="1836"/>
      <c r="AA82" s="1836"/>
      <c r="AB82" s="1836"/>
      <c r="AC82" s="1836"/>
      <c r="AD82" s="1836"/>
      <c r="AE82" s="1836"/>
      <c r="AF82" s="1836"/>
      <c r="AG82" s="1836"/>
      <c r="AH82" s="1836"/>
      <c r="AI82" s="1836"/>
      <c r="AJ82" s="1836"/>
      <c r="AK82" s="1836"/>
      <c r="AL82" s="1836"/>
      <c r="AM82" s="1836"/>
      <c r="AN82" s="1836"/>
      <c r="AO82" s="1836"/>
      <c r="AP82" s="1836"/>
      <c r="AQ82" s="1836"/>
      <c r="AR82" s="1836"/>
      <c r="AS82" s="1836"/>
      <c r="AT82" s="1836"/>
      <c r="AU82" s="1836"/>
      <c r="AV82" s="1836"/>
      <c r="AW82" s="1836"/>
      <c r="AX82" s="1836"/>
      <c r="AY82" s="1836"/>
      <c r="AZ82" s="1836"/>
      <c r="BA82" s="1836"/>
      <c r="BB82" s="1836"/>
      <c r="BC82" s="1836"/>
      <c r="BD82" s="1836"/>
      <c r="BF82" s="138"/>
    </row>
    <row r="83" spans="1:70" x14ac:dyDescent="0.25">
      <c r="B83" s="137"/>
      <c r="D83" s="1838"/>
      <c r="E83" s="1838"/>
      <c r="F83" s="1836" t="s">
        <v>687</v>
      </c>
      <c r="G83" s="1836"/>
      <c r="H83" s="1836"/>
      <c r="I83" s="1836"/>
      <c r="J83" s="1836"/>
      <c r="K83" s="1836"/>
      <c r="L83" s="1836"/>
      <c r="M83" s="1836"/>
      <c r="N83" s="1836"/>
      <c r="O83" s="1836"/>
      <c r="P83" s="1836"/>
      <c r="Q83" s="1836"/>
      <c r="R83" s="1836"/>
      <c r="S83" s="1836"/>
      <c r="T83" s="1836"/>
      <c r="U83" s="1836"/>
      <c r="V83" s="1836"/>
      <c r="W83" s="1836"/>
      <c r="X83" s="1836"/>
      <c r="Y83" s="1836"/>
      <c r="Z83" s="1836"/>
      <c r="AA83" s="1836"/>
      <c r="AB83" s="1836"/>
      <c r="AC83" s="1836"/>
      <c r="AD83" s="1836"/>
      <c r="AE83" s="1836"/>
      <c r="AF83" s="1836"/>
      <c r="AG83" s="1836"/>
      <c r="AH83" s="1836"/>
      <c r="AI83" s="1836"/>
      <c r="AJ83" s="1836"/>
      <c r="AK83" s="1836"/>
      <c r="AL83" s="1836"/>
      <c r="AM83" s="1836"/>
      <c r="AN83" s="1836"/>
      <c r="AO83" s="1836"/>
      <c r="AP83" s="1836"/>
      <c r="AQ83" s="1836"/>
      <c r="AR83" s="1836"/>
      <c r="AS83" s="1836"/>
      <c r="AT83" s="1836"/>
      <c r="AU83" s="1836"/>
      <c r="AV83" s="1836"/>
      <c r="AW83" s="1836"/>
      <c r="AX83" s="1836"/>
      <c r="AY83" s="1836"/>
      <c r="AZ83" s="1836"/>
      <c r="BA83" s="1836"/>
      <c r="BB83" s="1836"/>
      <c r="BC83" s="1836"/>
      <c r="BD83" s="1836"/>
      <c r="BF83" s="138"/>
    </row>
    <row r="84" spans="1:70" x14ac:dyDescent="0.25">
      <c r="A84" s="269"/>
      <c r="B84" s="137"/>
      <c r="D84" s="1838"/>
      <c r="E84" s="1838"/>
      <c r="F84" s="1836" t="s">
        <v>686</v>
      </c>
      <c r="G84" s="1836"/>
      <c r="H84" s="1836"/>
      <c r="I84" s="1836"/>
      <c r="J84" s="1836"/>
      <c r="K84" s="1836"/>
      <c r="L84" s="1836"/>
      <c r="M84" s="1836"/>
      <c r="N84" s="1836"/>
      <c r="O84" s="1836"/>
      <c r="P84" s="1836"/>
      <c r="Q84" s="1836"/>
      <c r="R84" s="1836"/>
      <c r="S84" s="1836"/>
      <c r="T84" s="1836"/>
      <c r="U84" s="1836"/>
      <c r="V84" s="1836"/>
      <c r="W84" s="1836"/>
      <c r="X84" s="1836"/>
      <c r="Y84" s="1836"/>
      <c r="Z84" s="1836"/>
      <c r="AA84" s="1836"/>
      <c r="AB84" s="1836"/>
      <c r="AC84" s="1836"/>
      <c r="AD84" s="1836"/>
      <c r="AE84" s="1836"/>
      <c r="AF84" s="1836"/>
      <c r="AG84" s="1836"/>
      <c r="AH84" s="1836"/>
      <c r="AI84" s="1836"/>
      <c r="AJ84" s="1836"/>
      <c r="AK84" s="1836"/>
      <c r="AL84" s="1836"/>
      <c r="AM84" s="1836"/>
      <c r="AN84" s="1836"/>
      <c r="AO84" s="1836"/>
      <c r="AP84" s="1836"/>
      <c r="AQ84" s="1836"/>
      <c r="AR84" s="1836"/>
      <c r="AS84" s="1836"/>
      <c r="AT84" s="1836"/>
      <c r="AU84" s="1836"/>
      <c r="AV84" s="1836"/>
      <c r="AW84" s="1836"/>
      <c r="AX84" s="1836"/>
      <c r="AY84" s="1836"/>
      <c r="AZ84" s="1836"/>
      <c r="BA84" s="1836"/>
      <c r="BB84" s="1836"/>
      <c r="BC84" s="1836"/>
      <c r="BD84" s="1836"/>
      <c r="BF84" s="138"/>
    </row>
    <row r="85" spans="1:70" x14ac:dyDescent="0.25">
      <c r="B85" s="137"/>
      <c r="BF85" s="138"/>
    </row>
    <row r="86" spans="1:70" x14ac:dyDescent="0.25">
      <c r="B86" s="137"/>
      <c r="D86" s="1836" t="s">
        <v>685</v>
      </c>
      <c r="E86" s="1836"/>
      <c r="F86" s="1836"/>
      <c r="G86" s="1836"/>
      <c r="H86" s="1836"/>
      <c r="I86" s="1836"/>
      <c r="J86" s="1836"/>
      <c r="K86" s="1836"/>
      <c r="L86" s="1836"/>
      <c r="M86" s="1836"/>
      <c r="N86" s="1836"/>
      <c r="O86" s="1836"/>
      <c r="P86" s="1836"/>
      <c r="Q86" s="1836"/>
      <c r="R86" s="1836"/>
      <c r="S86" s="1836"/>
      <c r="T86" s="1836"/>
      <c r="U86" s="1836"/>
      <c r="V86" s="1836"/>
      <c r="W86" s="1836"/>
      <c r="X86" s="1836"/>
      <c r="Y86" s="1836"/>
      <c r="Z86" s="1836"/>
      <c r="AA86" s="1836"/>
      <c r="AB86" s="1836"/>
      <c r="AC86" s="1836"/>
      <c r="AD86" s="1836"/>
      <c r="AE86" s="1836"/>
      <c r="AF86" s="1836"/>
      <c r="AG86" s="1836"/>
      <c r="AH86" s="1836"/>
      <c r="AI86" s="1836"/>
      <c r="AJ86" s="1836"/>
      <c r="AK86" s="1836"/>
      <c r="AL86" s="1836"/>
      <c r="AM86" s="1836"/>
      <c r="AN86" s="1836"/>
      <c r="AO86" s="1836"/>
      <c r="AP86" s="1836"/>
      <c r="AQ86" s="1836"/>
      <c r="AR86" s="1836"/>
      <c r="AS86" s="1836"/>
      <c r="AT86" s="1836"/>
      <c r="AU86" s="1836"/>
      <c r="AV86" s="1836"/>
      <c r="AW86" s="1836"/>
      <c r="AX86" s="1836"/>
      <c r="AY86" s="1836"/>
      <c r="AZ86" s="1836"/>
      <c r="BA86" s="1836"/>
      <c r="BB86" s="1836"/>
      <c r="BC86" s="1836"/>
      <c r="BD86" s="1836"/>
      <c r="BF86" s="138"/>
    </row>
    <row r="87" spans="1:70" x14ac:dyDescent="0.25">
      <c r="B87" s="137"/>
      <c r="D87" s="1840" t="s">
        <v>240</v>
      </c>
      <c r="E87" s="1840"/>
      <c r="F87" s="1836" t="s">
        <v>684</v>
      </c>
      <c r="G87" s="1836"/>
      <c r="H87" s="1836"/>
      <c r="I87" s="1836"/>
      <c r="J87" s="1836"/>
      <c r="K87" s="1836"/>
      <c r="L87" s="1836"/>
      <c r="M87" s="1836"/>
      <c r="N87" s="1836"/>
      <c r="O87" s="1836"/>
      <c r="P87" s="1836"/>
      <c r="Q87" s="1836"/>
      <c r="R87" s="1836"/>
      <c r="S87" s="1836"/>
      <c r="T87" s="1836"/>
      <c r="U87" s="1836"/>
      <c r="V87" s="1836"/>
      <c r="W87" s="1836"/>
      <c r="X87" s="1836"/>
      <c r="Y87" s="1836"/>
      <c r="Z87" s="1836"/>
      <c r="AA87" s="1836"/>
      <c r="AB87" s="1836"/>
      <c r="AC87" s="1836"/>
      <c r="AD87" s="1836"/>
      <c r="AE87" s="1836"/>
      <c r="AF87" s="1836"/>
      <c r="AG87" s="1836"/>
      <c r="AH87" s="1836"/>
      <c r="AI87" s="1836"/>
      <c r="AJ87" s="1836"/>
      <c r="AK87" s="1836"/>
      <c r="AL87" s="1836"/>
      <c r="AM87" s="1836"/>
      <c r="AN87" s="1836"/>
      <c r="AO87" s="1836"/>
      <c r="AP87" s="1836"/>
      <c r="AQ87" s="1836"/>
      <c r="AR87" s="1836"/>
      <c r="AS87" s="1836"/>
      <c r="AT87" s="1836"/>
      <c r="AU87" s="1836"/>
      <c r="AV87" s="1836"/>
      <c r="AW87" s="1836"/>
      <c r="AX87" s="1836"/>
      <c r="AY87" s="1836"/>
      <c r="AZ87" s="1836"/>
      <c r="BA87" s="1836"/>
      <c r="BB87" s="1836"/>
      <c r="BC87" s="1836"/>
      <c r="BD87" s="1836"/>
      <c r="BF87" s="138"/>
    </row>
    <row r="88" spans="1:70" x14ac:dyDescent="0.25">
      <c r="B88" s="137"/>
      <c r="D88" s="1838"/>
      <c r="E88" s="1838"/>
      <c r="F88" s="1836" t="s">
        <v>683</v>
      </c>
      <c r="G88" s="1836"/>
      <c r="H88" s="1836"/>
      <c r="I88" s="1836"/>
      <c r="J88" s="1836"/>
      <c r="K88" s="1836"/>
      <c r="L88" s="1836"/>
      <c r="M88" s="1836"/>
      <c r="N88" s="1836"/>
      <c r="O88" s="1836"/>
      <c r="P88" s="1836"/>
      <c r="Q88" s="1836"/>
      <c r="R88" s="1836"/>
      <c r="S88" s="1836"/>
      <c r="T88" s="1836"/>
      <c r="U88" s="1836"/>
      <c r="V88" s="1836"/>
      <c r="W88" s="1836"/>
      <c r="X88" s="1836"/>
      <c r="Y88" s="1836"/>
      <c r="Z88" s="1836"/>
      <c r="AA88" s="1836"/>
      <c r="AB88" s="1836"/>
      <c r="AC88" s="1836"/>
      <c r="AD88" s="1836"/>
      <c r="AE88" s="1836"/>
      <c r="AF88" s="1836"/>
      <c r="AG88" s="1836"/>
      <c r="AH88" s="1836"/>
      <c r="AI88" s="1836"/>
      <c r="AJ88" s="1836"/>
      <c r="AK88" s="1836"/>
      <c r="AL88" s="1836"/>
      <c r="AM88" s="1836"/>
      <c r="AN88" s="1836"/>
      <c r="AO88" s="1836"/>
      <c r="AP88" s="1836"/>
      <c r="AQ88" s="1836"/>
      <c r="AR88" s="1836"/>
      <c r="AS88" s="1836"/>
      <c r="AT88" s="1836"/>
      <c r="AU88" s="1836"/>
      <c r="AV88" s="1836"/>
      <c r="AW88" s="1836"/>
      <c r="AX88" s="1836"/>
      <c r="AY88" s="1836"/>
      <c r="AZ88" s="1836"/>
      <c r="BA88" s="1836"/>
      <c r="BB88" s="1836"/>
      <c r="BC88" s="1836"/>
      <c r="BD88" s="183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794" t="s">
        <v>964</v>
      </c>
      <c r="C92" s="1795"/>
      <c r="D92" s="1795"/>
      <c r="E92" s="1795"/>
      <c r="F92" s="1795"/>
      <c r="G92" s="1795"/>
      <c r="H92" s="1795"/>
      <c r="I92" s="1795"/>
      <c r="J92" s="1795"/>
      <c r="K92" s="1795"/>
      <c r="L92" s="1795"/>
      <c r="M92" s="1795"/>
      <c r="N92" s="1795"/>
      <c r="O92" s="1795"/>
      <c r="P92" s="1795"/>
      <c r="Q92" s="1795"/>
      <c r="R92" s="1795"/>
      <c r="S92" s="1795"/>
      <c r="T92" s="1795"/>
      <c r="U92" s="1795"/>
      <c r="V92" s="1795"/>
      <c r="W92" s="1795"/>
      <c r="X92" s="1795"/>
      <c r="Y92" s="1795"/>
      <c r="Z92" s="1795"/>
      <c r="AA92" s="1795"/>
      <c r="AB92" s="1795"/>
      <c r="AC92" s="1795"/>
      <c r="AD92" s="1795"/>
      <c r="AE92" s="1795"/>
      <c r="AF92" s="1795"/>
      <c r="AG92" s="1795"/>
      <c r="AH92" s="1795"/>
      <c r="AI92" s="1795"/>
      <c r="AJ92" s="1795"/>
      <c r="AK92" s="1795"/>
      <c r="AL92" s="1795"/>
      <c r="AM92" s="1795"/>
      <c r="AN92" s="1795"/>
      <c r="AO92" s="1795"/>
      <c r="AP92" s="1795"/>
      <c r="AQ92" s="1795"/>
      <c r="AR92" s="1795"/>
      <c r="AS92" s="1795"/>
      <c r="AT92" s="1795"/>
      <c r="AU92" s="1795"/>
      <c r="AV92" s="1795"/>
      <c r="AW92" s="1795"/>
      <c r="AX92" s="1795"/>
      <c r="AY92" s="1795"/>
      <c r="AZ92" s="1795"/>
      <c r="BA92" s="1795"/>
      <c r="BB92" s="1795"/>
      <c r="BC92" s="1795"/>
      <c r="BD92" s="1795"/>
      <c r="BE92" s="1795"/>
      <c r="BF92" s="1796"/>
    </row>
    <row r="93" spans="1:70" ht="15.75" thickBot="1" x14ac:dyDescent="0.3">
      <c r="B93" s="137"/>
      <c r="BF93" s="138"/>
      <c r="BR93" s="262"/>
    </row>
    <row r="94" spans="1:70" ht="15.75" thickBot="1" x14ac:dyDescent="0.3">
      <c r="B94" s="137"/>
      <c r="D94" s="1831" t="s">
        <v>725</v>
      </c>
      <c r="E94" s="1801"/>
      <c r="F94" s="1801"/>
      <c r="G94" s="1801"/>
      <c r="H94" s="1801"/>
      <c r="I94" s="1801"/>
      <c r="J94" s="1801"/>
      <c r="K94" s="1800" t="s">
        <v>726</v>
      </c>
      <c r="L94" s="1801"/>
      <c r="M94" s="1801"/>
      <c r="N94" s="1801"/>
      <c r="O94" s="1801"/>
      <c r="P94" s="1801"/>
      <c r="Q94" s="1801"/>
      <c r="R94" s="1801"/>
      <c r="S94" s="1801"/>
      <c r="T94" s="1801"/>
      <c r="U94" s="1800" t="s">
        <v>769</v>
      </c>
      <c r="V94" s="1801"/>
      <c r="W94" s="1801"/>
      <c r="X94" s="1801"/>
      <c r="Y94" s="1801"/>
      <c r="Z94" s="1801"/>
      <c r="AA94" s="1801"/>
      <c r="AB94" s="1801"/>
      <c r="AC94" s="1801"/>
      <c r="AD94" s="1801"/>
      <c r="AE94" s="1801"/>
      <c r="AF94" s="1801"/>
      <c r="AG94" s="1801"/>
      <c r="AH94" s="1801"/>
      <c r="AI94" s="1801"/>
      <c r="AJ94" s="1800" t="s">
        <v>770</v>
      </c>
      <c r="AK94" s="1801"/>
      <c r="AL94" s="1801"/>
      <c r="AM94" s="1801"/>
      <c r="AN94" s="1801"/>
      <c r="AO94" s="1801"/>
      <c r="AP94" s="1801"/>
      <c r="AQ94" s="1801"/>
      <c r="AR94" s="1801"/>
      <c r="AS94" s="1801"/>
      <c r="AT94" s="1802"/>
      <c r="AU94" s="1800" t="s">
        <v>771</v>
      </c>
      <c r="AV94" s="1801"/>
      <c r="AW94" s="1801"/>
      <c r="AX94" s="1802"/>
      <c r="AY94" s="1800" t="s">
        <v>815</v>
      </c>
      <c r="AZ94" s="1801"/>
      <c r="BA94" s="1801"/>
      <c r="BB94" s="1801"/>
      <c r="BC94" s="1812"/>
      <c r="BF94" s="138"/>
    </row>
    <row r="95" spans="1:70" x14ac:dyDescent="0.25">
      <c r="B95" s="137"/>
      <c r="C95" s="550">
        <v>1</v>
      </c>
      <c r="D95" s="1830">
        <f>'Customer Inputs'!$B$6</f>
        <v>0</v>
      </c>
      <c r="E95" s="1830"/>
      <c r="F95" s="1830"/>
      <c r="G95" s="1830"/>
      <c r="H95" s="1830"/>
      <c r="I95" s="1830"/>
      <c r="J95" s="1830"/>
      <c r="K95" s="1817" t="str">
        <f>IFERROR(IFERROR('Multi-Customer'!$BB$39,VLOOKUP($D95,'Required Info to Submit'!$E$23:$J$32,2,FALSE)),"")</f>
        <v/>
      </c>
      <c r="L95" s="1817"/>
      <c r="M95" s="1817"/>
      <c r="N95" s="1817"/>
      <c r="O95" s="1817"/>
      <c r="P95" s="1817"/>
      <c r="Q95" s="1817"/>
      <c r="R95" s="1817"/>
      <c r="S95" s="1817"/>
      <c r="T95" s="1817"/>
      <c r="U95" s="1817" t="str">
        <f>IFERROR(IFERROR('Multi-Customer'!$BB$41&amp;" "&amp;'Multi-Customer'!$BB$42,VLOOKUP($D95,'Required Info to Submit'!$E$23:$J$32,3,FALSE)),"")</f>
        <v/>
      </c>
      <c r="V95" s="1817"/>
      <c r="W95" s="1817"/>
      <c r="X95" s="1817"/>
      <c r="Y95" s="1817"/>
      <c r="Z95" s="1817"/>
      <c r="AA95" s="1817"/>
      <c r="AB95" s="1817"/>
      <c r="AC95" s="1817"/>
      <c r="AD95" s="1817"/>
      <c r="AE95" s="1817"/>
      <c r="AF95" s="1817"/>
      <c r="AG95" s="1817"/>
      <c r="AH95" s="1817"/>
      <c r="AI95" s="1817"/>
      <c r="AJ95" s="1824" t="str">
        <f>IFERROR(IFERROR('Multi-Customer'!$BB$43,VLOOKUP($D95,'Required Info to Submit'!$E$23:$J$32,4,FALSE)),"")</f>
        <v/>
      </c>
      <c r="AK95" s="1825"/>
      <c r="AL95" s="1825"/>
      <c r="AM95" s="1825"/>
      <c r="AN95" s="1825"/>
      <c r="AO95" s="1825"/>
      <c r="AP95" s="1825"/>
      <c r="AQ95" s="1825"/>
      <c r="AR95" s="1825"/>
      <c r="AS95" s="1825"/>
      <c r="AT95" s="1826"/>
      <c r="AU95" s="1797" t="str">
        <f>IFERROR(IFERROR('Multi-Customer'!$BB$44,VLOOKUP($D95,'Required Info to Submit'!$E$23:$J$32,5,FALSE)),"")</f>
        <v/>
      </c>
      <c r="AV95" s="1798"/>
      <c r="AW95" s="1798"/>
      <c r="AX95" s="1799"/>
      <c r="AY95" s="1809" t="str">
        <f>IFERROR(IFERROR('Multi-Customer'!$BB$45,VLOOKUP($D95,'Required Info to Submit'!$E$23:$J$32,6,FALSE)),"")</f>
        <v/>
      </c>
      <c r="AZ95" s="1810"/>
      <c r="BA95" s="1810"/>
      <c r="BB95" s="1810"/>
      <c r="BC95" s="1811"/>
      <c r="BF95" s="138"/>
    </row>
    <row r="96" spans="1:70" x14ac:dyDescent="0.25">
      <c r="B96" s="137"/>
      <c r="C96" s="551">
        <v>2</v>
      </c>
      <c r="D96" s="1829">
        <f>'Customer Inputs'!$B$7</f>
        <v>0</v>
      </c>
      <c r="E96" s="1829"/>
      <c r="F96" s="1829"/>
      <c r="G96" s="1829"/>
      <c r="H96" s="1829"/>
      <c r="I96" s="1829"/>
      <c r="J96" s="1829"/>
      <c r="K96" s="1816" t="str">
        <f>IFERROR(IFERROR('Multi-Customer'!$BY$39,VLOOKUP($D96,'Required Info to Submit'!$E$23:$J$32,2,FALSE)),"")</f>
        <v/>
      </c>
      <c r="L96" s="1816"/>
      <c r="M96" s="1816"/>
      <c r="N96" s="1816"/>
      <c r="O96" s="1816"/>
      <c r="P96" s="1816"/>
      <c r="Q96" s="1816"/>
      <c r="R96" s="1816"/>
      <c r="S96" s="1816"/>
      <c r="T96" s="1816"/>
      <c r="U96" s="1816" t="str">
        <f>IFERROR(IFERROR('Multi-Customer'!$BY$41&amp;" "&amp;'Multi-Customer'!$BY$42,VLOOKUP($D96,'Required Info to Submit'!$E$23:$J$32,3,FALSE)),"")</f>
        <v/>
      </c>
      <c r="V96" s="1816"/>
      <c r="W96" s="1816"/>
      <c r="X96" s="1816"/>
      <c r="Y96" s="1816"/>
      <c r="Z96" s="1816"/>
      <c r="AA96" s="1816"/>
      <c r="AB96" s="1816"/>
      <c r="AC96" s="1816"/>
      <c r="AD96" s="1816"/>
      <c r="AE96" s="1816"/>
      <c r="AF96" s="1816"/>
      <c r="AG96" s="1816"/>
      <c r="AH96" s="1816"/>
      <c r="AI96" s="1816"/>
      <c r="AJ96" s="1821" t="str">
        <f>IFERROR(IFERROR('Multi-Customer'!$BY$43,VLOOKUP($D96,'Required Info to Submit'!$E$23:$J$32,4,FALSE)),"")</f>
        <v/>
      </c>
      <c r="AK96" s="1822"/>
      <c r="AL96" s="1822"/>
      <c r="AM96" s="1822"/>
      <c r="AN96" s="1822"/>
      <c r="AO96" s="1822"/>
      <c r="AP96" s="1822"/>
      <c r="AQ96" s="1822"/>
      <c r="AR96" s="1822"/>
      <c r="AS96" s="1822"/>
      <c r="AT96" s="1823"/>
      <c r="AU96" s="1764" t="str">
        <f>IFERROR(IFERROR('Multi-Customer'!$BY$44,VLOOKUP($D96,'Required Info to Submit'!$E$23:$J$32,5,FALSE)),"")</f>
        <v/>
      </c>
      <c r="AV96" s="1765"/>
      <c r="AW96" s="1765"/>
      <c r="AX96" s="1766"/>
      <c r="AY96" s="1806" t="str">
        <f>IFERROR(IFERROR('Multi-Customer'!$BY$45,VLOOKUP($D96,'Required Info to Submit'!$E$23:$J$32,6,FALSE)),"")</f>
        <v/>
      </c>
      <c r="AZ96" s="1807"/>
      <c r="BA96" s="1807"/>
      <c r="BB96" s="1807"/>
      <c r="BC96" s="1808"/>
      <c r="BF96" s="138"/>
    </row>
    <row r="97" spans="2:58" x14ac:dyDescent="0.25">
      <c r="B97" s="137"/>
      <c r="C97" s="551">
        <v>3</v>
      </c>
      <c r="D97" s="1829">
        <f>'Customer Inputs'!$B$8</f>
        <v>0</v>
      </c>
      <c r="E97" s="1829"/>
      <c r="F97" s="1829"/>
      <c r="G97" s="1829"/>
      <c r="H97" s="1829"/>
      <c r="I97" s="1829"/>
      <c r="J97" s="1829"/>
      <c r="K97" s="1816" t="str">
        <f>IFERROR(IFERROR('Multi-Customer'!$CV$39,VLOOKUP($D97,'Required Info to Submit'!$E$23:$J$32,2,FALSE)),"")</f>
        <v/>
      </c>
      <c r="L97" s="1816"/>
      <c r="M97" s="1816"/>
      <c r="N97" s="1816"/>
      <c r="O97" s="1816"/>
      <c r="P97" s="1816"/>
      <c r="Q97" s="1816"/>
      <c r="R97" s="1816"/>
      <c r="S97" s="1816"/>
      <c r="T97" s="1816"/>
      <c r="U97" s="1816" t="str">
        <f>IFERROR(IFERROR('Multi-Customer'!$CV$41&amp;" "&amp;'Multi-Customer'!$CV$42,VLOOKUP($D97,'Required Info to Submit'!$E$23:$J$32,3,FALSE)),"")</f>
        <v/>
      </c>
      <c r="V97" s="1816"/>
      <c r="W97" s="1816"/>
      <c r="X97" s="1816"/>
      <c r="Y97" s="1816"/>
      <c r="Z97" s="1816"/>
      <c r="AA97" s="1816"/>
      <c r="AB97" s="1816"/>
      <c r="AC97" s="1816"/>
      <c r="AD97" s="1816"/>
      <c r="AE97" s="1816"/>
      <c r="AF97" s="1816"/>
      <c r="AG97" s="1816"/>
      <c r="AH97" s="1816"/>
      <c r="AI97" s="1816"/>
      <c r="AJ97" s="1821" t="str">
        <f>IFERROR(IFERROR('Multi-Customer'!$CV$43,VLOOKUP($D97,'Required Info to Submit'!$E$23:$J$32,4,FALSE)),"")</f>
        <v/>
      </c>
      <c r="AK97" s="1822"/>
      <c r="AL97" s="1822"/>
      <c r="AM97" s="1822"/>
      <c r="AN97" s="1822"/>
      <c r="AO97" s="1822"/>
      <c r="AP97" s="1822"/>
      <c r="AQ97" s="1822"/>
      <c r="AR97" s="1822"/>
      <c r="AS97" s="1822"/>
      <c r="AT97" s="1823"/>
      <c r="AU97" s="1764" t="str">
        <f>IFERROR(IFERROR('Multi-Customer'!$CV$44,VLOOKUP($D97,'Required Info to Submit'!$E$23:$J$32,5,FALSE)),"")</f>
        <v/>
      </c>
      <c r="AV97" s="1765"/>
      <c r="AW97" s="1765"/>
      <c r="AX97" s="1766"/>
      <c r="AY97" s="1806" t="str">
        <f>IFERROR(IFERROR('Multi-Customer'!$CV$45,VLOOKUP($D97,'Required Info to Submit'!$E$23:$J$32,6,FALSE)),"")</f>
        <v/>
      </c>
      <c r="AZ97" s="1807"/>
      <c r="BA97" s="1807"/>
      <c r="BB97" s="1807"/>
      <c r="BC97" s="1808"/>
      <c r="BF97" s="138"/>
    </row>
    <row r="98" spans="2:58" x14ac:dyDescent="0.25">
      <c r="B98" s="137"/>
      <c r="C98" s="551">
        <v>4</v>
      </c>
      <c r="D98" s="1829">
        <f>'Customer Inputs'!$B$9</f>
        <v>0</v>
      </c>
      <c r="E98" s="1829"/>
      <c r="F98" s="1829"/>
      <c r="G98" s="1829"/>
      <c r="H98" s="1829"/>
      <c r="I98" s="1829"/>
      <c r="J98" s="1829"/>
      <c r="K98" s="1816" t="str">
        <f>IFERROR(IFERROR('Multi-Customer'!$DS$39,VLOOKUP($D98,'Required Info to Submit'!$E$23:$J$32,2,FALSE)),"")</f>
        <v/>
      </c>
      <c r="L98" s="1816"/>
      <c r="M98" s="1816"/>
      <c r="N98" s="1816"/>
      <c r="O98" s="1816"/>
      <c r="P98" s="1816"/>
      <c r="Q98" s="1816"/>
      <c r="R98" s="1816"/>
      <c r="S98" s="1816"/>
      <c r="T98" s="1816"/>
      <c r="U98" s="1816" t="str">
        <f>IFERROR(IFERROR('Multi-Customer'!$DS$41&amp;" "&amp;'Multi-Customer'!$DS$42,VLOOKUP($D98,'Required Info to Submit'!$E$23:$J$32,3,FALSE)),"")</f>
        <v/>
      </c>
      <c r="V98" s="1816"/>
      <c r="W98" s="1816"/>
      <c r="X98" s="1816"/>
      <c r="Y98" s="1816"/>
      <c r="Z98" s="1816"/>
      <c r="AA98" s="1816"/>
      <c r="AB98" s="1816"/>
      <c r="AC98" s="1816"/>
      <c r="AD98" s="1816"/>
      <c r="AE98" s="1816"/>
      <c r="AF98" s="1816"/>
      <c r="AG98" s="1816"/>
      <c r="AH98" s="1816"/>
      <c r="AI98" s="1816"/>
      <c r="AJ98" s="1821" t="str">
        <f>IFERROR(IFERROR('Multi-Customer'!$DS$43,VLOOKUP($D98,'Required Info to Submit'!$E$23:$J$32,4,FALSE)),"")</f>
        <v/>
      </c>
      <c r="AK98" s="1822"/>
      <c r="AL98" s="1822"/>
      <c r="AM98" s="1822"/>
      <c r="AN98" s="1822"/>
      <c r="AO98" s="1822"/>
      <c r="AP98" s="1822"/>
      <c r="AQ98" s="1822"/>
      <c r="AR98" s="1822"/>
      <c r="AS98" s="1822"/>
      <c r="AT98" s="1823"/>
      <c r="AU98" s="1764" t="str">
        <f>IFERROR(IFERROR('Multi-Customer'!$DS$44,VLOOKUP($D98,'Required Info to Submit'!$E$23:$J$32,5,FALSE)),"")</f>
        <v/>
      </c>
      <c r="AV98" s="1765"/>
      <c r="AW98" s="1765"/>
      <c r="AX98" s="1766"/>
      <c r="AY98" s="1806" t="str">
        <f>IFERROR(IFERROR('Multi-Customer'!$DS$45,VLOOKUP($D98,'Required Info to Submit'!$E$23:$J$32,6,FALSE)),"")</f>
        <v/>
      </c>
      <c r="AZ98" s="1807"/>
      <c r="BA98" s="1807"/>
      <c r="BB98" s="1807"/>
      <c r="BC98" s="1808"/>
      <c r="BF98" s="138"/>
    </row>
    <row r="99" spans="2:58" x14ac:dyDescent="0.25">
      <c r="B99" s="137"/>
      <c r="C99" s="551">
        <v>5</v>
      </c>
      <c r="D99" s="1829">
        <f>'Customer Inputs'!$B$10</f>
        <v>0</v>
      </c>
      <c r="E99" s="1829"/>
      <c r="F99" s="1829"/>
      <c r="G99" s="1829"/>
      <c r="H99" s="1829"/>
      <c r="I99" s="1829"/>
      <c r="J99" s="1829"/>
      <c r="K99" s="1816" t="str">
        <f>IFERROR(IFERROR('Multi-Customer'!$EP$39,VLOOKUP($D99,'Required Info to Submit'!$E$23:$J$32,2,FALSE)),"")</f>
        <v/>
      </c>
      <c r="L99" s="1816"/>
      <c r="M99" s="1816"/>
      <c r="N99" s="1816"/>
      <c r="O99" s="1816"/>
      <c r="P99" s="1816"/>
      <c r="Q99" s="1816"/>
      <c r="R99" s="1816"/>
      <c r="S99" s="1816"/>
      <c r="T99" s="1816"/>
      <c r="U99" s="1816" t="str">
        <f>IFERROR(IFERROR('Multi-Customer'!$EP$41&amp;" "&amp;'Multi-Customer'!$EP$42,VLOOKUP($D99,'Required Info to Submit'!$E$23:$J$32,3,FALSE)),"")</f>
        <v/>
      </c>
      <c r="V99" s="1816"/>
      <c r="W99" s="1816"/>
      <c r="X99" s="1816"/>
      <c r="Y99" s="1816"/>
      <c r="Z99" s="1816"/>
      <c r="AA99" s="1816"/>
      <c r="AB99" s="1816"/>
      <c r="AC99" s="1816"/>
      <c r="AD99" s="1816"/>
      <c r="AE99" s="1816"/>
      <c r="AF99" s="1816"/>
      <c r="AG99" s="1816"/>
      <c r="AH99" s="1816"/>
      <c r="AI99" s="1816"/>
      <c r="AJ99" s="1821" t="str">
        <f>IFERROR(IFERROR('Multi-Customer'!$EP$43,VLOOKUP($D99,'Required Info to Submit'!$E$23:$J$32,4,FALSE)),"")</f>
        <v/>
      </c>
      <c r="AK99" s="1822"/>
      <c r="AL99" s="1822"/>
      <c r="AM99" s="1822"/>
      <c r="AN99" s="1822"/>
      <c r="AO99" s="1822"/>
      <c r="AP99" s="1822"/>
      <c r="AQ99" s="1822"/>
      <c r="AR99" s="1822"/>
      <c r="AS99" s="1822"/>
      <c r="AT99" s="1823"/>
      <c r="AU99" s="1764" t="str">
        <f>IFERROR(IFERROR('Multi-Customer'!$EP$44,VLOOKUP($D99,'Required Info to Submit'!$E$23:$J$32,5,FALSE)),"")</f>
        <v/>
      </c>
      <c r="AV99" s="1765"/>
      <c r="AW99" s="1765"/>
      <c r="AX99" s="1766"/>
      <c r="AY99" s="1806" t="str">
        <f>IFERROR(IFERROR('Multi-Customer'!$EP$45,VLOOKUP($D99,'Required Info to Submit'!$E$23:$J$32,6,FALSE)),"")</f>
        <v/>
      </c>
      <c r="AZ99" s="1807"/>
      <c r="BA99" s="1807"/>
      <c r="BB99" s="1807"/>
      <c r="BC99" s="1808"/>
      <c r="BF99" s="138"/>
    </row>
    <row r="100" spans="2:58" x14ac:dyDescent="0.25">
      <c r="B100" s="137"/>
      <c r="C100" s="551">
        <v>6</v>
      </c>
      <c r="D100" s="1829">
        <f>'Customer Inputs'!$B$11</f>
        <v>0</v>
      </c>
      <c r="E100" s="1829"/>
      <c r="F100" s="1829"/>
      <c r="G100" s="1829"/>
      <c r="H100" s="1829"/>
      <c r="I100" s="1829"/>
      <c r="J100" s="1829"/>
      <c r="K100" s="1816" t="str">
        <f>IFERROR(IFERROR('Multi-Customer'!$FM$39,VLOOKUP($D100,'Required Info to Submit'!$E$23:$J$32,2,FALSE)),"")</f>
        <v/>
      </c>
      <c r="L100" s="1816"/>
      <c r="M100" s="1816"/>
      <c r="N100" s="1816"/>
      <c r="O100" s="1816"/>
      <c r="P100" s="1816"/>
      <c r="Q100" s="1816"/>
      <c r="R100" s="1816"/>
      <c r="S100" s="1816"/>
      <c r="T100" s="1816"/>
      <c r="U100" s="1816" t="str">
        <f>IFERROR(IFERROR('Multi-Customer'!$FM$41&amp;" "&amp;'Multi-Customer'!$FM$42,VLOOKUP($D100,'Required Info to Submit'!$E$23:$J$32,3,FALSE)),"")</f>
        <v/>
      </c>
      <c r="V100" s="1816"/>
      <c r="W100" s="1816"/>
      <c r="X100" s="1816"/>
      <c r="Y100" s="1816"/>
      <c r="Z100" s="1816"/>
      <c r="AA100" s="1816"/>
      <c r="AB100" s="1816"/>
      <c r="AC100" s="1816"/>
      <c r="AD100" s="1816"/>
      <c r="AE100" s="1816"/>
      <c r="AF100" s="1816"/>
      <c r="AG100" s="1816"/>
      <c r="AH100" s="1816"/>
      <c r="AI100" s="1816"/>
      <c r="AJ100" s="1821" t="str">
        <f>IFERROR(IFERROR('Multi-Customer'!$FM$43,VLOOKUP($D100,'Required Info to Submit'!$E$23:$J$32,4,FALSE)),"")</f>
        <v/>
      </c>
      <c r="AK100" s="1822"/>
      <c r="AL100" s="1822"/>
      <c r="AM100" s="1822"/>
      <c r="AN100" s="1822"/>
      <c r="AO100" s="1822"/>
      <c r="AP100" s="1822"/>
      <c r="AQ100" s="1822"/>
      <c r="AR100" s="1822"/>
      <c r="AS100" s="1822"/>
      <c r="AT100" s="1823"/>
      <c r="AU100" s="1764" t="str">
        <f>IFERROR(IFERROR('Multi-Customer'!$FM$44,VLOOKUP($D100,'Required Info to Submit'!$E$23:$J$32,5,FALSE)),"")</f>
        <v/>
      </c>
      <c r="AV100" s="1765"/>
      <c r="AW100" s="1765"/>
      <c r="AX100" s="1766"/>
      <c r="AY100" s="1806" t="str">
        <f>IFERROR(IFERROR('Multi-Customer'!$FM$45,VLOOKUP($D100,'Required Info to Submit'!$E$23:$J$32,6,FALSE)),"")</f>
        <v/>
      </c>
      <c r="AZ100" s="1807"/>
      <c r="BA100" s="1807"/>
      <c r="BB100" s="1807"/>
      <c r="BC100" s="1808"/>
      <c r="BF100" s="138"/>
    </row>
    <row r="101" spans="2:58" x14ac:dyDescent="0.25">
      <c r="B101" s="137"/>
      <c r="C101" s="551">
        <v>7</v>
      </c>
      <c r="D101" s="1829">
        <f>'Customer Inputs'!$B$12</f>
        <v>0</v>
      </c>
      <c r="E101" s="1829"/>
      <c r="F101" s="1829"/>
      <c r="G101" s="1829"/>
      <c r="H101" s="1829"/>
      <c r="I101" s="1829"/>
      <c r="J101" s="1829"/>
      <c r="K101" s="1816" t="str">
        <f>IFERROR(IFERROR('Multi-Customer'!$GJ$39,VLOOKUP($D101,'Required Info to Submit'!$E$23:$J$32,2,FALSE)),"")</f>
        <v/>
      </c>
      <c r="L101" s="1816"/>
      <c r="M101" s="1816"/>
      <c r="N101" s="1816"/>
      <c r="O101" s="1816"/>
      <c r="P101" s="1816"/>
      <c r="Q101" s="1816"/>
      <c r="R101" s="1816"/>
      <c r="S101" s="1816"/>
      <c r="T101" s="1816"/>
      <c r="U101" s="1816" t="str">
        <f>IFERROR(IFERROR('Multi-Customer'!$GJ$41&amp;" "&amp;'Multi-Customer'!$GJ$42,VLOOKUP($D101,'Required Info to Submit'!$E$23:$J$32,3,FALSE)),"")</f>
        <v/>
      </c>
      <c r="V101" s="1816"/>
      <c r="W101" s="1816"/>
      <c r="X101" s="1816"/>
      <c r="Y101" s="1816"/>
      <c r="Z101" s="1816"/>
      <c r="AA101" s="1816"/>
      <c r="AB101" s="1816"/>
      <c r="AC101" s="1816"/>
      <c r="AD101" s="1816"/>
      <c r="AE101" s="1816"/>
      <c r="AF101" s="1816"/>
      <c r="AG101" s="1816"/>
      <c r="AH101" s="1816"/>
      <c r="AI101" s="1816"/>
      <c r="AJ101" s="1821" t="str">
        <f>IFERROR(IFERROR('Multi-Customer'!$GJ$43,VLOOKUP($D101,'Required Info to Submit'!$E$23:$J$32,4,FALSE)),"")</f>
        <v/>
      </c>
      <c r="AK101" s="1822"/>
      <c r="AL101" s="1822"/>
      <c r="AM101" s="1822"/>
      <c r="AN101" s="1822"/>
      <c r="AO101" s="1822"/>
      <c r="AP101" s="1822"/>
      <c r="AQ101" s="1822"/>
      <c r="AR101" s="1822"/>
      <c r="AS101" s="1822"/>
      <c r="AT101" s="1823"/>
      <c r="AU101" s="1764" t="str">
        <f>IFERROR(IFERROR('Multi-Customer'!$GJ$44,VLOOKUP($D101,'Required Info to Submit'!$E$23:$J$32,5,FALSE)),"")</f>
        <v/>
      </c>
      <c r="AV101" s="1765"/>
      <c r="AW101" s="1765"/>
      <c r="AX101" s="1766"/>
      <c r="AY101" s="1806" t="str">
        <f>IFERROR(IFERROR('Multi-Customer'!$GJ$45,VLOOKUP($D101,'Required Info to Submit'!$E$23:$J$32,6,FALSE)),"")</f>
        <v/>
      </c>
      <c r="AZ101" s="1807"/>
      <c r="BA101" s="1807"/>
      <c r="BB101" s="1807"/>
      <c r="BC101" s="1808"/>
      <c r="BF101" s="138"/>
    </row>
    <row r="102" spans="2:58" x14ac:dyDescent="0.25">
      <c r="B102" s="137"/>
      <c r="C102" s="551">
        <v>8</v>
      </c>
      <c r="D102" s="1829">
        <f>'Customer Inputs'!$B$13</f>
        <v>0</v>
      </c>
      <c r="E102" s="1829"/>
      <c r="F102" s="1829"/>
      <c r="G102" s="1829"/>
      <c r="H102" s="1829"/>
      <c r="I102" s="1829"/>
      <c r="J102" s="1829"/>
      <c r="K102" s="1816" t="str">
        <f>IFERROR(IFERROR('Multi-Customer'!$HG$39,VLOOKUP($D102,'Required Info to Submit'!$E$23:$J$32,2,FALSE)),"")</f>
        <v/>
      </c>
      <c r="L102" s="1816"/>
      <c r="M102" s="1816"/>
      <c r="N102" s="1816"/>
      <c r="O102" s="1816"/>
      <c r="P102" s="1816"/>
      <c r="Q102" s="1816"/>
      <c r="R102" s="1816"/>
      <c r="S102" s="1816"/>
      <c r="T102" s="1816"/>
      <c r="U102" s="1816" t="str">
        <f>IFERROR(IFERROR('Multi-Customer'!$HG$41&amp;" "&amp;'Multi-Customer'!$HG$42,VLOOKUP($D102,'Required Info to Submit'!$E$23:$J$32,3,FALSE)),"")</f>
        <v/>
      </c>
      <c r="V102" s="1816"/>
      <c r="W102" s="1816"/>
      <c r="X102" s="1816"/>
      <c r="Y102" s="1816"/>
      <c r="Z102" s="1816"/>
      <c r="AA102" s="1816"/>
      <c r="AB102" s="1816"/>
      <c r="AC102" s="1816"/>
      <c r="AD102" s="1816"/>
      <c r="AE102" s="1816"/>
      <c r="AF102" s="1816"/>
      <c r="AG102" s="1816"/>
      <c r="AH102" s="1816"/>
      <c r="AI102" s="1816"/>
      <c r="AJ102" s="1821" t="str">
        <f>IFERROR(IFERROR('Multi-Customer'!$HG$43,VLOOKUP($D102,'Required Info to Submit'!$E$23:$J$32,4,FALSE)),"")</f>
        <v/>
      </c>
      <c r="AK102" s="1822"/>
      <c r="AL102" s="1822"/>
      <c r="AM102" s="1822"/>
      <c r="AN102" s="1822"/>
      <c r="AO102" s="1822"/>
      <c r="AP102" s="1822"/>
      <c r="AQ102" s="1822"/>
      <c r="AR102" s="1822"/>
      <c r="AS102" s="1822"/>
      <c r="AT102" s="1823"/>
      <c r="AU102" s="1764" t="str">
        <f>IFERROR(IFERROR('Multi-Customer'!$HG$44,VLOOKUP($D102,'Required Info to Submit'!$E$23:$J$32,5,FALSE)),"")</f>
        <v/>
      </c>
      <c r="AV102" s="1765"/>
      <c r="AW102" s="1765"/>
      <c r="AX102" s="1766"/>
      <c r="AY102" s="1806" t="str">
        <f>IFERROR(IFERROR('Multi-Customer'!$HG$45,VLOOKUP($D102,'Required Info to Submit'!$E$23:$J$32,6,FALSE)),"")</f>
        <v/>
      </c>
      <c r="AZ102" s="1807"/>
      <c r="BA102" s="1807"/>
      <c r="BB102" s="1807"/>
      <c r="BC102" s="1808"/>
      <c r="BF102" s="138"/>
    </row>
    <row r="103" spans="2:58" x14ac:dyDescent="0.25">
      <c r="B103" s="137"/>
      <c r="C103" s="551">
        <v>9</v>
      </c>
      <c r="D103" s="1829">
        <f>'Customer Inputs'!$B$14</f>
        <v>0</v>
      </c>
      <c r="E103" s="1829"/>
      <c r="F103" s="1829"/>
      <c r="G103" s="1829"/>
      <c r="H103" s="1829"/>
      <c r="I103" s="1829"/>
      <c r="J103" s="1829"/>
      <c r="K103" s="1816" t="str">
        <f>IFERROR(IFERROR('Multi-Customer'!$ID$39,VLOOKUP($D103,'Required Info to Submit'!$E$23:$J$32,2,FALSE)),"")</f>
        <v/>
      </c>
      <c r="L103" s="1816"/>
      <c r="M103" s="1816"/>
      <c r="N103" s="1816"/>
      <c r="O103" s="1816"/>
      <c r="P103" s="1816"/>
      <c r="Q103" s="1816"/>
      <c r="R103" s="1816"/>
      <c r="S103" s="1816"/>
      <c r="T103" s="1816"/>
      <c r="U103" s="1816" t="str">
        <f>IFERROR(IFERROR('Multi-Customer'!$ID$41&amp;" "&amp;'Multi-Customer'!$ID$42,VLOOKUP($D103,'Required Info to Submit'!$E$23:$J$32,3,FALSE)),"")</f>
        <v/>
      </c>
      <c r="V103" s="1816"/>
      <c r="W103" s="1816"/>
      <c r="X103" s="1816"/>
      <c r="Y103" s="1816"/>
      <c r="Z103" s="1816"/>
      <c r="AA103" s="1816"/>
      <c r="AB103" s="1816"/>
      <c r="AC103" s="1816"/>
      <c r="AD103" s="1816"/>
      <c r="AE103" s="1816"/>
      <c r="AF103" s="1816"/>
      <c r="AG103" s="1816"/>
      <c r="AH103" s="1816"/>
      <c r="AI103" s="1816"/>
      <c r="AJ103" s="1821" t="str">
        <f>IFERROR(IFERROR('Multi-Customer'!$ID$43,VLOOKUP($D103,'Required Info to Submit'!$E$23:$J$32,4,FALSE)),"")</f>
        <v/>
      </c>
      <c r="AK103" s="1822"/>
      <c r="AL103" s="1822"/>
      <c r="AM103" s="1822"/>
      <c r="AN103" s="1822"/>
      <c r="AO103" s="1822"/>
      <c r="AP103" s="1822"/>
      <c r="AQ103" s="1822"/>
      <c r="AR103" s="1822"/>
      <c r="AS103" s="1822"/>
      <c r="AT103" s="1823"/>
      <c r="AU103" s="1764" t="str">
        <f>IFERROR(IFERROR('Multi-Customer'!$ID$44,VLOOKUP($D103,'Required Info to Submit'!$E$23:$J$32,5,FALSE)),"")</f>
        <v/>
      </c>
      <c r="AV103" s="1765"/>
      <c r="AW103" s="1765"/>
      <c r="AX103" s="1766"/>
      <c r="AY103" s="1806" t="str">
        <f>IFERROR(IFERROR('Multi-Customer'!$ID$45,VLOOKUP($D103,'Required Info to Submit'!$E$23:$J$32,6,FALSE)),"")</f>
        <v/>
      </c>
      <c r="AZ103" s="1807"/>
      <c r="BA103" s="1807"/>
      <c r="BB103" s="1807"/>
      <c r="BC103" s="1808"/>
      <c r="BF103" s="138"/>
    </row>
    <row r="104" spans="2:58" ht="15.75" thickBot="1" x14ac:dyDescent="0.3">
      <c r="B104" s="137"/>
      <c r="C104" s="552">
        <v>10</v>
      </c>
      <c r="D104" s="1828">
        <f>'Customer Inputs'!$B$15</f>
        <v>0</v>
      </c>
      <c r="E104" s="1828"/>
      <c r="F104" s="1828"/>
      <c r="G104" s="1828"/>
      <c r="H104" s="1828"/>
      <c r="I104" s="1828"/>
      <c r="J104" s="1828"/>
      <c r="K104" s="1827" t="str">
        <f>IFERROR(IFERROR('Multi-Customer'!$JA$39,VLOOKUP($D104,'Required Info to Submit'!$E$23:$J$32,2,FALSE)),"")</f>
        <v/>
      </c>
      <c r="L104" s="1827"/>
      <c r="M104" s="1827"/>
      <c r="N104" s="1827"/>
      <c r="O104" s="1827"/>
      <c r="P104" s="1827"/>
      <c r="Q104" s="1827"/>
      <c r="R104" s="1827"/>
      <c r="S104" s="1827"/>
      <c r="T104" s="1827"/>
      <c r="U104" s="1827" t="str">
        <f>IFERROR(IFERROR('Multi-Customer'!$JA$41&amp;" "&amp;'Multi-Customer'!$JA$42,VLOOKUP($D104,'Required Info to Submit'!$E$23:$J$32,3,FALSE)),"")</f>
        <v/>
      </c>
      <c r="V104" s="1827"/>
      <c r="W104" s="1827"/>
      <c r="X104" s="1827"/>
      <c r="Y104" s="1827"/>
      <c r="Z104" s="1827"/>
      <c r="AA104" s="1827"/>
      <c r="AB104" s="1827"/>
      <c r="AC104" s="1827"/>
      <c r="AD104" s="1827"/>
      <c r="AE104" s="1827"/>
      <c r="AF104" s="1827"/>
      <c r="AG104" s="1827"/>
      <c r="AH104" s="1827"/>
      <c r="AI104" s="1827"/>
      <c r="AJ104" s="1818" t="str">
        <f>IFERROR(IFERROR('Multi-Customer'!$JA$43,VLOOKUP($D104,'Required Info to Submit'!$E$23:$J$32,4,FALSE)),"")</f>
        <v/>
      </c>
      <c r="AK104" s="1819"/>
      <c r="AL104" s="1819"/>
      <c r="AM104" s="1819"/>
      <c r="AN104" s="1819"/>
      <c r="AO104" s="1819"/>
      <c r="AP104" s="1819"/>
      <c r="AQ104" s="1819"/>
      <c r="AR104" s="1819"/>
      <c r="AS104" s="1819"/>
      <c r="AT104" s="1820"/>
      <c r="AU104" s="1813" t="str">
        <f>IFERROR(IFERROR('Multi-Customer'!$JA$44,VLOOKUP($D104,'Required Info to Submit'!$E$23:$J$32,5,FALSE)),"")</f>
        <v/>
      </c>
      <c r="AV104" s="1814"/>
      <c r="AW104" s="1814"/>
      <c r="AX104" s="1815"/>
      <c r="AY104" s="1803" t="str">
        <f>IFERROR(IFERROR('Multi-Customer'!$JA$45,VLOOKUP($D104,'Required Info to Submit'!$E$23:$J$32,6,FALSE)),"")</f>
        <v/>
      </c>
      <c r="AZ104" s="1804"/>
      <c r="BA104" s="1804"/>
      <c r="BB104" s="1804"/>
      <c r="BC104" s="1805"/>
      <c r="BF104" s="138"/>
    </row>
    <row r="105" spans="2:58" x14ac:dyDescent="0.25">
      <c r="B105" s="137"/>
      <c r="BF105" s="138"/>
    </row>
    <row r="106" spans="2:58" x14ac:dyDescent="0.25">
      <c r="B106" s="137"/>
      <c r="BF106" s="138"/>
    </row>
    <row r="107" spans="2:58" ht="18.75" x14ac:dyDescent="0.3">
      <c r="B107" s="1794" t="s">
        <v>972</v>
      </c>
      <c r="C107" s="1795"/>
      <c r="D107" s="1795"/>
      <c r="E107" s="1795"/>
      <c r="F107" s="1795"/>
      <c r="G107" s="1795"/>
      <c r="H107" s="1795"/>
      <c r="I107" s="1795"/>
      <c r="J107" s="1795"/>
      <c r="K107" s="1795"/>
      <c r="L107" s="1795"/>
      <c r="M107" s="1795"/>
      <c r="N107" s="1795"/>
      <c r="O107" s="1795"/>
      <c r="P107" s="1795"/>
      <c r="Q107" s="1795"/>
      <c r="R107" s="1795"/>
      <c r="S107" s="1795"/>
      <c r="T107" s="1795"/>
      <c r="U107" s="1795"/>
      <c r="V107" s="1795"/>
      <c r="W107" s="1795"/>
      <c r="X107" s="1795"/>
      <c r="Y107" s="1795"/>
      <c r="Z107" s="1795"/>
      <c r="AA107" s="1795"/>
      <c r="AB107" s="1795"/>
      <c r="AC107" s="1795"/>
      <c r="AD107" s="1795"/>
      <c r="AE107" s="1795"/>
      <c r="AF107" s="1795"/>
      <c r="AG107" s="1795"/>
      <c r="AH107" s="1795"/>
      <c r="AI107" s="1795"/>
      <c r="AJ107" s="1795"/>
      <c r="AK107" s="1795"/>
      <c r="AL107" s="1795"/>
      <c r="AM107" s="1795"/>
      <c r="AN107" s="1795"/>
      <c r="AO107" s="1795"/>
      <c r="AP107" s="1795"/>
      <c r="AQ107" s="1795"/>
      <c r="AR107" s="1795"/>
      <c r="AS107" s="1795"/>
      <c r="AT107" s="1795"/>
      <c r="AU107" s="1795"/>
      <c r="AV107" s="1795"/>
      <c r="AW107" s="1795"/>
      <c r="AX107" s="1795"/>
      <c r="AY107" s="1795"/>
      <c r="AZ107" s="1795"/>
      <c r="BA107" s="1795"/>
      <c r="BB107" s="1795"/>
      <c r="BC107" s="1795"/>
      <c r="BD107" s="1795"/>
      <c r="BE107" s="1795"/>
      <c r="BF107" s="1796"/>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83" t="s">
        <v>973</v>
      </c>
      <c r="V109" s="1884"/>
      <c r="W109" s="1884"/>
      <c r="X109" s="1884"/>
      <c r="Y109" s="1884"/>
      <c r="Z109" s="1884" t="s">
        <v>966</v>
      </c>
      <c r="AA109" s="1884"/>
      <c r="AB109" s="1884"/>
      <c r="AC109" s="1884"/>
      <c r="AD109" s="1884"/>
      <c r="AE109" s="1884"/>
      <c r="AF109" s="1884" t="s">
        <v>967</v>
      </c>
      <c r="AG109" s="1884"/>
      <c r="AH109" s="1884"/>
      <c r="AI109" s="1884"/>
      <c r="AJ109" s="1884"/>
      <c r="AK109" s="1884"/>
      <c r="AL109" s="1884"/>
      <c r="AM109" s="1884" t="s">
        <v>970</v>
      </c>
      <c r="AN109" s="1884"/>
      <c r="AO109" s="1884"/>
      <c r="AP109" s="1884"/>
      <c r="AQ109" s="1884"/>
      <c r="AR109" s="1884"/>
      <c r="AS109" s="1910"/>
      <c r="AT109" s="241"/>
      <c r="AU109" s="241"/>
      <c r="AV109" s="241"/>
      <c r="AW109" s="241"/>
      <c r="AX109" s="241"/>
      <c r="AY109" s="241"/>
      <c r="AZ109" s="241"/>
      <c r="BA109" s="241"/>
      <c r="BB109" s="241"/>
      <c r="BC109" s="241"/>
      <c r="BD109" s="241"/>
      <c r="BE109" s="241"/>
      <c r="BF109" s="554"/>
    </row>
    <row r="110" spans="2:58" x14ac:dyDescent="0.25">
      <c r="B110" s="137"/>
      <c r="D110" s="1879" t="s">
        <v>99</v>
      </c>
      <c r="E110" s="1817"/>
      <c r="F110" s="1817"/>
      <c r="G110" s="1817"/>
      <c r="H110" s="1817"/>
      <c r="I110" s="1817"/>
      <c r="J110" s="1817"/>
      <c r="K110" s="1817"/>
      <c r="L110" s="1817"/>
      <c r="M110" s="1817"/>
      <c r="N110" s="1817"/>
      <c r="O110" s="1817"/>
      <c r="P110" s="1817"/>
      <c r="Q110" s="1817"/>
      <c r="R110" s="1817"/>
      <c r="S110" s="1817"/>
      <c r="T110" s="1880"/>
      <c r="U110" s="1888" t="str">
        <f>IF('PIM Model'!$B$10=0,"",'PIM Model'!$B$10)</f>
        <v/>
      </c>
      <c r="V110" s="1885"/>
      <c r="W110" s="1885"/>
      <c r="X110" s="1885"/>
      <c r="Y110" s="1885"/>
      <c r="Z110" s="1885" t="str">
        <f>'PIM Model'!$AF$10</f>
        <v/>
      </c>
      <c r="AA110" s="1885"/>
      <c r="AB110" s="1885"/>
      <c r="AC110" s="1885"/>
      <c r="AD110" s="1885"/>
      <c r="AE110" s="1885"/>
      <c r="AF110" s="1897" t="str">
        <f>'PIM Model'!$AG$10</f>
        <v/>
      </c>
      <c r="AG110" s="1898"/>
      <c r="AH110" s="1898"/>
      <c r="AI110" s="1898"/>
      <c r="AJ110" s="1898"/>
      <c r="AK110" s="1898"/>
      <c r="AL110" s="1899"/>
      <c r="AM110" s="1897" t="str">
        <f>'PIM Model'!$AH$10</f>
        <v/>
      </c>
      <c r="AN110" s="1898"/>
      <c r="AO110" s="1898"/>
      <c r="AP110" s="1898"/>
      <c r="AQ110" s="1898"/>
      <c r="AR110" s="1898"/>
      <c r="AS110" s="1911"/>
      <c r="BF110" s="138"/>
    </row>
    <row r="111" spans="2:58" x14ac:dyDescent="0.25">
      <c r="B111" s="137"/>
      <c r="D111" s="1881" t="s">
        <v>103</v>
      </c>
      <c r="E111" s="1816"/>
      <c r="F111" s="1816"/>
      <c r="G111" s="1816"/>
      <c r="H111" s="1816"/>
      <c r="I111" s="1816"/>
      <c r="J111" s="1816"/>
      <c r="K111" s="1816"/>
      <c r="L111" s="1816"/>
      <c r="M111" s="1816"/>
      <c r="N111" s="1816"/>
      <c r="O111" s="1816"/>
      <c r="P111" s="1816"/>
      <c r="Q111" s="1816"/>
      <c r="R111" s="1816"/>
      <c r="S111" s="1816"/>
      <c r="T111" s="1882"/>
      <c r="U111" s="1889" t="str">
        <f>IF('PIM Model'!$B$11=0,"",'PIM Model'!$B$11)</f>
        <v/>
      </c>
      <c r="V111" s="1763"/>
      <c r="W111" s="1763"/>
      <c r="X111" s="1763"/>
      <c r="Y111" s="1763"/>
      <c r="Z111" s="1763" t="str">
        <f>'PIM Model'!$AF$11</f>
        <v/>
      </c>
      <c r="AA111" s="1763"/>
      <c r="AB111" s="1763"/>
      <c r="AC111" s="1763"/>
      <c r="AD111" s="1763"/>
      <c r="AE111" s="1763"/>
      <c r="AF111" s="1806" t="str">
        <f>'PIM Model'!$AG$11</f>
        <v/>
      </c>
      <c r="AG111" s="1807"/>
      <c r="AH111" s="1807"/>
      <c r="AI111" s="1807"/>
      <c r="AJ111" s="1807"/>
      <c r="AK111" s="1807"/>
      <c r="AL111" s="1893"/>
      <c r="AM111" s="1806" t="str">
        <f>'PIM Model'!$AH$11</f>
        <v/>
      </c>
      <c r="AN111" s="1807"/>
      <c r="AO111" s="1807"/>
      <c r="AP111" s="1807"/>
      <c r="AQ111" s="1807"/>
      <c r="AR111" s="1807"/>
      <c r="AS111" s="1808"/>
      <c r="BF111" s="138"/>
    </row>
    <row r="112" spans="2:58" x14ac:dyDescent="0.25">
      <c r="B112" s="137"/>
      <c r="D112" s="1881" t="s">
        <v>1305</v>
      </c>
      <c r="E112" s="1816"/>
      <c r="F112" s="1816"/>
      <c r="G112" s="1816"/>
      <c r="H112" s="1816"/>
      <c r="I112" s="1816"/>
      <c r="J112" s="1816"/>
      <c r="K112" s="1816"/>
      <c r="L112" s="1816"/>
      <c r="M112" s="1816"/>
      <c r="N112" s="1816"/>
      <c r="O112" s="1816"/>
      <c r="P112" s="1816"/>
      <c r="Q112" s="1816"/>
      <c r="R112" s="1816"/>
      <c r="S112" s="1816"/>
      <c r="T112" s="1882"/>
      <c r="U112" s="1889" t="str">
        <f>IF('PIM Model'!$B$12=0,"",'PIM Model'!$B$12)</f>
        <v/>
      </c>
      <c r="V112" s="1763"/>
      <c r="W112" s="1763"/>
      <c r="X112" s="1763"/>
      <c r="Y112" s="1763"/>
      <c r="Z112" s="1763" t="str">
        <f>'PIM Model'!$AF$12</f>
        <v/>
      </c>
      <c r="AA112" s="1763"/>
      <c r="AB112" s="1763"/>
      <c r="AC112" s="1763"/>
      <c r="AD112" s="1763"/>
      <c r="AE112" s="1763"/>
      <c r="AF112" s="1806" t="str">
        <f>'PIM Model'!$AG$12</f>
        <v/>
      </c>
      <c r="AG112" s="1807"/>
      <c r="AH112" s="1807"/>
      <c r="AI112" s="1807"/>
      <c r="AJ112" s="1807"/>
      <c r="AK112" s="1807"/>
      <c r="AL112" s="1893"/>
      <c r="AM112" s="1806" t="str">
        <f>'PIM Model'!$AH$12</f>
        <v/>
      </c>
      <c r="AN112" s="1807"/>
      <c r="AO112" s="1807"/>
      <c r="AP112" s="1807"/>
      <c r="AQ112" s="1807"/>
      <c r="AR112" s="1807"/>
      <c r="AS112" s="1808"/>
      <c r="BF112" s="138"/>
    </row>
    <row r="113" spans="2:58" x14ac:dyDescent="0.25">
      <c r="B113" s="137"/>
      <c r="D113" s="1881" t="s">
        <v>102</v>
      </c>
      <c r="E113" s="1816"/>
      <c r="F113" s="1816"/>
      <c r="G113" s="1816"/>
      <c r="H113" s="1816"/>
      <c r="I113" s="1816"/>
      <c r="J113" s="1816"/>
      <c r="K113" s="1816"/>
      <c r="L113" s="1816"/>
      <c r="M113" s="1816"/>
      <c r="N113" s="1816"/>
      <c r="O113" s="1816"/>
      <c r="P113" s="1816"/>
      <c r="Q113" s="1816"/>
      <c r="R113" s="1816"/>
      <c r="S113" s="1816"/>
      <c r="T113" s="1882"/>
      <c r="U113" s="1889" t="str">
        <f>IF('PIM Model'!$B$13=0,"",'PIM Model'!$B$13)</f>
        <v/>
      </c>
      <c r="V113" s="1763"/>
      <c r="W113" s="1763"/>
      <c r="X113" s="1763"/>
      <c r="Y113" s="1763"/>
      <c r="Z113" s="1763" t="str">
        <f>'PIM Model'!$AF$13</f>
        <v/>
      </c>
      <c r="AA113" s="1763"/>
      <c r="AB113" s="1763"/>
      <c r="AC113" s="1763"/>
      <c r="AD113" s="1763"/>
      <c r="AE113" s="1763"/>
      <c r="AF113" s="1806" t="str">
        <f>'PIM Model'!$AG$13</f>
        <v/>
      </c>
      <c r="AG113" s="1807"/>
      <c r="AH113" s="1807"/>
      <c r="AI113" s="1807"/>
      <c r="AJ113" s="1807"/>
      <c r="AK113" s="1807"/>
      <c r="AL113" s="1893"/>
      <c r="AM113" s="1806" t="str">
        <f>'PIM Model'!$AH$13</f>
        <v/>
      </c>
      <c r="AN113" s="1807"/>
      <c r="AO113" s="1807"/>
      <c r="AP113" s="1807"/>
      <c r="AQ113" s="1807"/>
      <c r="AR113" s="1807"/>
      <c r="AS113" s="1808"/>
      <c r="BF113" s="138"/>
    </row>
    <row r="114" spans="2:58" x14ac:dyDescent="0.25">
      <c r="B114" s="137"/>
      <c r="D114" s="1881" t="s">
        <v>100</v>
      </c>
      <c r="E114" s="1816"/>
      <c r="F114" s="1816"/>
      <c r="G114" s="1816"/>
      <c r="H114" s="1816"/>
      <c r="I114" s="1816"/>
      <c r="J114" s="1816"/>
      <c r="K114" s="1816"/>
      <c r="L114" s="1816"/>
      <c r="M114" s="1816"/>
      <c r="N114" s="1816"/>
      <c r="O114" s="1816"/>
      <c r="P114" s="1816"/>
      <c r="Q114" s="1816"/>
      <c r="R114" s="1816"/>
      <c r="S114" s="1816"/>
      <c r="T114" s="1882"/>
      <c r="U114" s="1889" t="str">
        <f>IF('PIM Model'!$B$14=0,"",'PIM Model'!$B$14)</f>
        <v/>
      </c>
      <c r="V114" s="1763"/>
      <c r="W114" s="1763"/>
      <c r="X114" s="1763"/>
      <c r="Y114" s="1763"/>
      <c r="Z114" s="1763" t="str">
        <f>'PIM Model'!$AF$14</f>
        <v/>
      </c>
      <c r="AA114" s="1763"/>
      <c r="AB114" s="1763"/>
      <c r="AC114" s="1763"/>
      <c r="AD114" s="1763"/>
      <c r="AE114" s="1763"/>
      <c r="AF114" s="1806" t="str">
        <f>'PIM Model'!$AG$14</f>
        <v/>
      </c>
      <c r="AG114" s="1807"/>
      <c r="AH114" s="1807"/>
      <c r="AI114" s="1807"/>
      <c r="AJ114" s="1807"/>
      <c r="AK114" s="1807"/>
      <c r="AL114" s="1893"/>
      <c r="AM114" s="1806" t="str">
        <f>'PIM Model'!$AH$14</f>
        <v/>
      </c>
      <c r="AN114" s="1807"/>
      <c r="AO114" s="1807"/>
      <c r="AP114" s="1807"/>
      <c r="AQ114" s="1807"/>
      <c r="AR114" s="1807"/>
      <c r="AS114" s="1808"/>
      <c r="BF114" s="138"/>
    </row>
    <row r="115" spans="2:58" x14ac:dyDescent="0.25">
      <c r="B115" s="137"/>
      <c r="D115" s="1881" t="s">
        <v>104</v>
      </c>
      <c r="E115" s="1816"/>
      <c r="F115" s="1816"/>
      <c r="G115" s="1816"/>
      <c r="H115" s="1816"/>
      <c r="I115" s="1816"/>
      <c r="J115" s="1816"/>
      <c r="K115" s="1816"/>
      <c r="L115" s="1816"/>
      <c r="M115" s="1816"/>
      <c r="N115" s="1816"/>
      <c r="O115" s="1816"/>
      <c r="P115" s="1816"/>
      <c r="Q115" s="1816"/>
      <c r="R115" s="1816"/>
      <c r="S115" s="1816"/>
      <c r="T115" s="1882"/>
      <c r="U115" s="1889" t="str">
        <f>IF('PIM Model'!$B$15=0,"",'PIM Model'!$B$15)</f>
        <v/>
      </c>
      <c r="V115" s="1763"/>
      <c r="W115" s="1763"/>
      <c r="X115" s="1763"/>
      <c r="Y115" s="1763"/>
      <c r="Z115" s="1763" t="str">
        <f>'PIM Model'!$AF$15</f>
        <v/>
      </c>
      <c r="AA115" s="1763"/>
      <c r="AB115" s="1763"/>
      <c r="AC115" s="1763"/>
      <c r="AD115" s="1763"/>
      <c r="AE115" s="1763"/>
      <c r="AF115" s="1806" t="str">
        <f>'PIM Model'!$AG$15</f>
        <v/>
      </c>
      <c r="AG115" s="1807"/>
      <c r="AH115" s="1807"/>
      <c r="AI115" s="1807"/>
      <c r="AJ115" s="1807"/>
      <c r="AK115" s="1807"/>
      <c r="AL115" s="1893"/>
      <c r="AM115" s="1806" t="str">
        <f>'PIM Model'!$AH$15</f>
        <v/>
      </c>
      <c r="AN115" s="1807"/>
      <c r="AO115" s="1807"/>
      <c r="AP115" s="1807"/>
      <c r="AQ115" s="1807"/>
      <c r="AR115" s="1807"/>
      <c r="AS115" s="1808"/>
      <c r="BF115" s="138"/>
    </row>
    <row r="116" spans="2:58" x14ac:dyDescent="0.25">
      <c r="B116" s="137"/>
      <c r="D116" s="1881" t="s">
        <v>98</v>
      </c>
      <c r="E116" s="1816"/>
      <c r="F116" s="1816"/>
      <c r="G116" s="1816"/>
      <c r="H116" s="1816"/>
      <c r="I116" s="1816"/>
      <c r="J116" s="1816"/>
      <c r="K116" s="1816"/>
      <c r="L116" s="1816"/>
      <c r="M116" s="1816"/>
      <c r="N116" s="1816"/>
      <c r="O116" s="1816"/>
      <c r="P116" s="1816"/>
      <c r="Q116" s="1816"/>
      <c r="R116" s="1816"/>
      <c r="S116" s="1816"/>
      <c r="T116" s="1882"/>
      <c r="U116" s="1889" t="str">
        <f>IF('PIM Model'!$B$16=0,"",'PIM Model'!$B$16)</f>
        <v/>
      </c>
      <c r="V116" s="1763"/>
      <c r="W116" s="1763"/>
      <c r="X116" s="1763"/>
      <c r="Y116" s="1763"/>
      <c r="Z116" s="1763" t="str">
        <f>'PIM Model'!$AF$16</f>
        <v/>
      </c>
      <c r="AA116" s="1763"/>
      <c r="AB116" s="1763"/>
      <c r="AC116" s="1763"/>
      <c r="AD116" s="1763"/>
      <c r="AE116" s="1763"/>
      <c r="AF116" s="1806" t="str">
        <f>'PIM Model'!$AG$16</f>
        <v/>
      </c>
      <c r="AG116" s="1807"/>
      <c r="AH116" s="1807"/>
      <c r="AI116" s="1807"/>
      <c r="AJ116" s="1807"/>
      <c r="AK116" s="1807"/>
      <c r="AL116" s="1893"/>
      <c r="AM116" s="1806" t="str">
        <f>'PIM Model'!$AH$16</f>
        <v/>
      </c>
      <c r="AN116" s="1807"/>
      <c r="AO116" s="1807"/>
      <c r="AP116" s="1807"/>
      <c r="AQ116" s="1807"/>
      <c r="AR116" s="1807"/>
      <c r="AS116" s="1808"/>
      <c r="BF116" s="138"/>
    </row>
    <row r="117" spans="2:58" x14ac:dyDescent="0.25">
      <c r="B117" s="137"/>
      <c r="D117" s="1881" t="s">
        <v>95</v>
      </c>
      <c r="E117" s="1816"/>
      <c r="F117" s="1816"/>
      <c r="G117" s="1816"/>
      <c r="H117" s="1816"/>
      <c r="I117" s="1816"/>
      <c r="J117" s="1816"/>
      <c r="K117" s="1816"/>
      <c r="L117" s="1816"/>
      <c r="M117" s="1816"/>
      <c r="N117" s="1816"/>
      <c r="O117" s="1816"/>
      <c r="P117" s="1816"/>
      <c r="Q117" s="1816"/>
      <c r="R117" s="1816"/>
      <c r="S117" s="1816"/>
      <c r="T117" s="1882"/>
      <c r="U117" s="1889" t="str">
        <f>IF('PIM Model'!$B$17=0,"",'PIM Model'!$B$17)</f>
        <v/>
      </c>
      <c r="V117" s="1763"/>
      <c r="W117" s="1763"/>
      <c r="X117" s="1763"/>
      <c r="Y117" s="1763"/>
      <c r="Z117" s="1763" t="str">
        <f>'PIM Model'!$AF$17</f>
        <v/>
      </c>
      <c r="AA117" s="1763"/>
      <c r="AB117" s="1763"/>
      <c r="AC117" s="1763"/>
      <c r="AD117" s="1763"/>
      <c r="AE117" s="1763"/>
      <c r="AF117" s="1806" t="str">
        <f>'PIM Model'!$AG$17</f>
        <v/>
      </c>
      <c r="AG117" s="1807"/>
      <c r="AH117" s="1807"/>
      <c r="AI117" s="1807"/>
      <c r="AJ117" s="1807"/>
      <c r="AK117" s="1807"/>
      <c r="AL117" s="1893"/>
      <c r="AM117" s="1806" t="str">
        <f>'PIM Model'!$AH$17</f>
        <v/>
      </c>
      <c r="AN117" s="1807"/>
      <c r="AO117" s="1807"/>
      <c r="AP117" s="1807"/>
      <c r="AQ117" s="1807"/>
      <c r="AR117" s="1807"/>
      <c r="AS117" s="1808"/>
      <c r="BF117" s="138"/>
    </row>
    <row r="118" spans="2:58" x14ac:dyDescent="0.25">
      <c r="B118" s="137"/>
      <c r="D118" s="1881" t="s">
        <v>96</v>
      </c>
      <c r="E118" s="1816"/>
      <c r="F118" s="1816"/>
      <c r="G118" s="1816"/>
      <c r="H118" s="1816"/>
      <c r="I118" s="1816"/>
      <c r="J118" s="1816"/>
      <c r="K118" s="1816"/>
      <c r="L118" s="1816"/>
      <c r="M118" s="1816"/>
      <c r="N118" s="1816"/>
      <c r="O118" s="1816"/>
      <c r="P118" s="1816"/>
      <c r="Q118" s="1816"/>
      <c r="R118" s="1816"/>
      <c r="S118" s="1816"/>
      <c r="T118" s="1882"/>
      <c r="U118" s="1889" t="str">
        <f>IF('PIM Model'!$B$18=0,"",'PIM Model'!$B$18)</f>
        <v/>
      </c>
      <c r="V118" s="1763"/>
      <c r="W118" s="1763"/>
      <c r="X118" s="1763"/>
      <c r="Y118" s="1763"/>
      <c r="Z118" s="1763" t="str">
        <f>'PIM Model'!$AF$18</f>
        <v/>
      </c>
      <c r="AA118" s="1763"/>
      <c r="AB118" s="1763"/>
      <c r="AC118" s="1763"/>
      <c r="AD118" s="1763"/>
      <c r="AE118" s="1763"/>
      <c r="AF118" s="1806" t="str">
        <f>'PIM Model'!$AG$18</f>
        <v/>
      </c>
      <c r="AG118" s="1807"/>
      <c r="AH118" s="1807"/>
      <c r="AI118" s="1807"/>
      <c r="AJ118" s="1807"/>
      <c r="AK118" s="1807"/>
      <c r="AL118" s="1893"/>
      <c r="AM118" s="1806" t="str">
        <f>'PIM Model'!$AH$18</f>
        <v/>
      </c>
      <c r="AN118" s="1807"/>
      <c r="AO118" s="1807"/>
      <c r="AP118" s="1807"/>
      <c r="AQ118" s="1807"/>
      <c r="AR118" s="1807"/>
      <c r="AS118" s="1808"/>
      <c r="BF118" s="138"/>
    </row>
    <row r="119" spans="2:58" x14ac:dyDescent="0.25">
      <c r="B119" s="137"/>
      <c r="D119" s="1881" t="s">
        <v>101</v>
      </c>
      <c r="E119" s="1816"/>
      <c r="F119" s="1816"/>
      <c r="G119" s="1816"/>
      <c r="H119" s="1816"/>
      <c r="I119" s="1816"/>
      <c r="J119" s="1816"/>
      <c r="K119" s="1816"/>
      <c r="L119" s="1816"/>
      <c r="M119" s="1816"/>
      <c r="N119" s="1816"/>
      <c r="O119" s="1816"/>
      <c r="P119" s="1816"/>
      <c r="Q119" s="1816"/>
      <c r="R119" s="1816"/>
      <c r="S119" s="1816"/>
      <c r="T119" s="1882"/>
      <c r="U119" s="1889" t="str">
        <f>IF('PIM Model'!$B$19=0,"",'PIM Model'!$B$19)</f>
        <v/>
      </c>
      <c r="V119" s="1763"/>
      <c r="W119" s="1763"/>
      <c r="X119" s="1763"/>
      <c r="Y119" s="1763"/>
      <c r="Z119" s="1763" t="str">
        <f>'PIM Model'!$AF$19</f>
        <v/>
      </c>
      <c r="AA119" s="1763"/>
      <c r="AB119" s="1763"/>
      <c r="AC119" s="1763"/>
      <c r="AD119" s="1763"/>
      <c r="AE119" s="1763"/>
      <c r="AF119" s="1806" t="str">
        <f>'PIM Model'!$AG$19</f>
        <v/>
      </c>
      <c r="AG119" s="1807"/>
      <c r="AH119" s="1807"/>
      <c r="AI119" s="1807"/>
      <c r="AJ119" s="1807"/>
      <c r="AK119" s="1807"/>
      <c r="AL119" s="1893"/>
      <c r="AM119" s="1806" t="str">
        <f>'PIM Model'!$AH$19</f>
        <v/>
      </c>
      <c r="AN119" s="1807"/>
      <c r="AO119" s="1807"/>
      <c r="AP119" s="1807"/>
      <c r="AQ119" s="1807"/>
      <c r="AR119" s="1807"/>
      <c r="AS119" s="1808"/>
      <c r="BF119" s="138"/>
    </row>
    <row r="120" spans="2:58" x14ac:dyDescent="0.25">
      <c r="B120" s="137"/>
      <c r="D120" s="1881" t="s">
        <v>97</v>
      </c>
      <c r="E120" s="1816"/>
      <c r="F120" s="1816"/>
      <c r="G120" s="1816"/>
      <c r="H120" s="1816"/>
      <c r="I120" s="1816"/>
      <c r="J120" s="1816"/>
      <c r="K120" s="1816"/>
      <c r="L120" s="1816"/>
      <c r="M120" s="1816"/>
      <c r="N120" s="1816"/>
      <c r="O120" s="1816"/>
      <c r="P120" s="1816"/>
      <c r="Q120" s="1816"/>
      <c r="R120" s="1816"/>
      <c r="S120" s="1816"/>
      <c r="T120" s="1882"/>
      <c r="U120" s="1889" t="str">
        <f>IF('PIM Model'!$B$20=0,"",'PIM Model'!$B$20)</f>
        <v/>
      </c>
      <c r="V120" s="1763"/>
      <c r="W120" s="1763"/>
      <c r="X120" s="1763"/>
      <c r="Y120" s="1763"/>
      <c r="Z120" s="1763" t="str">
        <f>'PIM Model'!$AF$20</f>
        <v/>
      </c>
      <c r="AA120" s="1763"/>
      <c r="AB120" s="1763"/>
      <c r="AC120" s="1763"/>
      <c r="AD120" s="1763"/>
      <c r="AE120" s="1763"/>
      <c r="AF120" s="1806" t="str">
        <f>'PIM Model'!$AG$20</f>
        <v/>
      </c>
      <c r="AG120" s="1807"/>
      <c r="AH120" s="1807"/>
      <c r="AI120" s="1807"/>
      <c r="AJ120" s="1807"/>
      <c r="AK120" s="1807"/>
      <c r="AL120" s="1893"/>
      <c r="AM120" s="1806" t="str">
        <f>'PIM Model'!$AH$20</f>
        <v/>
      </c>
      <c r="AN120" s="1807"/>
      <c r="AO120" s="1807"/>
      <c r="AP120" s="1807"/>
      <c r="AQ120" s="1807"/>
      <c r="AR120" s="1807"/>
      <c r="AS120" s="1808"/>
      <c r="BF120" s="138"/>
    </row>
    <row r="121" spans="2:58" x14ac:dyDescent="0.25">
      <c r="B121" s="137"/>
      <c r="D121" s="1881" t="s">
        <v>93</v>
      </c>
      <c r="E121" s="1816"/>
      <c r="F121" s="1816"/>
      <c r="G121" s="1816"/>
      <c r="H121" s="1816"/>
      <c r="I121" s="1816"/>
      <c r="J121" s="1816"/>
      <c r="K121" s="1816"/>
      <c r="L121" s="1816"/>
      <c r="M121" s="1816"/>
      <c r="N121" s="1816"/>
      <c r="O121" s="1816"/>
      <c r="P121" s="1816"/>
      <c r="Q121" s="1816"/>
      <c r="R121" s="1816"/>
      <c r="S121" s="1816"/>
      <c r="T121" s="1882"/>
      <c r="U121" s="1889" t="str">
        <f>IF('PIM Model'!$B$21=0,"",'PIM Model'!$B$21)</f>
        <v/>
      </c>
      <c r="V121" s="1763"/>
      <c r="W121" s="1763"/>
      <c r="X121" s="1763"/>
      <c r="Y121" s="1763"/>
      <c r="Z121" s="1763" t="str">
        <f>'PIM Model'!$AF$21</f>
        <v/>
      </c>
      <c r="AA121" s="1763"/>
      <c r="AB121" s="1763"/>
      <c r="AC121" s="1763"/>
      <c r="AD121" s="1763"/>
      <c r="AE121" s="1763"/>
      <c r="AF121" s="1806" t="str">
        <f>'PIM Model'!$AG$21</f>
        <v/>
      </c>
      <c r="AG121" s="1807"/>
      <c r="AH121" s="1807"/>
      <c r="AI121" s="1807"/>
      <c r="AJ121" s="1807"/>
      <c r="AK121" s="1807"/>
      <c r="AL121" s="1893"/>
      <c r="AM121" s="1806" t="str">
        <f>'PIM Model'!$AH$21</f>
        <v/>
      </c>
      <c r="AN121" s="1807"/>
      <c r="AO121" s="1807"/>
      <c r="AP121" s="1807"/>
      <c r="AQ121" s="1807"/>
      <c r="AR121" s="1807"/>
      <c r="AS121" s="1808"/>
      <c r="BF121" s="138"/>
    </row>
    <row r="122" spans="2:58" x14ac:dyDescent="0.25">
      <c r="B122" s="137"/>
      <c r="D122" s="1881" t="s">
        <v>105</v>
      </c>
      <c r="E122" s="1816"/>
      <c r="F122" s="1816"/>
      <c r="G122" s="1816"/>
      <c r="H122" s="1816"/>
      <c r="I122" s="1816"/>
      <c r="J122" s="1816"/>
      <c r="K122" s="1816"/>
      <c r="L122" s="1816"/>
      <c r="M122" s="1816"/>
      <c r="N122" s="1816"/>
      <c r="O122" s="1816"/>
      <c r="P122" s="1816"/>
      <c r="Q122" s="1816"/>
      <c r="R122" s="1816"/>
      <c r="S122" s="1816"/>
      <c r="T122" s="1882"/>
      <c r="U122" s="1889" t="str">
        <f>IF('PIM Model'!$B$22=0,"",'PIM Model'!$B$22)</f>
        <v/>
      </c>
      <c r="V122" s="1763"/>
      <c r="W122" s="1763"/>
      <c r="X122" s="1763"/>
      <c r="Y122" s="1763"/>
      <c r="Z122" s="1763" t="str">
        <f>'PIM Model'!$AF$22</f>
        <v/>
      </c>
      <c r="AA122" s="1763"/>
      <c r="AB122" s="1763"/>
      <c r="AC122" s="1763"/>
      <c r="AD122" s="1763"/>
      <c r="AE122" s="1763"/>
      <c r="AF122" s="1806" t="str">
        <f>'PIM Model'!$AG$22</f>
        <v/>
      </c>
      <c r="AG122" s="1807"/>
      <c r="AH122" s="1807"/>
      <c r="AI122" s="1807"/>
      <c r="AJ122" s="1807"/>
      <c r="AK122" s="1807"/>
      <c r="AL122" s="1893"/>
      <c r="AM122" s="1806" t="str">
        <f>'PIM Model'!$AH$22</f>
        <v/>
      </c>
      <c r="AN122" s="1807"/>
      <c r="AO122" s="1807"/>
      <c r="AP122" s="1807"/>
      <c r="AQ122" s="1807"/>
      <c r="AR122" s="1807"/>
      <c r="AS122" s="1808"/>
      <c r="BF122" s="138"/>
    </row>
    <row r="123" spans="2:58" x14ac:dyDescent="0.25">
      <c r="B123" s="137"/>
      <c r="D123" s="1881" t="s">
        <v>92</v>
      </c>
      <c r="E123" s="1816"/>
      <c r="F123" s="1816"/>
      <c r="G123" s="1816"/>
      <c r="H123" s="1816"/>
      <c r="I123" s="1816"/>
      <c r="J123" s="1816"/>
      <c r="K123" s="1816"/>
      <c r="L123" s="1816"/>
      <c r="M123" s="1816"/>
      <c r="N123" s="1816"/>
      <c r="O123" s="1816"/>
      <c r="P123" s="1816"/>
      <c r="Q123" s="1816"/>
      <c r="R123" s="1816"/>
      <c r="S123" s="1816"/>
      <c r="T123" s="1882"/>
      <c r="U123" s="1889" t="str">
        <f>IF('PIM Model'!$B$23=0,"",'PIM Model'!$B$23)</f>
        <v/>
      </c>
      <c r="V123" s="1763"/>
      <c r="W123" s="1763"/>
      <c r="X123" s="1763"/>
      <c r="Y123" s="1763"/>
      <c r="Z123" s="1763" t="str">
        <f>'PIM Model'!$AF$23</f>
        <v/>
      </c>
      <c r="AA123" s="1763"/>
      <c r="AB123" s="1763"/>
      <c r="AC123" s="1763"/>
      <c r="AD123" s="1763"/>
      <c r="AE123" s="1763"/>
      <c r="AF123" s="1806" t="str">
        <f>'PIM Model'!$AG$23</f>
        <v/>
      </c>
      <c r="AG123" s="1807"/>
      <c r="AH123" s="1807"/>
      <c r="AI123" s="1807"/>
      <c r="AJ123" s="1807"/>
      <c r="AK123" s="1807"/>
      <c r="AL123" s="1893"/>
      <c r="AM123" s="1806" t="str">
        <f>'PIM Model'!$AH$23</f>
        <v/>
      </c>
      <c r="AN123" s="1807"/>
      <c r="AO123" s="1807"/>
      <c r="AP123" s="1807"/>
      <c r="AQ123" s="1807"/>
      <c r="AR123" s="1807"/>
      <c r="AS123" s="1808"/>
      <c r="BF123" s="138"/>
    </row>
    <row r="124" spans="2:58" x14ac:dyDescent="0.25">
      <c r="B124" s="137"/>
      <c r="D124" s="1881" t="s">
        <v>91</v>
      </c>
      <c r="E124" s="1816"/>
      <c r="F124" s="1816"/>
      <c r="G124" s="1816"/>
      <c r="H124" s="1816"/>
      <c r="I124" s="1816"/>
      <c r="J124" s="1816"/>
      <c r="K124" s="1816"/>
      <c r="L124" s="1816"/>
      <c r="M124" s="1816"/>
      <c r="N124" s="1816"/>
      <c r="O124" s="1816"/>
      <c r="P124" s="1816"/>
      <c r="Q124" s="1816"/>
      <c r="R124" s="1816"/>
      <c r="S124" s="1816"/>
      <c r="T124" s="1882"/>
      <c r="U124" s="1889" t="str">
        <f>IF('PIM Model'!$B$24=0,"",'PIM Model'!$B$24)</f>
        <v/>
      </c>
      <c r="V124" s="1763"/>
      <c r="W124" s="1763"/>
      <c r="X124" s="1763"/>
      <c r="Y124" s="1763"/>
      <c r="Z124" s="1763" t="str">
        <f>'PIM Model'!$AF$24</f>
        <v/>
      </c>
      <c r="AA124" s="1763"/>
      <c r="AB124" s="1763"/>
      <c r="AC124" s="1763"/>
      <c r="AD124" s="1763"/>
      <c r="AE124" s="1763"/>
      <c r="AF124" s="1806" t="str">
        <f>'PIM Model'!$AG$24</f>
        <v/>
      </c>
      <c r="AG124" s="1807"/>
      <c r="AH124" s="1807"/>
      <c r="AI124" s="1807"/>
      <c r="AJ124" s="1807"/>
      <c r="AK124" s="1807"/>
      <c r="AL124" s="1893"/>
      <c r="AM124" s="1806" t="str">
        <f>'PIM Model'!$AH$24</f>
        <v/>
      </c>
      <c r="AN124" s="1807"/>
      <c r="AO124" s="1807"/>
      <c r="AP124" s="1807"/>
      <c r="AQ124" s="1807"/>
      <c r="AR124" s="1807"/>
      <c r="AS124" s="1808"/>
      <c r="BF124" s="138"/>
    </row>
    <row r="125" spans="2:58" x14ac:dyDescent="0.25">
      <c r="B125" s="137"/>
      <c r="D125" s="1881" t="s">
        <v>90</v>
      </c>
      <c r="E125" s="1816"/>
      <c r="F125" s="1816"/>
      <c r="G125" s="1816"/>
      <c r="H125" s="1816"/>
      <c r="I125" s="1816"/>
      <c r="J125" s="1816"/>
      <c r="K125" s="1816"/>
      <c r="L125" s="1816"/>
      <c r="M125" s="1816"/>
      <c r="N125" s="1816"/>
      <c r="O125" s="1816"/>
      <c r="P125" s="1816"/>
      <c r="Q125" s="1816"/>
      <c r="R125" s="1816"/>
      <c r="S125" s="1816"/>
      <c r="T125" s="1882"/>
      <c r="U125" s="1889" t="str">
        <f>IF('PIM Model'!$B$25=0,"",'PIM Model'!$B$25)</f>
        <v/>
      </c>
      <c r="V125" s="1763"/>
      <c r="W125" s="1763"/>
      <c r="X125" s="1763"/>
      <c r="Y125" s="1763"/>
      <c r="Z125" s="1763" t="str">
        <f>'PIM Model'!$AF$25</f>
        <v/>
      </c>
      <c r="AA125" s="1763"/>
      <c r="AB125" s="1763"/>
      <c r="AC125" s="1763"/>
      <c r="AD125" s="1763"/>
      <c r="AE125" s="1763"/>
      <c r="AF125" s="1806" t="str">
        <f>'PIM Model'!$AG$25</f>
        <v/>
      </c>
      <c r="AG125" s="1807"/>
      <c r="AH125" s="1807"/>
      <c r="AI125" s="1807"/>
      <c r="AJ125" s="1807"/>
      <c r="AK125" s="1807"/>
      <c r="AL125" s="1893"/>
      <c r="AM125" s="1806" t="str">
        <f>'PIM Model'!$AH$25</f>
        <v/>
      </c>
      <c r="AN125" s="1807"/>
      <c r="AO125" s="1807"/>
      <c r="AP125" s="1807"/>
      <c r="AQ125" s="1807"/>
      <c r="AR125" s="1807"/>
      <c r="AS125" s="1808"/>
      <c r="BF125" s="138"/>
    </row>
    <row r="126" spans="2:58" x14ac:dyDescent="0.25">
      <c r="B126" s="137"/>
      <c r="D126" s="1881" t="s">
        <v>89</v>
      </c>
      <c r="E126" s="1816"/>
      <c r="F126" s="1816"/>
      <c r="G126" s="1816"/>
      <c r="H126" s="1816"/>
      <c r="I126" s="1816"/>
      <c r="J126" s="1816"/>
      <c r="K126" s="1816"/>
      <c r="L126" s="1816"/>
      <c r="M126" s="1816"/>
      <c r="N126" s="1816"/>
      <c r="O126" s="1816"/>
      <c r="P126" s="1816"/>
      <c r="Q126" s="1816"/>
      <c r="R126" s="1816"/>
      <c r="S126" s="1816"/>
      <c r="T126" s="1882"/>
      <c r="U126" s="1889" t="str">
        <f>IF('PIM Model'!$B$26=0,"",'PIM Model'!$B$26)</f>
        <v/>
      </c>
      <c r="V126" s="1763"/>
      <c r="W126" s="1763"/>
      <c r="X126" s="1763"/>
      <c r="Y126" s="1763"/>
      <c r="Z126" s="1763" t="str">
        <f>'PIM Model'!$AF$26</f>
        <v/>
      </c>
      <c r="AA126" s="1763"/>
      <c r="AB126" s="1763"/>
      <c r="AC126" s="1763"/>
      <c r="AD126" s="1763"/>
      <c r="AE126" s="1763"/>
      <c r="AF126" s="1806" t="str">
        <f>'PIM Model'!$AG$26</f>
        <v/>
      </c>
      <c r="AG126" s="1807"/>
      <c r="AH126" s="1807"/>
      <c r="AI126" s="1807"/>
      <c r="AJ126" s="1807"/>
      <c r="AK126" s="1807"/>
      <c r="AL126" s="1893"/>
      <c r="AM126" s="1806" t="str">
        <f>'PIM Model'!$AH$26</f>
        <v/>
      </c>
      <c r="AN126" s="1807"/>
      <c r="AO126" s="1807"/>
      <c r="AP126" s="1807"/>
      <c r="AQ126" s="1807"/>
      <c r="AR126" s="1807"/>
      <c r="AS126" s="1808"/>
      <c r="BF126" s="138"/>
    </row>
    <row r="127" spans="2:58" x14ac:dyDescent="0.25">
      <c r="B127" s="137"/>
      <c r="D127" s="1881" t="s">
        <v>94</v>
      </c>
      <c r="E127" s="1816"/>
      <c r="F127" s="1816"/>
      <c r="G127" s="1816"/>
      <c r="H127" s="1816"/>
      <c r="I127" s="1816"/>
      <c r="J127" s="1816"/>
      <c r="K127" s="1816"/>
      <c r="L127" s="1816"/>
      <c r="M127" s="1816"/>
      <c r="N127" s="1816"/>
      <c r="O127" s="1816"/>
      <c r="P127" s="1816"/>
      <c r="Q127" s="1816"/>
      <c r="R127" s="1816"/>
      <c r="S127" s="1816"/>
      <c r="T127" s="1882"/>
      <c r="U127" s="1889" t="str">
        <f>IF('PIM Model'!$B$27=0,"",'PIM Model'!$B$27)</f>
        <v/>
      </c>
      <c r="V127" s="1763"/>
      <c r="W127" s="1763"/>
      <c r="X127" s="1763"/>
      <c r="Y127" s="1763"/>
      <c r="Z127" s="1763" t="str">
        <f>'PIM Model'!$AF$27</f>
        <v/>
      </c>
      <c r="AA127" s="1763"/>
      <c r="AB127" s="1763"/>
      <c r="AC127" s="1763"/>
      <c r="AD127" s="1763"/>
      <c r="AE127" s="1763"/>
      <c r="AF127" s="1806" t="str">
        <f>'PIM Model'!$AG$27</f>
        <v/>
      </c>
      <c r="AG127" s="1807"/>
      <c r="AH127" s="1807"/>
      <c r="AI127" s="1807"/>
      <c r="AJ127" s="1807"/>
      <c r="AK127" s="1807"/>
      <c r="AL127" s="1893"/>
      <c r="AM127" s="1806" t="str">
        <f>'PIM Model'!$AH$27</f>
        <v/>
      </c>
      <c r="AN127" s="1807"/>
      <c r="AO127" s="1807"/>
      <c r="AP127" s="1807"/>
      <c r="AQ127" s="1807"/>
      <c r="AR127" s="1807"/>
      <c r="AS127" s="1808"/>
      <c r="BF127" s="138"/>
    </row>
    <row r="128" spans="2:58" x14ac:dyDescent="0.25">
      <c r="B128" s="137"/>
      <c r="D128" s="1881" t="s">
        <v>86</v>
      </c>
      <c r="E128" s="1816"/>
      <c r="F128" s="1816"/>
      <c r="G128" s="1816"/>
      <c r="H128" s="1816"/>
      <c r="I128" s="1816"/>
      <c r="J128" s="1816"/>
      <c r="K128" s="1816"/>
      <c r="L128" s="1816"/>
      <c r="M128" s="1816"/>
      <c r="N128" s="1816"/>
      <c r="O128" s="1816"/>
      <c r="P128" s="1816"/>
      <c r="Q128" s="1816"/>
      <c r="R128" s="1816"/>
      <c r="S128" s="1816"/>
      <c r="T128" s="1882"/>
      <c r="U128" s="1889" t="str">
        <f>IF('PIM Model'!$B$28=0,"",'PIM Model'!$B$28)</f>
        <v/>
      </c>
      <c r="V128" s="1763"/>
      <c r="W128" s="1763"/>
      <c r="X128" s="1763"/>
      <c r="Y128" s="1763"/>
      <c r="Z128" s="1763" t="str">
        <f>'PIM Model'!$AF$28</f>
        <v/>
      </c>
      <c r="AA128" s="1763"/>
      <c r="AB128" s="1763"/>
      <c r="AC128" s="1763"/>
      <c r="AD128" s="1763"/>
      <c r="AE128" s="1763"/>
      <c r="AF128" s="1806" t="str">
        <f>'PIM Model'!$AG$28</f>
        <v/>
      </c>
      <c r="AG128" s="1807"/>
      <c r="AH128" s="1807"/>
      <c r="AI128" s="1807"/>
      <c r="AJ128" s="1807"/>
      <c r="AK128" s="1807"/>
      <c r="AL128" s="1893"/>
      <c r="AM128" s="1806" t="str">
        <f>'PIM Model'!$AH$28</f>
        <v/>
      </c>
      <c r="AN128" s="1807"/>
      <c r="AO128" s="1807"/>
      <c r="AP128" s="1807"/>
      <c r="AQ128" s="1807"/>
      <c r="AR128" s="1807"/>
      <c r="AS128" s="1808"/>
      <c r="BF128" s="138"/>
    </row>
    <row r="129" spans="2:58" x14ac:dyDescent="0.25">
      <c r="B129" s="137"/>
      <c r="D129" s="1881" t="s">
        <v>88</v>
      </c>
      <c r="E129" s="1816"/>
      <c r="F129" s="1816"/>
      <c r="G129" s="1816"/>
      <c r="H129" s="1816"/>
      <c r="I129" s="1816"/>
      <c r="J129" s="1816"/>
      <c r="K129" s="1816"/>
      <c r="L129" s="1816"/>
      <c r="M129" s="1816"/>
      <c r="N129" s="1816"/>
      <c r="O129" s="1816"/>
      <c r="P129" s="1816"/>
      <c r="Q129" s="1816"/>
      <c r="R129" s="1816"/>
      <c r="S129" s="1816"/>
      <c r="T129" s="1882"/>
      <c r="U129" s="1889" t="str">
        <f>IF('PIM Model'!$B$29=0,"",'PIM Model'!$B$29)</f>
        <v/>
      </c>
      <c r="V129" s="1763"/>
      <c r="W129" s="1763"/>
      <c r="X129" s="1763"/>
      <c r="Y129" s="1763"/>
      <c r="Z129" s="1763" t="str">
        <f>'PIM Model'!$AF$29</f>
        <v/>
      </c>
      <c r="AA129" s="1763"/>
      <c r="AB129" s="1763"/>
      <c r="AC129" s="1763"/>
      <c r="AD129" s="1763"/>
      <c r="AE129" s="1763"/>
      <c r="AF129" s="1806" t="str">
        <f>'PIM Model'!$AG$29</f>
        <v/>
      </c>
      <c r="AG129" s="1807"/>
      <c r="AH129" s="1807"/>
      <c r="AI129" s="1807"/>
      <c r="AJ129" s="1807"/>
      <c r="AK129" s="1807"/>
      <c r="AL129" s="1893"/>
      <c r="AM129" s="1806" t="str">
        <f>'PIM Model'!$AH$29</f>
        <v/>
      </c>
      <c r="AN129" s="1807"/>
      <c r="AO129" s="1807"/>
      <c r="AP129" s="1807"/>
      <c r="AQ129" s="1807"/>
      <c r="AR129" s="1807"/>
      <c r="AS129" s="1808"/>
      <c r="BF129" s="138"/>
    </row>
    <row r="130" spans="2:58" ht="15.75" thickBot="1" x14ac:dyDescent="0.3">
      <c r="B130" s="137"/>
      <c r="D130" s="1890" t="s">
        <v>87</v>
      </c>
      <c r="E130" s="1891"/>
      <c r="F130" s="1891"/>
      <c r="G130" s="1891"/>
      <c r="H130" s="1891"/>
      <c r="I130" s="1891"/>
      <c r="J130" s="1891"/>
      <c r="K130" s="1891"/>
      <c r="L130" s="1891"/>
      <c r="M130" s="1891"/>
      <c r="N130" s="1891"/>
      <c r="O130" s="1891"/>
      <c r="P130" s="1891"/>
      <c r="Q130" s="1891"/>
      <c r="R130" s="1891"/>
      <c r="S130" s="1891"/>
      <c r="T130" s="1892"/>
      <c r="U130" s="1886" t="str">
        <f>IF('PIM Model'!$B$30=0,"",'PIM Model'!$B$30)</f>
        <v/>
      </c>
      <c r="V130" s="1887"/>
      <c r="W130" s="1887"/>
      <c r="X130" s="1887"/>
      <c r="Y130" s="1887"/>
      <c r="Z130" s="1887" t="str">
        <f>'PIM Model'!$AF$30</f>
        <v/>
      </c>
      <c r="AA130" s="1887"/>
      <c r="AB130" s="1887"/>
      <c r="AC130" s="1887"/>
      <c r="AD130" s="1887"/>
      <c r="AE130" s="1887"/>
      <c r="AF130" s="1894" t="str">
        <f>'PIM Model'!$AG$30</f>
        <v/>
      </c>
      <c r="AG130" s="1895"/>
      <c r="AH130" s="1895"/>
      <c r="AI130" s="1895"/>
      <c r="AJ130" s="1895"/>
      <c r="AK130" s="1895"/>
      <c r="AL130" s="1909"/>
      <c r="AM130" s="1894" t="str">
        <f>'PIM Model'!$AH$30</f>
        <v/>
      </c>
      <c r="AN130" s="1895"/>
      <c r="AO130" s="1895"/>
      <c r="AP130" s="1895"/>
      <c r="AQ130" s="1895"/>
      <c r="AR130" s="1895"/>
      <c r="AS130" s="1896"/>
      <c r="BF130" s="138"/>
    </row>
    <row r="131" spans="2:58" ht="16.5" thickTop="1" thickBot="1" x14ac:dyDescent="0.3">
      <c r="B131" s="137"/>
      <c r="D131" s="1900" t="s">
        <v>971</v>
      </c>
      <c r="E131" s="1901"/>
      <c r="F131" s="1901"/>
      <c r="G131" s="1901"/>
      <c r="H131" s="1901"/>
      <c r="I131" s="1901"/>
      <c r="J131" s="1901"/>
      <c r="K131" s="1901"/>
      <c r="L131" s="1901"/>
      <c r="M131" s="1901"/>
      <c r="N131" s="1901"/>
      <c r="O131" s="1901"/>
      <c r="P131" s="1901"/>
      <c r="Q131" s="1901"/>
      <c r="R131" s="1901"/>
      <c r="S131" s="1901"/>
      <c r="T131" s="1902"/>
      <c r="U131" s="1903">
        <f>COUNT($U$110:$Y$130)</f>
        <v>0</v>
      </c>
      <c r="V131" s="1904"/>
      <c r="W131" s="1904"/>
      <c r="X131" s="1904"/>
      <c r="Y131" s="1904"/>
      <c r="Z131" s="1901">
        <f>COUNTIF($Z$110:$AE$130,"ABOVE")+COUNTIF($Z$110:$AE$130,"BELOW")</f>
        <v>0</v>
      </c>
      <c r="AA131" s="1901"/>
      <c r="AB131" s="1901"/>
      <c r="AC131" s="1901"/>
      <c r="AD131" s="1901"/>
      <c r="AE131" s="1901"/>
      <c r="AF131" s="1905"/>
      <c r="AG131" s="1906"/>
      <c r="AH131" s="1906"/>
      <c r="AI131" s="1906"/>
      <c r="AJ131" s="1906"/>
      <c r="AK131" s="1906"/>
      <c r="AL131" s="1907"/>
      <c r="AM131" s="1905"/>
      <c r="AN131" s="1906"/>
      <c r="AO131" s="1906"/>
      <c r="AP131" s="1906"/>
      <c r="AQ131" s="1906"/>
      <c r="AR131" s="1906"/>
      <c r="AS131" s="190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4" t="s">
        <v>995</v>
      </c>
      <c r="C2" s="1915"/>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12" t="s">
        <v>824</v>
      </c>
      <c r="C6" s="1913"/>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12" t="s">
        <v>825</v>
      </c>
      <c r="C13" s="1913"/>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2084</v>
      </c>
      <c r="D1203" s="1083" t="s">
        <v>1836</v>
      </c>
      <c r="E1203" s="1004" t="s">
        <v>1507</v>
      </c>
    </row>
    <row r="1204" spans="1:5" x14ac:dyDescent="0.25">
      <c r="A1204" s="1004">
        <v>1203</v>
      </c>
      <c r="B1204" s="1004" t="s">
        <v>1532</v>
      </c>
      <c r="C1204" s="1083" t="s">
        <v>2084</v>
      </c>
      <c r="D1204" s="1083" t="s">
        <v>1425</v>
      </c>
      <c r="E1204" s="1004" t="s">
        <v>1721</v>
      </c>
    </row>
    <row r="1205" spans="1:5" x14ac:dyDescent="0.25">
      <c r="A1205" s="1004">
        <v>1204</v>
      </c>
      <c r="B1205" s="1004" t="s">
        <v>1532</v>
      </c>
      <c r="C1205" s="1083" t="s">
        <v>2084</v>
      </c>
      <c r="D1205" s="1083" t="s">
        <v>1425</v>
      </c>
      <c r="E1205" s="1004" t="s">
        <v>1397</v>
      </c>
    </row>
    <row r="1206" spans="1:5" x14ac:dyDescent="0.25">
      <c r="A1206" s="1004">
        <v>1205</v>
      </c>
      <c r="B1206" s="1004" t="s">
        <v>1532</v>
      </c>
      <c r="C1206" s="1083" t="s">
        <v>2084</v>
      </c>
      <c r="D1206" s="1083" t="s">
        <v>1836</v>
      </c>
      <c r="E1206" s="1004" t="s">
        <v>1395</v>
      </c>
    </row>
    <row r="1207" spans="1:5" x14ac:dyDescent="0.25">
      <c r="A1207" s="1004">
        <v>1206</v>
      </c>
      <c r="B1207" s="1004" t="s">
        <v>1532</v>
      </c>
      <c r="C1207" s="1083" t="s">
        <v>2084</v>
      </c>
      <c r="D1207" s="1083" t="s">
        <v>1425</v>
      </c>
      <c r="E1207" s="1004" t="s">
        <v>1396</v>
      </c>
    </row>
    <row r="1208" spans="1:5" ht="30" x14ac:dyDescent="0.25">
      <c r="A1208" s="1004">
        <v>1207</v>
      </c>
      <c r="B1208" s="1004" t="s">
        <v>1532</v>
      </c>
      <c r="C1208" s="1083" t="s">
        <v>2084</v>
      </c>
      <c r="D1208" s="1083" t="s">
        <v>1560</v>
      </c>
      <c r="E1208" s="1004" t="s">
        <v>1399</v>
      </c>
    </row>
    <row r="1209" spans="1:5" ht="30" x14ac:dyDescent="0.25">
      <c r="A1209" s="1004">
        <v>1208</v>
      </c>
      <c r="B1209" s="1004" t="s">
        <v>1532</v>
      </c>
      <c r="C1209" s="1083" t="s">
        <v>2084</v>
      </c>
      <c r="D1209" s="1083" t="s">
        <v>1560</v>
      </c>
      <c r="E1209" s="1004" t="s">
        <v>1400</v>
      </c>
    </row>
    <row r="1210" spans="1:5" x14ac:dyDescent="0.25">
      <c r="A1210" s="1004">
        <v>1211</v>
      </c>
      <c r="B1210" s="1004" t="s">
        <v>1532</v>
      </c>
      <c r="C1210" s="1083" t="s">
        <v>2084</v>
      </c>
      <c r="D1210" s="1083" t="s">
        <v>1836</v>
      </c>
      <c r="E1210" s="1004" t="s">
        <v>1410</v>
      </c>
    </row>
    <row r="1211" spans="1:5" x14ac:dyDescent="0.25">
      <c r="A1211" s="1004">
        <v>1212</v>
      </c>
      <c r="B1211" s="1004" t="s">
        <v>1532</v>
      </c>
      <c r="C1211" s="1083" t="s">
        <v>2084</v>
      </c>
      <c r="D1211" s="1083" t="s">
        <v>1836</v>
      </c>
      <c r="E1211" s="1004" t="s">
        <v>2072</v>
      </c>
    </row>
    <row r="1212" spans="1:5" x14ac:dyDescent="0.25">
      <c r="A1212" s="1004">
        <v>1214</v>
      </c>
      <c r="B1212" s="1004" t="s">
        <v>1532</v>
      </c>
      <c r="C1212" s="1083" t="s">
        <v>2084</v>
      </c>
      <c r="D1212" s="1083" t="s">
        <v>1836</v>
      </c>
      <c r="E1212" s="1004" t="s">
        <v>1498</v>
      </c>
    </row>
    <row r="1213" spans="1:5" x14ac:dyDescent="0.25">
      <c r="A1213" s="1004">
        <v>1215</v>
      </c>
      <c r="B1213" s="1004" t="s">
        <v>1532</v>
      </c>
      <c r="C1213" s="1083" t="s">
        <v>2084</v>
      </c>
      <c r="D1213" s="1083" t="s">
        <v>1836</v>
      </c>
      <c r="E1213" s="1004" t="s">
        <v>1411</v>
      </c>
    </row>
    <row r="1214" spans="1:5" x14ac:dyDescent="0.25">
      <c r="A1214" s="1004">
        <v>1216</v>
      </c>
      <c r="B1214" s="1004" t="s">
        <v>1532</v>
      </c>
      <c r="C1214" s="1083" t="s">
        <v>2085</v>
      </c>
      <c r="D1214" s="1083" t="s">
        <v>1425</v>
      </c>
      <c r="E1214" s="1004" t="s">
        <v>1507</v>
      </c>
    </row>
    <row r="1215" spans="1:5" x14ac:dyDescent="0.25">
      <c r="A1215" s="1004">
        <v>1217</v>
      </c>
      <c r="B1215" s="1004" t="s">
        <v>1532</v>
      </c>
      <c r="C1215" s="1083" t="s">
        <v>2085</v>
      </c>
      <c r="D1215" s="1083" t="s">
        <v>1425</v>
      </c>
      <c r="E1215" s="1004" t="s">
        <v>1721</v>
      </c>
    </row>
    <row r="1216" spans="1:5" x14ac:dyDescent="0.25">
      <c r="A1216" s="1004">
        <v>1218</v>
      </c>
      <c r="B1216" s="1004" t="s">
        <v>1532</v>
      </c>
      <c r="C1216" s="1083" t="s">
        <v>2085</v>
      </c>
      <c r="D1216" s="1083" t="s">
        <v>1425</v>
      </c>
      <c r="E1216" s="1004" t="s">
        <v>1397</v>
      </c>
    </row>
    <row r="1217" spans="1:5" x14ac:dyDescent="0.25">
      <c r="A1217" s="1004">
        <v>1219</v>
      </c>
      <c r="B1217" s="1004" t="s">
        <v>1532</v>
      </c>
      <c r="C1217" s="1083" t="s">
        <v>2085</v>
      </c>
      <c r="D1217" s="1083" t="s">
        <v>1836</v>
      </c>
      <c r="E1217" s="1004" t="s">
        <v>1395</v>
      </c>
    </row>
    <row r="1218" spans="1:5" x14ac:dyDescent="0.25">
      <c r="A1218" s="1004">
        <v>1220</v>
      </c>
      <c r="B1218" s="1004" t="s">
        <v>1532</v>
      </c>
      <c r="C1218" s="1083" t="s">
        <v>2085</v>
      </c>
      <c r="D1218" s="1083" t="s">
        <v>1425</v>
      </c>
      <c r="E1218" s="1004" t="s">
        <v>1396</v>
      </c>
    </row>
    <row r="1219" spans="1:5" ht="30" x14ac:dyDescent="0.25">
      <c r="A1219" s="1004">
        <v>1221</v>
      </c>
      <c r="B1219" s="1004" t="s">
        <v>1532</v>
      </c>
      <c r="C1219" s="1083" t="s">
        <v>2085</v>
      </c>
      <c r="D1219" s="1083" t="s">
        <v>1560</v>
      </c>
      <c r="E1219" s="1004" t="s">
        <v>1399</v>
      </c>
    </row>
    <row r="1220" spans="1:5" ht="30" x14ac:dyDescent="0.25">
      <c r="A1220" s="1004">
        <v>1222</v>
      </c>
      <c r="B1220" s="1004" t="s">
        <v>1532</v>
      </c>
      <c r="C1220" s="1083" t="s">
        <v>2085</v>
      </c>
      <c r="D1220" s="1083" t="s">
        <v>1560</v>
      </c>
      <c r="E1220" s="1004" t="s">
        <v>1400</v>
      </c>
    </row>
    <row r="1221" spans="1:5" x14ac:dyDescent="0.25">
      <c r="A1221" s="1004">
        <v>1225</v>
      </c>
      <c r="B1221" s="1004" t="s">
        <v>1532</v>
      </c>
      <c r="C1221" s="1083" t="s">
        <v>2085</v>
      </c>
      <c r="D1221" s="1083" t="s">
        <v>1836</v>
      </c>
      <c r="E1221" s="1004" t="s">
        <v>1410</v>
      </c>
    </row>
    <row r="1222" spans="1:5" x14ac:dyDescent="0.25">
      <c r="A1222" s="1004">
        <v>1226</v>
      </c>
      <c r="B1222" s="1004" t="s">
        <v>1532</v>
      </c>
      <c r="C1222" s="1083" t="s">
        <v>2085</v>
      </c>
      <c r="D1222" s="1083" t="s">
        <v>1836</v>
      </c>
      <c r="E1222" s="1004" t="s">
        <v>2072</v>
      </c>
    </row>
    <row r="1223" spans="1:5" x14ac:dyDescent="0.25">
      <c r="A1223" s="1004">
        <v>1228</v>
      </c>
      <c r="B1223" s="1004" t="s">
        <v>1532</v>
      </c>
      <c r="C1223" s="1083" t="s">
        <v>2085</v>
      </c>
      <c r="D1223" s="1083" t="s">
        <v>1836</v>
      </c>
      <c r="E1223" s="1004" t="s">
        <v>1498</v>
      </c>
    </row>
    <row r="1224" spans="1:5" x14ac:dyDescent="0.25">
      <c r="A1224" s="1004">
        <v>1229</v>
      </c>
      <c r="B1224" s="1004" t="s">
        <v>1532</v>
      </c>
      <c r="C1224" s="1083" t="s">
        <v>2085</v>
      </c>
      <c r="D1224" s="1083" t="s">
        <v>1836</v>
      </c>
      <c r="E1224" s="1004" t="s">
        <v>1411</v>
      </c>
    </row>
    <row r="1225" spans="1:5" x14ac:dyDescent="0.25">
      <c r="A1225" s="1004">
        <v>1230</v>
      </c>
      <c r="B1225" s="1004" t="s">
        <v>1532</v>
      </c>
      <c r="C1225" s="1083" t="s">
        <v>2086</v>
      </c>
      <c r="D1225" s="1083" t="s">
        <v>1425</v>
      </c>
      <c r="E1225" s="1004" t="s">
        <v>1507</v>
      </c>
    </row>
    <row r="1226" spans="1:5" x14ac:dyDescent="0.25">
      <c r="A1226" s="1004">
        <v>1231</v>
      </c>
      <c r="B1226" s="1004" t="s">
        <v>1532</v>
      </c>
      <c r="C1226" s="1083" t="s">
        <v>2086</v>
      </c>
      <c r="D1226" s="1083" t="s">
        <v>1425</v>
      </c>
      <c r="E1226" s="1004" t="s">
        <v>1721</v>
      </c>
    </row>
    <row r="1227" spans="1:5" x14ac:dyDescent="0.25">
      <c r="A1227" s="1004">
        <v>1232</v>
      </c>
      <c r="B1227" s="1004" t="s">
        <v>1532</v>
      </c>
      <c r="C1227" s="1083" t="s">
        <v>2086</v>
      </c>
      <c r="D1227" s="1083" t="s">
        <v>1425</v>
      </c>
      <c r="E1227" s="1004" t="s">
        <v>1397</v>
      </c>
    </row>
    <row r="1228" spans="1:5" x14ac:dyDescent="0.25">
      <c r="A1228" s="1004">
        <v>1233</v>
      </c>
      <c r="B1228" s="1004" t="s">
        <v>1532</v>
      </c>
      <c r="C1228" s="1083" t="s">
        <v>2086</v>
      </c>
      <c r="D1228" s="1083" t="s">
        <v>1836</v>
      </c>
      <c r="E1228" s="1004" t="s">
        <v>1395</v>
      </c>
    </row>
    <row r="1229" spans="1:5" x14ac:dyDescent="0.25">
      <c r="A1229" s="1004">
        <v>1234</v>
      </c>
      <c r="B1229" s="1004" t="s">
        <v>1532</v>
      </c>
      <c r="C1229" s="1083" t="s">
        <v>2086</v>
      </c>
      <c r="D1229" s="1083" t="s">
        <v>1425</v>
      </c>
      <c r="E1229" s="1004" t="s">
        <v>1396</v>
      </c>
    </row>
    <row r="1230" spans="1:5" ht="30" x14ac:dyDescent="0.25">
      <c r="A1230" s="1004">
        <v>1235</v>
      </c>
      <c r="B1230" s="1004" t="s">
        <v>1532</v>
      </c>
      <c r="C1230" s="1083" t="s">
        <v>2086</v>
      </c>
      <c r="D1230" s="1083" t="s">
        <v>1560</v>
      </c>
      <c r="E1230" s="1004" t="s">
        <v>1399</v>
      </c>
    </row>
    <row r="1231" spans="1:5" ht="30" x14ac:dyDescent="0.25">
      <c r="A1231" s="1004">
        <v>1236</v>
      </c>
      <c r="B1231" s="1004" t="s">
        <v>1532</v>
      </c>
      <c r="C1231" s="1083" t="s">
        <v>2086</v>
      </c>
      <c r="D1231" s="1083" t="s">
        <v>1560</v>
      </c>
      <c r="E1231" s="1004" t="s">
        <v>1400</v>
      </c>
    </row>
    <row r="1232" spans="1:5" x14ac:dyDescent="0.25">
      <c r="A1232" s="1004">
        <v>1239</v>
      </c>
      <c r="B1232" s="1004" t="s">
        <v>1532</v>
      </c>
      <c r="C1232" s="1083" t="s">
        <v>2086</v>
      </c>
      <c r="D1232" s="1083" t="s">
        <v>1836</v>
      </c>
      <c r="E1232" s="1004" t="s">
        <v>1410</v>
      </c>
    </row>
    <row r="1233" spans="1:5" x14ac:dyDescent="0.25">
      <c r="A1233" s="1004">
        <v>1240</v>
      </c>
      <c r="B1233" s="1004" t="s">
        <v>1532</v>
      </c>
      <c r="C1233" s="1083" t="s">
        <v>2086</v>
      </c>
      <c r="D1233" s="1083" t="s">
        <v>1836</v>
      </c>
      <c r="E1233" s="1004" t="s">
        <v>2072</v>
      </c>
    </row>
    <row r="1234" spans="1:5" x14ac:dyDescent="0.25">
      <c r="A1234" s="1004">
        <v>1242</v>
      </c>
      <c r="B1234" s="1004" t="s">
        <v>1532</v>
      </c>
      <c r="C1234" s="1083" t="s">
        <v>2086</v>
      </c>
      <c r="D1234" s="1083" t="s">
        <v>1836</v>
      </c>
      <c r="E1234" s="1004" t="s">
        <v>1498</v>
      </c>
    </row>
    <row r="1235" spans="1:5" x14ac:dyDescent="0.25">
      <c r="A1235" s="1004">
        <v>1243</v>
      </c>
      <c r="B1235" s="1004" t="s">
        <v>1532</v>
      </c>
      <c r="C1235" s="1083" t="s">
        <v>2086</v>
      </c>
      <c r="D1235" s="1083" t="s">
        <v>1836</v>
      </c>
      <c r="E1235" s="1004" t="s">
        <v>1411</v>
      </c>
    </row>
    <row r="1236" spans="1:5" x14ac:dyDescent="0.25">
      <c r="A1236" s="1004">
        <v>1244</v>
      </c>
      <c r="B1236" s="1004" t="s">
        <v>1532</v>
      </c>
      <c r="C1236" s="1083" t="s">
        <v>2087</v>
      </c>
      <c r="D1236" s="1083" t="s">
        <v>1425</v>
      </c>
      <c r="E1236" s="1004" t="s">
        <v>1507</v>
      </c>
    </row>
    <row r="1237" spans="1:5" x14ac:dyDescent="0.25">
      <c r="A1237" s="1004">
        <v>1245</v>
      </c>
      <c r="B1237" s="1004" t="s">
        <v>1532</v>
      </c>
      <c r="C1237" s="1083" t="s">
        <v>2087</v>
      </c>
      <c r="D1237" s="1083" t="s">
        <v>1425</v>
      </c>
      <c r="E1237" s="1004" t="s">
        <v>1721</v>
      </c>
    </row>
    <row r="1238" spans="1:5" x14ac:dyDescent="0.25">
      <c r="A1238" s="1004">
        <v>1246</v>
      </c>
      <c r="B1238" s="1004" t="s">
        <v>1532</v>
      </c>
      <c r="C1238" s="1083" t="s">
        <v>2087</v>
      </c>
      <c r="D1238" s="1083" t="s">
        <v>1425</v>
      </c>
      <c r="E1238" s="1004" t="s">
        <v>1397</v>
      </c>
    </row>
    <row r="1239" spans="1:5" x14ac:dyDescent="0.25">
      <c r="A1239" s="1004">
        <v>1247</v>
      </c>
      <c r="B1239" s="1004" t="s">
        <v>1532</v>
      </c>
      <c r="C1239" s="1083" t="s">
        <v>2087</v>
      </c>
      <c r="D1239" s="1083" t="s">
        <v>1836</v>
      </c>
      <c r="E1239" s="1004" t="s">
        <v>1395</v>
      </c>
    </row>
    <row r="1240" spans="1:5" x14ac:dyDescent="0.25">
      <c r="A1240" s="1004">
        <v>1248</v>
      </c>
      <c r="B1240" s="1004" t="s">
        <v>1532</v>
      </c>
      <c r="C1240" s="1083" t="s">
        <v>2087</v>
      </c>
      <c r="D1240" s="1083" t="s">
        <v>1425</v>
      </c>
      <c r="E1240" s="1004" t="s">
        <v>1396</v>
      </c>
    </row>
    <row r="1241" spans="1:5" ht="30" x14ac:dyDescent="0.25">
      <c r="A1241" s="1004">
        <v>1249</v>
      </c>
      <c r="B1241" s="1004" t="s">
        <v>1532</v>
      </c>
      <c r="C1241" s="1083" t="s">
        <v>2087</v>
      </c>
      <c r="D1241" s="1083" t="s">
        <v>1560</v>
      </c>
      <c r="E1241" s="1004" t="s">
        <v>1399</v>
      </c>
    </row>
    <row r="1242" spans="1:5" ht="30" x14ac:dyDescent="0.25">
      <c r="A1242" s="1004">
        <v>1250</v>
      </c>
      <c r="B1242" s="1004" t="s">
        <v>1532</v>
      </c>
      <c r="C1242" s="1083" t="s">
        <v>2087</v>
      </c>
      <c r="D1242" s="1083" t="s">
        <v>1560</v>
      </c>
      <c r="E1242" s="1004" t="s">
        <v>1400</v>
      </c>
    </row>
    <row r="1243" spans="1:5" x14ac:dyDescent="0.25">
      <c r="A1243" s="1004">
        <v>1253</v>
      </c>
      <c r="B1243" s="1004" t="s">
        <v>1532</v>
      </c>
      <c r="C1243" s="1083" t="s">
        <v>2087</v>
      </c>
      <c r="D1243" s="1083" t="s">
        <v>1836</v>
      </c>
      <c r="E1243" s="1004" t="s">
        <v>1410</v>
      </c>
    </row>
    <row r="1244" spans="1:5" x14ac:dyDescent="0.25">
      <c r="A1244" s="1004">
        <v>1254</v>
      </c>
      <c r="B1244" s="1004" t="s">
        <v>1532</v>
      </c>
      <c r="C1244" s="1083" t="s">
        <v>2087</v>
      </c>
      <c r="D1244" s="1083" t="s">
        <v>1836</v>
      </c>
      <c r="E1244" s="1004" t="s">
        <v>2072</v>
      </c>
    </row>
    <row r="1245" spans="1:5" x14ac:dyDescent="0.25">
      <c r="A1245" s="1004">
        <v>1256</v>
      </c>
      <c r="B1245" s="1004" t="s">
        <v>1532</v>
      </c>
      <c r="C1245" s="1083" t="s">
        <v>2087</v>
      </c>
      <c r="D1245" s="1083" t="s">
        <v>1836</v>
      </c>
      <c r="E1245" s="1004" t="s">
        <v>1498</v>
      </c>
    </row>
    <row r="1246" spans="1:5" x14ac:dyDescent="0.25">
      <c r="A1246" s="1004">
        <v>1257</v>
      </c>
      <c r="B1246" s="1004" t="s">
        <v>1532</v>
      </c>
      <c r="C1246" s="1083" t="s">
        <v>2087</v>
      </c>
      <c r="D1246" s="1083" t="s">
        <v>1836</v>
      </c>
      <c r="E1246" s="1004" t="s">
        <v>1411</v>
      </c>
    </row>
    <row r="1247" spans="1:5" x14ac:dyDescent="0.25">
      <c r="A1247" s="1004">
        <v>1258</v>
      </c>
      <c r="B1247" s="1004" t="s">
        <v>1532</v>
      </c>
      <c r="C1247" s="1083" t="s">
        <v>2088</v>
      </c>
      <c r="D1247" s="1083" t="s">
        <v>1425</v>
      </c>
      <c r="E1247" s="1004" t="s">
        <v>1507</v>
      </c>
    </row>
    <row r="1248" spans="1:5" x14ac:dyDescent="0.25">
      <c r="A1248" s="1004">
        <v>1259</v>
      </c>
      <c r="B1248" s="1004" t="s">
        <v>1532</v>
      </c>
      <c r="C1248" s="1083" t="s">
        <v>2088</v>
      </c>
      <c r="D1248" s="1083" t="s">
        <v>1425</v>
      </c>
      <c r="E1248" s="1004" t="s">
        <v>1721</v>
      </c>
    </row>
    <row r="1249" spans="1:5" x14ac:dyDescent="0.25">
      <c r="A1249" s="1004">
        <v>1260</v>
      </c>
      <c r="B1249" s="1004" t="s">
        <v>1532</v>
      </c>
      <c r="C1249" s="1083" t="s">
        <v>2088</v>
      </c>
      <c r="D1249" s="1083" t="s">
        <v>1425</v>
      </c>
      <c r="E1249" s="1004" t="s">
        <v>1397</v>
      </c>
    </row>
    <row r="1250" spans="1:5" x14ac:dyDescent="0.25">
      <c r="A1250" s="1004">
        <v>1261</v>
      </c>
      <c r="B1250" s="1004" t="s">
        <v>1532</v>
      </c>
      <c r="C1250" s="1083" t="s">
        <v>2088</v>
      </c>
      <c r="D1250" s="1083" t="s">
        <v>1836</v>
      </c>
      <c r="E1250" s="1004" t="s">
        <v>1395</v>
      </c>
    </row>
    <row r="1251" spans="1:5" x14ac:dyDescent="0.25">
      <c r="A1251" s="1004">
        <v>1262</v>
      </c>
      <c r="B1251" s="1004" t="s">
        <v>1532</v>
      </c>
      <c r="C1251" s="1083" t="s">
        <v>2088</v>
      </c>
      <c r="D1251" s="1083" t="s">
        <v>1425</v>
      </c>
      <c r="E1251" s="1004" t="s">
        <v>1396</v>
      </c>
    </row>
    <row r="1252" spans="1:5" ht="30" x14ac:dyDescent="0.25">
      <c r="A1252" s="1004">
        <v>1263</v>
      </c>
      <c r="B1252" s="1004" t="s">
        <v>1532</v>
      </c>
      <c r="C1252" s="1083" t="s">
        <v>2088</v>
      </c>
      <c r="D1252" s="1083" t="s">
        <v>1560</v>
      </c>
      <c r="E1252" s="1004" t="s">
        <v>1399</v>
      </c>
    </row>
    <row r="1253" spans="1:5" ht="30" x14ac:dyDescent="0.25">
      <c r="A1253" s="1004">
        <v>1264</v>
      </c>
      <c r="B1253" s="1004" t="s">
        <v>1532</v>
      </c>
      <c r="C1253" s="1083" t="s">
        <v>2088</v>
      </c>
      <c r="D1253" s="1083" t="s">
        <v>1560</v>
      </c>
      <c r="E1253" s="1004" t="s">
        <v>1400</v>
      </c>
    </row>
    <row r="1254" spans="1:5" x14ac:dyDescent="0.25">
      <c r="A1254" s="1004">
        <v>1267</v>
      </c>
      <c r="B1254" s="1004" t="s">
        <v>1532</v>
      </c>
      <c r="C1254" s="1083" t="s">
        <v>2088</v>
      </c>
      <c r="D1254" s="1083" t="s">
        <v>1836</v>
      </c>
      <c r="E1254" s="1004" t="s">
        <v>1410</v>
      </c>
    </row>
    <row r="1255" spans="1:5" x14ac:dyDescent="0.25">
      <c r="A1255" s="1004">
        <v>1268</v>
      </c>
      <c r="B1255" s="1004" t="s">
        <v>1532</v>
      </c>
      <c r="C1255" s="1083" t="s">
        <v>2088</v>
      </c>
      <c r="D1255" s="1083" t="s">
        <v>1836</v>
      </c>
      <c r="E1255" s="1004" t="s">
        <v>2072</v>
      </c>
    </row>
    <row r="1256" spans="1:5" x14ac:dyDescent="0.25">
      <c r="A1256" s="1004">
        <v>1270</v>
      </c>
      <c r="B1256" s="1004" t="s">
        <v>1532</v>
      </c>
      <c r="C1256" s="1083" t="s">
        <v>2088</v>
      </c>
      <c r="D1256" s="1083" t="s">
        <v>1836</v>
      </c>
      <c r="E1256" s="1004" t="s">
        <v>1498</v>
      </c>
    </row>
    <row r="1257" spans="1:5" x14ac:dyDescent="0.25">
      <c r="A1257" s="1004">
        <v>1271</v>
      </c>
      <c r="B1257" s="1004" t="s">
        <v>1532</v>
      </c>
      <c r="C1257" s="1083" t="s">
        <v>2088</v>
      </c>
      <c r="D1257" s="1083" t="s">
        <v>1836</v>
      </c>
      <c r="E1257" s="1004" t="s">
        <v>1411</v>
      </c>
    </row>
    <row r="1258" spans="1:5" x14ac:dyDescent="0.25">
      <c r="A1258" s="1004">
        <v>1272</v>
      </c>
      <c r="B1258" s="1004" t="s">
        <v>1532</v>
      </c>
      <c r="C1258" s="1083" t="s">
        <v>2089</v>
      </c>
      <c r="D1258" s="1083" t="s">
        <v>1425</v>
      </c>
      <c r="E1258" s="1004" t="s">
        <v>1507</v>
      </c>
    </row>
    <row r="1259" spans="1:5" x14ac:dyDescent="0.25">
      <c r="A1259" s="1004">
        <v>1273</v>
      </c>
      <c r="B1259" s="1004" t="s">
        <v>1532</v>
      </c>
      <c r="C1259" s="1083" t="s">
        <v>2089</v>
      </c>
      <c r="D1259" s="1083" t="s">
        <v>1425</v>
      </c>
      <c r="E1259" s="1004" t="s">
        <v>1721</v>
      </c>
    </row>
    <row r="1260" spans="1:5" x14ac:dyDescent="0.25">
      <c r="A1260" s="1004">
        <v>1274</v>
      </c>
      <c r="B1260" s="1004" t="s">
        <v>1532</v>
      </c>
      <c r="C1260" s="1083" t="s">
        <v>2089</v>
      </c>
      <c r="D1260" s="1083" t="s">
        <v>1425</v>
      </c>
      <c r="E1260" s="1004" t="s">
        <v>1397</v>
      </c>
    </row>
    <row r="1261" spans="1:5" x14ac:dyDescent="0.25">
      <c r="A1261" s="1004">
        <v>1275</v>
      </c>
      <c r="B1261" s="1004" t="s">
        <v>1532</v>
      </c>
      <c r="C1261" s="1083" t="s">
        <v>2089</v>
      </c>
      <c r="D1261" s="1083" t="s">
        <v>1836</v>
      </c>
      <c r="E1261" s="1004" t="s">
        <v>1395</v>
      </c>
    </row>
    <row r="1262" spans="1:5" x14ac:dyDescent="0.25">
      <c r="A1262" s="1004">
        <v>1276</v>
      </c>
      <c r="B1262" s="1004" t="s">
        <v>1532</v>
      </c>
      <c r="C1262" s="1083" t="s">
        <v>2089</v>
      </c>
      <c r="D1262" s="1083" t="s">
        <v>1425</v>
      </c>
      <c r="E1262" s="1004" t="s">
        <v>1396</v>
      </c>
    </row>
    <row r="1263" spans="1:5" ht="30" x14ac:dyDescent="0.25">
      <c r="A1263" s="1004">
        <v>1277</v>
      </c>
      <c r="B1263" s="1004" t="s">
        <v>1532</v>
      </c>
      <c r="C1263" s="1083" t="s">
        <v>2089</v>
      </c>
      <c r="D1263" s="1083" t="s">
        <v>1560</v>
      </c>
      <c r="E1263" s="1004" t="s">
        <v>1399</v>
      </c>
    </row>
    <row r="1264" spans="1:5" ht="30" x14ac:dyDescent="0.25">
      <c r="A1264" s="1004">
        <v>1278</v>
      </c>
      <c r="B1264" s="1004" t="s">
        <v>1532</v>
      </c>
      <c r="C1264" s="1083" t="s">
        <v>2089</v>
      </c>
      <c r="D1264" s="1083" t="s">
        <v>1560</v>
      </c>
      <c r="E1264" s="1004" t="s">
        <v>1400</v>
      </c>
    </row>
    <row r="1265" spans="1:5" x14ac:dyDescent="0.25">
      <c r="A1265" s="1004">
        <v>1281</v>
      </c>
      <c r="B1265" s="1004" t="s">
        <v>1532</v>
      </c>
      <c r="C1265" s="1083" t="s">
        <v>2089</v>
      </c>
      <c r="D1265" s="1083" t="s">
        <v>1836</v>
      </c>
      <c r="E1265" s="1004" t="s">
        <v>1410</v>
      </c>
    </row>
    <row r="1266" spans="1:5" x14ac:dyDescent="0.25">
      <c r="A1266" s="1004">
        <v>1282</v>
      </c>
      <c r="B1266" s="1004" t="s">
        <v>1532</v>
      </c>
      <c r="C1266" s="1083" t="s">
        <v>2089</v>
      </c>
      <c r="D1266" s="1083" t="s">
        <v>1836</v>
      </c>
      <c r="E1266" s="1004" t="s">
        <v>2072</v>
      </c>
    </row>
    <row r="1267" spans="1:5" x14ac:dyDescent="0.25">
      <c r="A1267" s="1004">
        <v>1284</v>
      </c>
      <c r="B1267" s="1004" t="s">
        <v>1532</v>
      </c>
      <c r="C1267" s="1083" t="s">
        <v>2089</v>
      </c>
      <c r="D1267" s="1083" t="s">
        <v>1836</v>
      </c>
      <c r="E1267" s="1004" t="s">
        <v>1498</v>
      </c>
    </row>
    <row r="1268" spans="1:5" x14ac:dyDescent="0.25">
      <c r="A1268" s="1004">
        <v>1285</v>
      </c>
      <c r="B1268" s="1004" t="s">
        <v>1532</v>
      </c>
      <c r="C1268" s="1083" t="s">
        <v>2089</v>
      </c>
      <c r="D1268" s="1083" t="s">
        <v>1836</v>
      </c>
      <c r="E1268" s="1004" t="s">
        <v>1411</v>
      </c>
    </row>
    <row r="1269" spans="1:5" x14ac:dyDescent="0.25">
      <c r="A1269" s="1004">
        <v>1286</v>
      </c>
      <c r="B1269" s="1004" t="s">
        <v>1532</v>
      </c>
      <c r="C1269" s="1083" t="s">
        <v>2090</v>
      </c>
      <c r="D1269" s="1083" t="s">
        <v>1425</v>
      </c>
      <c r="E1269" s="1004" t="s">
        <v>1507</v>
      </c>
    </row>
    <row r="1270" spans="1:5" x14ac:dyDescent="0.25">
      <c r="A1270" s="1004">
        <v>1287</v>
      </c>
      <c r="B1270" s="1004" t="s">
        <v>1532</v>
      </c>
      <c r="C1270" s="1083" t="s">
        <v>2090</v>
      </c>
      <c r="D1270" s="1083" t="s">
        <v>1425</v>
      </c>
      <c r="E1270" s="1004" t="s">
        <v>1721</v>
      </c>
    </row>
    <row r="1271" spans="1:5" x14ac:dyDescent="0.25">
      <c r="A1271" s="1004">
        <v>1288</v>
      </c>
      <c r="B1271" s="1004" t="s">
        <v>1532</v>
      </c>
      <c r="C1271" s="1083" t="s">
        <v>2090</v>
      </c>
      <c r="D1271" s="1083" t="s">
        <v>1425</v>
      </c>
      <c r="E1271" s="1004" t="s">
        <v>1397</v>
      </c>
    </row>
    <row r="1272" spans="1:5" x14ac:dyDescent="0.25">
      <c r="A1272" s="1004">
        <v>1289</v>
      </c>
      <c r="B1272" s="1004" t="s">
        <v>1532</v>
      </c>
      <c r="C1272" s="1083" t="s">
        <v>2090</v>
      </c>
      <c r="D1272" s="1083" t="s">
        <v>1836</v>
      </c>
      <c r="E1272" s="1004" t="s">
        <v>1395</v>
      </c>
    </row>
    <row r="1273" spans="1:5" x14ac:dyDescent="0.25">
      <c r="A1273" s="1004">
        <v>1290</v>
      </c>
      <c r="B1273" s="1004" t="s">
        <v>1532</v>
      </c>
      <c r="C1273" s="1083" t="s">
        <v>2090</v>
      </c>
      <c r="D1273" s="1083" t="s">
        <v>1425</v>
      </c>
      <c r="E1273" s="1004" t="s">
        <v>1396</v>
      </c>
    </row>
    <row r="1274" spans="1:5" ht="30" x14ac:dyDescent="0.25">
      <c r="A1274" s="1004">
        <v>1291</v>
      </c>
      <c r="B1274" s="1004" t="s">
        <v>1532</v>
      </c>
      <c r="C1274" s="1083" t="s">
        <v>2090</v>
      </c>
      <c r="D1274" s="1083" t="s">
        <v>1560</v>
      </c>
      <c r="E1274" s="1004" t="s">
        <v>1399</v>
      </c>
    </row>
    <row r="1275" spans="1:5" ht="30" x14ac:dyDescent="0.25">
      <c r="A1275" s="1004">
        <v>1292</v>
      </c>
      <c r="B1275" s="1004" t="s">
        <v>1532</v>
      </c>
      <c r="C1275" s="1083" t="s">
        <v>2090</v>
      </c>
      <c r="D1275" s="1083" t="s">
        <v>1560</v>
      </c>
      <c r="E1275" s="1004" t="s">
        <v>1400</v>
      </c>
    </row>
    <row r="1276" spans="1:5" x14ac:dyDescent="0.25">
      <c r="A1276" s="1004">
        <v>1295</v>
      </c>
      <c r="B1276" s="1004" t="s">
        <v>1532</v>
      </c>
      <c r="C1276" s="1083" t="s">
        <v>2090</v>
      </c>
      <c r="D1276" s="1083" t="s">
        <v>1836</v>
      </c>
      <c r="E1276" s="1004" t="s">
        <v>1410</v>
      </c>
    </row>
    <row r="1277" spans="1:5" x14ac:dyDescent="0.25">
      <c r="A1277" s="1004">
        <v>1296</v>
      </c>
      <c r="B1277" s="1004" t="s">
        <v>1532</v>
      </c>
      <c r="C1277" s="1083" t="s">
        <v>2090</v>
      </c>
      <c r="D1277" s="1083" t="s">
        <v>1836</v>
      </c>
      <c r="E1277" s="1004" t="s">
        <v>2072</v>
      </c>
    </row>
    <row r="1278" spans="1:5" x14ac:dyDescent="0.25">
      <c r="A1278" s="1004">
        <v>1298</v>
      </c>
      <c r="B1278" s="1004" t="s">
        <v>1532</v>
      </c>
      <c r="C1278" s="1083" t="s">
        <v>2090</v>
      </c>
      <c r="D1278" s="1083" t="s">
        <v>1836</v>
      </c>
      <c r="E1278" s="1004" t="s">
        <v>1498</v>
      </c>
    </row>
    <row r="1279" spans="1:5" x14ac:dyDescent="0.25">
      <c r="A1279" s="1004">
        <v>1299</v>
      </c>
      <c r="B1279" s="1004" t="s">
        <v>1532</v>
      </c>
      <c r="C1279" s="1083" t="s">
        <v>2090</v>
      </c>
      <c r="D1279" s="1083" t="s">
        <v>1836</v>
      </c>
      <c r="E1279" s="1004" t="s">
        <v>1411</v>
      </c>
    </row>
    <row r="1280" spans="1:5" x14ac:dyDescent="0.25">
      <c r="A1280" s="1004">
        <v>1300</v>
      </c>
      <c r="B1280" s="1004" t="s">
        <v>1532</v>
      </c>
      <c r="C1280" s="1083" t="s">
        <v>2091</v>
      </c>
      <c r="D1280" s="1083" t="s">
        <v>1425</v>
      </c>
      <c r="E1280" s="1004" t="s">
        <v>1507</v>
      </c>
    </row>
    <row r="1281" spans="1:5" x14ac:dyDescent="0.25">
      <c r="A1281" s="1004">
        <v>1301</v>
      </c>
      <c r="B1281" s="1004" t="s">
        <v>1532</v>
      </c>
      <c r="C1281" s="1083" t="s">
        <v>2091</v>
      </c>
      <c r="D1281" s="1083" t="s">
        <v>1425</v>
      </c>
      <c r="E1281" s="1004" t="s">
        <v>1721</v>
      </c>
    </row>
    <row r="1282" spans="1:5" x14ac:dyDescent="0.25">
      <c r="A1282" s="1004">
        <v>1302</v>
      </c>
      <c r="B1282" s="1004" t="s">
        <v>1532</v>
      </c>
      <c r="C1282" s="1083" t="s">
        <v>2091</v>
      </c>
      <c r="D1282" s="1083" t="s">
        <v>1425</v>
      </c>
      <c r="E1282" s="1004" t="s">
        <v>1397</v>
      </c>
    </row>
    <row r="1283" spans="1:5" x14ac:dyDescent="0.25">
      <c r="A1283" s="1004">
        <v>1303</v>
      </c>
      <c r="B1283" s="1004" t="s">
        <v>1532</v>
      </c>
      <c r="C1283" s="1083" t="s">
        <v>2091</v>
      </c>
      <c r="D1283" s="1083" t="s">
        <v>1836</v>
      </c>
      <c r="E1283" s="1004" t="s">
        <v>1395</v>
      </c>
    </row>
    <row r="1284" spans="1:5" x14ac:dyDescent="0.25">
      <c r="A1284" s="1004">
        <v>1304</v>
      </c>
      <c r="B1284" s="1004" t="s">
        <v>1532</v>
      </c>
      <c r="C1284" s="1083" t="s">
        <v>2091</v>
      </c>
      <c r="D1284" s="1083" t="s">
        <v>1425</v>
      </c>
      <c r="E1284" s="1004" t="s">
        <v>1396</v>
      </c>
    </row>
    <row r="1285" spans="1:5" ht="30" x14ac:dyDescent="0.25">
      <c r="A1285" s="1004">
        <v>1305</v>
      </c>
      <c r="B1285" s="1004" t="s">
        <v>1532</v>
      </c>
      <c r="C1285" s="1083" t="s">
        <v>2091</v>
      </c>
      <c r="D1285" s="1083" t="s">
        <v>1560</v>
      </c>
      <c r="E1285" s="1004" t="s">
        <v>1399</v>
      </c>
    </row>
    <row r="1286" spans="1:5" ht="30" x14ac:dyDescent="0.25">
      <c r="A1286" s="1004">
        <v>1306</v>
      </c>
      <c r="B1286" s="1004" t="s">
        <v>1532</v>
      </c>
      <c r="C1286" s="1083" t="s">
        <v>2091</v>
      </c>
      <c r="D1286" s="1083" t="s">
        <v>1560</v>
      </c>
      <c r="E1286" s="1004" t="s">
        <v>1400</v>
      </c>
    </row>
    <row r="1287" spans="1:5" x14ac:dyDescent="0.25">
      <c r="A1287" s="1004">
        <v>1309</v>
      </c>
      <c r="B1287" s="1004" t="s">
        <v>1532</v>
      </c>
      <c r="C1287" s="1083" t="s">
        <v>2091</v>
      </c>
      <c r="D1287" s="1083" t="s">
        <v>1836</v>
      </c>
      <c r="E1287" s="1004" t="s">
        <v>1410</v>
      </c>
    </row>
    <row r="1288" spans="1:5" x14ac:dyDescent="0.25">
      <c r="A1288" s="1004">
        <v>1310</v>
      </c>
      <c r="B1288" s="1004" t="s">
        <v>1532</v>
      </c>
      <c r="C1288" s="1083" t="s">
        <v>2091</v>
      </c>
      <c r="D1288" s="1083" t="s">
        <v>1836</v>
      </c>
      <c r="E1288" s="1004" t="s">
        <v>2072</v>
      </c>
    </row>
    <row r="1289" spans="1:5" x14ac:dyDescent="0.25">
      <c r="A1289" s="1004">
        <v>1312</v>
      </c>
      <c r="B1289" s="1004" t="s">
        <v>1532</v>
      </c>
      <c r="C1289" s="1083" t="s">
        <v>2091</v>
      </c>
      <c r="D1289" s="1083" t="s">
        <v>1836</v>
      </c>
      <c r="E1289" s="1004" t="s">
        <v>1498</v>
      </c>
    </row>
    <row r="1290" spans="1:5" x14ac:dyDescent="0.25">
      <c r="A1290" s="1004">
        <v>1313</v>
      </c>
      <c r="B1290" s="1004" t="s">
        <v>1532</v>
      </c>
      <c r="C1290" s="1083" t="s">
        <v>2091</v>
      </c>
      <c r="D1290" s="1083" t="s">
        <v>1836</v>
      </c>
      <c r="E1290" s="1004" t="s">
        <v>1411</v>
      </c>
    </row>
    <row r="1291" spans="1:5" x14ac:dyDescent="0.25">
      <c r="A1291" s="1004">
        <v>1314</v>
      </c>
      <c r="B1291" s="1004" t="s">
        <v>1532</v>
      </c>
      <c r="C1291" s="1083" t="s">
        <v>2092</v>
      </c>
      <c r="D1291" s="1083" t="s">
        <v>1425</v>
      </c>
      <c r="E1291" s="1004" t="s">
        <v>1507</v>
      </c>
    </row>
    <row r="1292" spans="1:5" x14ac:dyDescent="0.25">
      <c r="A1292" s="1004">
        <v>1315</v>
      </c>
      <c r="B1292" s="1004" t="s">
        <v>1532</v>
      </c>
      <c r="C1292" s="1083" t="s">
        <v>2092</v>
      </c>
      <c r="D1292" s="1083" t="s">
        <v>1425</v>
      </c>
      <c r="E1292" s="1004" t="s">
        <v>1721</v>
      </c>
    </row>
    <row r="1293" spans="1:5" x14ac:dyDescent="0.25">
      <c r="A1293" s="1004">
        <v>1316</v>
      </c>
      <c r="B1293" s="1004" t="s">
        <v>1532</v>
      </c>
      <c r="C1293" s="1083" t="s">
        <v>2092</v>
      </c>
      <c r="D1293" s="1083" t="s">
        <v>1425</v>
      </c>
      <c r="E1293" s="1004" t="s">
        <v>1397</v>
      </c>
    </row>
    <row r="1294" spans="1:5" x14ac:dyDescent="0.25">
      <c r="A1294" s="1004">
        <v>1317</v>
      </c>
      <c r="B1294" s="1004" t="s">
        <v>1532</v>
      </c>
      <c r="C1294" s="1083" t="s">
        <v>2092</v>
      </c>
      <c r="D1294" s="1083" t="s">
        <v>1836</v>
      </c>
      <c r="E1294" s="1004" t="s">
        <v>1395</v>
      </c>
    </row>
    <row r="1295" spans="1:5" x14ac:dyDescent="0.25">
      <c r="A1295" s="1004">
        <v>1318</v>
      </c>
      <c r="B1295" s="1004" t="s">
        <v>1532</v>
      </c>
      <c r="C1295" s="1083" t="s">
        <v>2092</v>
      </c>
      <c r="D1295" s="1083" t="s">
        <v>1425</v>
      </c>
      <c r="E1295" s="1004" t="s">
        <v>1396</v>
      </c>
    </row>
    <row r="1296" spans="1:5" ht="30" x14ac:dyDescent="0.25">
      <c r="A1296" s="1004">
        <v>1319</v>
      </c>
      <c r="B1296" s="1004" t="s">
        <v>1532</v>
      </c>
      <c r="C1296" s="1083" t="s">
        <v>2092</v>
      </c>
      <c r="D1296" s="1083" t="s">
        <v>1560</v>
      </c>
      <c r="E1296" s="1004" t="s">
        <v>1399</v>
      </c>
    </row>
    <row r="1297" spans="1:5" ht="30" x14ac:dyDescent="0.25">
      <c r="A1297" s="1004">
        <v>1320</v>
      </c>
      <c r="B1297" s="1004" t="s">
        <v>1532</v>
      </c>
      <c r="C1297" s="1083" t="s">
        <v>2092</v>
      </c>
      <c r="D1297" s="1083" t="s">
        <v>1560</v>
      </c>
      <c r="E1297" s="1004" t="s">
        <v>1400</v>
      </c>
    </row>
    <row r="1298" spans="1:5" x14ac:dyDescent="0.25">
      <c r="A1298" s="1004">
        <v>1323</v>
      </c>
      <c r="B1298" s="1004" t="s">
        <v>1532</v>
      </c>
      <c r="C1298" s="1083" t="s">
        <v>2092</v>
      </c>
      <c r="D1298" s="1083" t="s">
        <v>1836</v>
      </c>
      <c r="E1298" s="1004" t="s">
        <v>1410</v>
      </c>
    </row>
    <row r="1299" spans="1:5" x14ac:dyDescent="0.25">
      <c r="A1299" s="1004">
        <v>1324</v>
      </c>
      <c r="B1299" s="1004" t="s">
        <v>1532</v>
      </c>
      <c r="C1299" s="1083" t="s">
        <v>2092</v>
      </c>
      <c r="D1299" s="1083" t="s">
        <v>1836</v>
      </c>
      <c r="E1299" s="1004" t="s">
        <v>2072</v>
      </c>
    </row>
    <row r="1300" spans="1:5" x14ac:dyDescent="0.25">
      <c r="A1300" s="1004">
        <v>1326</v>
      </c>
      <c r="B1300" s="1004" t="s">
        <v>1532</v>
      </c>
      <c r="C1300" s="1083" t="s">
        <v>2092</v>
      </c>
      <c r="D1300" s="1083" t="s">
        <v>1836</v>
      </c>
      <c r="E1300" s="1004" t="s">
        <v>1498</v>
      </c>
    </row>
    <row r="1301" spans="1:5" x14ac:dyDescent="0.25">
      <c r="A1301" s="1004">
        <v>1327</v>
      </c>
      <c r="B1301" s="1004" t="s">
        <v>1532</v>
      </c>
      <c r="C1301" s="1083" t="s">
        <v>2092</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2119</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6" t="s">
        <v>1355</v>
      </c>
      <c r="B1" s="1916"/>
      <c r="C1" s="1916"/>
      <c r="D1" s="1916"/>
      <c r="E1" s="1916"/>
      <c r="F1" s="1916" t="s">
        <v>1356</v>
      </c>
      <c r="G1" s="1916"/>
      <c r="H1" s="1916"/>
      <c r="I1" s="1916" t="s">
        <v>1357</v>
      </c>
      <c r="J1" s="1916"/>
      <c r="K1" s="1916"/>
      <c r="L1" s="1916" t="s">
        <v>1358</v>
      </c>
      <c r="M1" s="1917"/>
      <c r="N1" s="1916"/>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2124</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2124</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2124</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2124</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2124</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2036</v>
      </c>
      <c r="G42" s="843" t="s">
        <v>2037</v>
      </c>
      <c r="H42" s="843" t="s">
        <v>1994</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2068</v>
      </c>
      <c r="F154" s="842" t="s">
        <v>2125</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2057</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2057</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2058</v>
      </c>
      <c r="G542" s="1437" t="str">
        <f>IF(T542&lt;&gt;"","E","")</f>
        <v/>
      </c>
      <c r="H542" s="1437" t="s">
        <v>2057</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2059</v>
      </c>
      <c r="G543" s="1437" t="str">
        <f>IF(T543&lt;&gt;"","I","")</f>
        <v/>
      </c>
      <c r="H543" s="1437" t="s">
        <v>2057</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2060</v>
      </c>
      <c r="G544" s="1437" t="str">
        <f>IF(T544&lt;&gt;"","H","")</f>
        <v/>
      </c>
      <c r="H544" s="1437" t="s">
        <v>2057</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2057</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2061</v>
      </c>
      <c r="G546" s="1437" t="str">
        <f>IF(T546&lt;&gt;"","F","")</f>
        <v/>
      </c>
      <c r="H546" s="1437" t="s">
        <v>2057</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2062</v>
      </c>
      <c r="G547" s="1437" t="str">
        <f>IF(T547&lt;&gt;"","G","")</f>
        <v/>
      </c>
      <c r="H547" s="1437" t="s">
        <v>2057</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2057</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2057</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2057</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2057</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2057</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1979</v>
      </c>
      <c r="G553" s="1437" t="str">
        <f>IF(T553&lt;&gt;"","O","")</f>
        <v/>
      </c>
      <c r="H553" s="1437" t="s">
        <v>2057</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2057</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2057</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2058</v>
      </c>
      <c r="G557" s="1437" t="str">
        <f>IF(T557&lt;&gt;"","E","")</f>
        <v/>
      </c>
      <c r="H557" s="1437" t="s">
        <v>2057</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2059</v>
      </c>
      <c r="G558" s="1437" t="str">
        <f>IF(T558&lt;&gt;"","I","")</f>
        <v/>
      </c>
      <c r="H558" s="1437" t="s">
        <v>2057</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2060</v>
      </c>
      <c r="G559" s="1437" t="str">
        <f>IF(T559&lt;&gt;"","H","")</f>
        <v/>
      </c>
      <c r="H559" s="1437" t="s">
        <v>2057</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2057</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2061</v>
      </c>
      <c r="G561" s="1437" t="str">
        <f>IF(T561&lt;&gt;"","F","")</f>
        <v/>
      </c>
      <c r="H561" s="1437" t="s">
        <v>2057</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2062</v>
      </c>
      <c r="G562" s="1437" t="str">
        <f>IF(T562&lt;&gt;"","G","")</f>
        <v/>
      </c>
      <c r="H562" s="1437" t="s">
        <v>2057</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2057</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2057</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2057</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2057</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2057</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1979</v>
      </c>
      <c r="G568" s="1437" t="str">
        <f>IF(T568&lt;&gt;"","O","")</f>
        <v/>
      </c>
      <c r="H568" s="1437" t="s">
        <v>2057</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2057</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2057</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2058</v>
      </c>
      <c r="G572" s="1437" t="str">
        <f>IF(T572&lt;&gt;"","E","")</f>
        <v/>
      </c>
      <c r="H572" s="1437" t="s">
        <v>2057</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2059</v>
      </c>
      <c r="G573" s="1437" t="str">
        <f>IF(T573&lt;&gt;"","I","")</f>
        <v/>
      </c>
      <c r="H573" s="1437" t="s">
        <v>2057</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2060</v>
      </c>
      <c r="G574" s="1437" t="str">
        <f>IF(T574&lt;&gt;"","H","")</f>
        <v/>
      </c>
      <c r="H574" s="1437" t="s">
        <v>2057</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2057</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2061</v>
      </c>
      <c r="G576" s="1437" t="str">
        <f>IF(T576&lt;&gt;"","F","")</f>
        <v/>
      </c>
      <c r="H576" s="1437" t="s">
        <v>2057</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2062</v>
      </c>
      <c r="G577" s="1437" t="str">
        <f>IF(T577&lt;&gt;"","G","")</f>
        <v/>
      </c>
      <c r="H577" s="1437" t="s">
        <v>2057</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2057</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2057</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2057</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2057</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2057</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2063</v>
      </c>
      <c r="G583" s="1437" t="str">
        <f>IF(T583&lt;&gt;"","L","")</f>
        <v/>
      </c>
      <c r="H583" s="1437" t="s">
        <v>2057</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2057</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1979</v>
      </c>
      <c r="G586" s="1437" t="str">
        <f>IF(T586&lt;&gt;"","AI","")</f>
        <v/>
      </c>
      <c r="H586" s="1437" t="s">
        <v>2057</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2057</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2057</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2057</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2058</v>
      </c>
      <c r="G591" s="1437" t="str">
        <f>IF(T591&lt;&gt;"","E","")</f>
        <v/>
      </c>
      <c r="H591" s="1437" t="s">
        <v>2057</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2059</v>
      </c>
      <c r="G592" s="1437" t="str">
        <f>IF(T592&lt;&gt;"","I","")</f>
        <v/>
      </c>
      <c r="H592" s="1437" t="s">
        <v>2057</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2060</v>
      </c>
      <c r="G593" s="1437" t="str">
        <f>IF(T593&lt;&gt;"","H","")</f>
        <v/>
      </c>
      <c r="H593" s="1437" t="s">
        <v>2057</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2057</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2061</v>
      </c>
      <c r="G595" s="1437" t="str">
        <f>IF(T595&lt;&gt;"","F","")</f>
        <v/>
      </c>
      <c r="H595" s="1437" t="s">
        <v>2057</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2062</v>
      </c>
      <c r="G596" s="1437" t="str">
        <f>IF(T596&lt;&gt;"","G","")</f>
        <v/>
      </c>
      <c r="H596" s="1437" t="s">
        <v>2057</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2057</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2057</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2057</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2057</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2057</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2063</v>
      </c>
      <c r="G602" s="1437" t="str">
        <f>IF(T602&lt;&gt;"","L","")</f>
        <v/>
      </c>
      <c r="H602" s="1437" t="s">
        <v>2057</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2057</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1979</v>
      </c>
      <c r="G605" s="1437"/>
      <c r="H605" s="1437" t="s">
        <v>2057</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2057</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2057</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2057</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2058</v>
      </c>
      <c r="G610" s="1437" t="str">
        <f>IF(T610&lt;&gt;"","E","")</f>
        <v/>
      </c>
      <c r="H610" s="1437" t="s">
        <v>2057</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2059</v>
      </c>
      <c r="G611" s="1437" t="str">
        <f>IF(T611&lt;&gt;"","I","")</f>
        <v/>
      </c>
      <c r="H611" s="1437" t="s">
        <v>2057</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2060</v>
      </c>
      <c r="G612" s="1437" t="str">
        <f>IF(T612&lt;&gt;"","H","")</f>
        <v/>
      </c>
      <c r="H612" s="1437" t="s">
        <v>2057</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2057</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2061</v>
      </c>
      <c r="G614" s="1437" t="str">
        <f>IF(T614&lt;&gt;"","F","")</f>
        <v/>
      </c>
      <c r="H614" s="1437" t="s">
        <v>2057</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2062</v>
      </c>
      <c r="G615" s="1437" t="str">
        <f>IF(T615&lt;&gt;"","G","")</f>
        <v/>
      </c>
      <c r="H615" s="1437" t="s">
        <v>2057</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2057</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2057</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2057</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2057</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2057</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2063</v>
      </c>
      <c r="G621" s="1437" t="str">
        <f>IF(T621&lt;&gt;"","L","")</f>
        <v/>
      </c>
      <c r="H621" s="1437" t="s">
        <v>2057</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2057</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2057</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2057</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2058</v>
      </c>
      <c r="G641" s="1437" t="str">
        <f>IF(T641&lt;&gt;"","E","")</f>
        <v/>
      </c>
      <c r="H641" s="1437" t="s">
        <v>2057</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2059</v>
      </c>
      <c r="G642" s="1437" t="str">
        <f>IF(T642&lt;&gt;"","I","")</f>
        <v/>
      </c>
      <c r="H642" s="1437" t="s">
        <v>2057</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2060</v>
      </c>
      <c r="G643" s="1437" t="str">
        <f>IF(T643&lt;&gt;"","H","")</f>
        <v/>
      </c>
      <c r="H643" s="1437" t="s">
        <v>2057</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2057</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2061</v>
      </c>
      <c r="G645" s="1437" t="str">
        <f>IF(T645&lt;&gt;"","F","")</f>
        <v/>
      </c>
      <c r="H645" s="1437" t="s">
        <v>2057</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2062</v>
      </c>
      <c r="G646" s="1437" t="str">
        <f>IF(T646&lt;&gt;"","G","")</f>
        <v/>
      </c>
      <c r="H646" s="1437" t="s">
        <v>2057</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2057</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2057</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2057</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2057</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2057</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2063</v>
      </c>
      <c r="G652" s="1437" t="str">
        <f>IF(T652&lt;&gt;"","L","")</f>
        <v/>
      </c>
      <c r="H652" s="1437" t="s">
        <v>2057</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2057</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2057</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2057</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2058</v>
      </c>
      <c r="G672" s="1437" t="str">
        <f>IF(T672&lt;&gt;"","E","")</f>
        <v/>
      </c>
      <c r="H672" s="1437" t="s">
        <v>2057</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2059</v>
      </c>
      <c r="G673" s="1437" t="str">
        <f>IF(T673&lt;&gt;"","I","")</f>
        <v/>
      </c>
      <c r="H673" s="1437" t="s">
        <v>2057</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2060</v>
      </c>
      <c r="G674" s="1437" t="str">
        <f>IF(T674&lt;&gt;"","H","")</f>
        <v/>
      </c>
      <c r="H674" s="1437" t="s">
        <v>2057</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2057</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2061</v>
      </c>
      <c r="G676" s="1437" t="str">
        <f>IF(T676&lt;&gt;"","F","")</f>
        <v/>
      </c>
      <c r="H676" s="1437" t="s">
        <v>2057</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2062</v>
      </c>
      <c r="G677" s="1437" t="str">
        <f>IF(T677&lt;&gt;"","G","")</f>
        <v/>
      </c>
      <c r="H677" s="1437" t="s">
        <v>2057</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2057</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2057</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2057</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2057</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2057</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2063</v>
      </c>
      <c r="G683" s="1437" t="str">
        <f>IF(T683&lt;&gt;"","L","")</f>
        <v/>
      </c>
      <c r="H683" s="1437" t="s">
        <v>2057</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2057</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1979</v>
      </c>
      <c r="G686" s="1437" t="str">
        <f>IF(T686&lt;&gt;"","AI","")</f>
        <v/>
      </c>
      <c r="H686" s="1437" t="s">
        <v>2057</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2057</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2057</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2058</v>
      </c>
      <c r="G690" s="1437" t="str">
        <f>IF(T690&lt;&gt;"","E","")</f>
        <v/>
      </c>
      <c r="H690" s="1437" t="s">
        <v>2057</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2059</v>
      </c>
      <c r="G691" s="1437" t="str">
        <f>IF(T691&lt;&gt;"","I","")</f>
        <v/>
      </c>
      <c r="H691" s="1437" t="s">
        <v>2057</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2060</v>
      </c>
      <c r="G692" s="1437" t="str">
        <f>IF(T692&lt;&gt;"","H","")</f>
        <v/>
      </c>
      <c r="H692" s="1437" t="s">
        <v>2057</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2057</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2061</v>
      </c>
      <c r="G694" s="1437" t="str">
        <f>IF(T694&lt;&gt;"","F","")</f>
        <v/>
      </c>
      <c r="H694" s="1437" t="s">
        <v>2057</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2062</v>
      </c>
      <c r="G695" s="1437" t="str">
        <f>IF(T695&lt;&gt;"","G","")</f>
        <v/>
      </c>
      <c r="H695" s="1437" t="s">
        <v>2057</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2057</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2057</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2057</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2057</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2057</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2063</v>
      </c>
      <c r="G701" s="1437" t="str">
        <f>IF(T701&lt;&gt;"","L","")</f>
        <v/>
      </c>
      <c r="H701" s="1437" t="s">
        <v>2057</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2057</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1979</v>
      </c>
      <c r="G704" s="1437" t="str">
        <f>IF(T704&lt;&gt;"","AI","")</f>
        <v/>
      </c>
      <c r="H704" s="1437" t="s">
        <v>2057</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2057</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2057</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2058</v>
      </c>
      <c r="G708" s="1437" t="str">
        <f>IF(T708&lt;&gt;"","E","")</f>
        <v/>
      </c>
      <c r="H708" s="1437" t="s">
        <v>2057</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2059</v>
      </c>
      <c r="G709" s="1437" t="str">
        <f>IF(T709&lt;&gt;"","I","")</f>
        <v/>
      </c>
      <c r="H709" s="1437" t="s">
        <v>2057</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2060</v>
      </c>
      <c r="G710" s="1437" t="str">
        <f>IF(T710&lt;&gt;"","H","")</f>
        <v/>
      </c>
      <c r="H710" s="1437" t="s">
        <v>2057</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2057</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2061</v>
      </c>
      <c r="G712" s="1437" t="str">
        <f>IF(T712&lt;&gt;"","F","")</f>
        <v/>
      </c>
      <c r="H712" s="1437" t="s">
        <v>2057</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2062</v>
      </c>
      <c r="G713" s="1437" t="str">
        <f>IF(T713&lt;&gt;"","G","")</f>
        <v/>
      </c>
      <c r="H713" s="1437" t="s">
        <v>2057</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2057</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2057</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2057</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2057</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2057</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2063</v>
      </c>
      <c r="G719" s="1437" t="str">
        <f>IF(T719&lt;&gt;"","L","")</f>
        <v/>
      </c>
      <c r="H719" s="1437" t="s">
        <v>2057</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2057</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2057</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2058</v>
      </c>
      <c r="G738" s="1437" t="str">
        <f>IF(T738&lt;&gt;"","E","")</f>
        <v/>
      </c>
      <c r="H738" s="1437" t="s">
        <v>2057</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2059</v>
      </c>
      <c r="G739" s="1437" t="str">
        <f>IF(T739&lt;&gt;"","I","")</f>
        <v/>
      </c>
      <c r="H739" s="1437" t="s">
        <v>2057</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2060</v>
      </c>
      <c r="G740" s="1437" t="str">
        <f>IF(T740&lt;&gt;"","H","")</f>
        <v/>
      </c>
      <c r="H740" s="1437" t="s">
        <v>2057</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2057</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2061</v>
      </c>
      <c r="G742" s="1437" t="str">
        <f>IF(T742&lt;&gt;"","F","")</f>
        <v/>
      </c>
      <c r="H742" s="1437" t="s">
        <v>2057</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2062</v>
      </c>
      <c r="G743" s="1437" t="str">
        <f>IF(T743&lt;&gt;"","G","")</f>
        <v/>
      </c>
      <c r="H743" s="1437" t="s">
        <v>2057</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2057</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2057</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2057</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2057</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2057</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2063</v>
      </c>
      <c r="G749" s="1437" t="str">
        <f>IF(T749&lt;&gt;"","L","")</f>
        <v/>
      </c>
      <c r="H749" s="1437" t="s">
        <v>2057</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2057</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2057</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2058</v>
      </c>
      <c r="G768" s="1437" t="str">
        <f>IF(T768&lt;&gt;"","E","")</f>
        <v/>
      </c>
      <c r="H768" s="1437" t="s">
        <v>2057</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2059</v>
      </c>
      <c r="G769" s="1437" t="str">
        <f>IF(T769&lt;&gt;"","I","")</f>
        <v/>
      </c>
      <c r="H769" s="1437" t="s">
        <v>2057</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2060</v>
      </c>
      <c r="G770" s="1437" t="str">
        <f>IF(T770&lt;&gt;"","H","")</f>
        <v/>
      </c>
      <c r="H770" s="1437" t="s">
        <v>2057</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2057</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2061</v>
      </c>
      <c r="G772" s="1437" t="str">
        <f>IF(T772&lt;&gt;"","F","")</f>
        <v/>
      </c>
      <c r="H772" s="1437" t="s">
        <v>2057</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2062</v>
      </c>
      <c r="G773" s="1437" t="str">
        <f>IF(T773&lt;&gt;"","G","")</f>
        <v/>
      </c>
      <c r="H773" s="1437" t="s">
        <v>2057</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2057</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2057</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2057</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2057</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2057</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1979</v>
      </c>
      <c r="G779" s="1437" t="str">
        <f>IF(T779&lt;&gt;"","O","")</f>
        <v/>
      </c>
      <c r="H779" s="1437" t="s">
        <v>2057</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2057</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2057</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2058</v>
      </c>
      <c r="G783" s="1437" t="str">
        <f>IF(T783&lt;&gt;"","E","")</f>
        <v/>
      </c>
      <c r="H783" s="1437" t="s">
        <v>2057</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2059</v>
      </c>
      <c r="G784" s="1437" t="str">
        <f>IF(T784&lt;&gt;"","I","")</f>
        <v/>
      </c>
      <c r="H784" s="1437" t="s">
        <v>2057</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2060</v>
      </c>
      <c r="G785" s="1437" t="str">
        <f>IF(T785&lt;&gt;"","H","")</f>
        <v/>
      </c>
      <c r="H785" s="1437" t="s">
        <v>2057</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2057</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2061</v>
      </c>
      <c r="G787" s="1437" t="str">
        <f>IF(T787&lt;&gt;"","F","")</f>
        <v/>
      </c>
      <c r="H787" s="1437" t="s">
        <v>2057</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2062</v>
      </c>
      <c r="G788" s="1437" t="str">
        <f>IF(T788&lt;&gt;"","G","")</f>
        <v/>
      </c>
      <c r="H788" s="1437" t="s">
        <v>2057</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2057</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2057</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2057</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2057</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2057</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1979</v>
      </c>
      <c r="G794" s="1437" t="str">
        <f>IF(T794&lt;&gt;"","O","")</f>
        <v/>
      </c>
      <c r="H794" s="1437" t="s">
        <v>2057</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2057</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2057</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2058</v>
      </c>
      <c r="G798" s="1437" t="str">
        <f>IF(T798&lt;&gt;"","E","")</f>
        <v/>
      </c>
      <c r="H798" s="1437" t="s">
        <v>2057</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2059</v>
      </c>
      <c r="G799" s="1437" t="str">
        <f>IF(T799&lt;&gt;"","I","")</f>
        <v/>
      </c>
      <c r="H799" s="1437" t="s">
        <v>2057</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2060</v>
      </c>
      <c r="G800" s="1437" t="str">
        <f>IF(T800&lt;&gt;"","H","")</f>
        <v/>
      </c>
      <c r="H800" s="1437" t="s">
        <v>2057</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2057</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2061</v>
      </c>
      <c r="G802" s="1437" t="str">
        <f>IF(T802&lt;&gt;"","F","")</f>
        <v/>
      </c>
      <c r="H802" s="1437" t="s">
        <v>2057</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2062</v>
      </c>
      <c r="G803" s="1437" t="str">
        <f>IF(T803&lt;&gt;"","G","")</f>
        <v/>
      </c>
      <c r="H803" s="1437" t="s">
        <v>2057</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2057</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2057</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2057</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2057</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2057</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2063</v>
      </c>
      <c r="G809" s="1437" t="str">
        <f>IF(T809&lt;&gt;"","L","")</f>
        <v/>
      </c>
      <c r="H809" s="1437" t="s">
        <v>2057</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2057</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1979</v>
      </c>
      <c r="G812" s="1437" t="str">
        <f>IF(T812&lt;&gt;"","AI","")</f>
        <v/>
      </c>
      <c r="H812" s="1437" t="s">
        <v>2057</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2057</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2057</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2058</v>
      </c>
      <c r="G816" s="1437" t="str">
        <f>IF(T816&lt;&gt;"","E","")</f>
        <v/>
      </c>
      <c r="H816" s="1437" t="s">
        <v>2057</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2059</v>
      </c>
      <c r="G817" s="1437" t="str">
        <f>IF(T817&lt;&gt;"","I","")</f>
        <v/>
      </c>
      <c r="H817" s="1437" t="s">
        <v>2057</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2060</v>
      </c>
      <c r="G818" s="1437" t="str">
        <f>IF(T818&lt;&gt;"","H","")</f>
        <v/>
      </c>
      <c r="H818" s="1437" t="s">
        <v>2057</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2057</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2061</v>
      </c>
      <c r="G820" s="1437" t="str">
        <f>IF(T820&lt;&gt;"","F","")</f>
        <v/>
      </c>
      <c r="H820" s="1437" t="s">
        <v>2057</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2062</v>
      </c>
      <c r="G821" s="1437" t="str">
        <f>IF(T821&lt;&gt;"","G","")</f>
        <v/>
      </c>
      <c r="H821" s="1437" t="s">
        <v>2057</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2057</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2057</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2057</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2057</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2057</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2063</v>
      </c>
      <c r="G827" s="1437" t="str">
        <f>IF(T827&lt;&gt;"","L","")</f>
        <v/>
      </c>
      <c r="H827" s="1437" t="s">
        <v>2057</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2057</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1979</v>
      </c>
      <c r="G830" s="1437" t="str">
        <f>IF(T830&lt;&gt;"","AI","")</f>
        <v/>
      </c>
      <c r="H830" s="1437" t="s">
        <v>2057</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2057</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2057</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2058</v>
      </c>
      <c r="G834" s="1437" t="str">
        <f>IF(T834&lt;&gt;"","E","")</f>
        <v/>
      </c>
      <c r="H834" s="1437" t="s">
        <v>2057</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2059</v>
      </c>
      <c r="G835" s="1437" t="str">
        <f>IF(T835&lt;&gt;"","I","")</f>
        <v/>
      </c>
      <c r="H835" s="1437" t="s">
        <v>2057</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2060</v>
      </c>
      <c r="G836" s="1437" t="str">
        <f>IF(T836&lt;&gt;"","H","")</f>
        <v/>
      </c>
      <c r="H836" s="1437" t="s">
        <v>2057</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2057</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2061</v>
      </c>
      <c r="G838" s="1437" t="str">
        <f>IF(T838&lt;&gt;"","F","")</f>
        <v/>
      </c>
      <c r="H838" s="1437" t="s">
        <v>2057</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2062</v>
      </c>
      <c r="G839" s="1437" t="str">
        <f>IF(T839&lt;&gt;"","G","")</f>
        <v/>
      </c>
      <c r="H839" s="1437" t="s">
        <v>2057</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2057</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2057</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2057</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2057</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2057</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2063</v>
      </c>
      <c r="G845" s="1437" t="str">
        <f>IF(T845&lt;&gt;"","L","")</f>
        <v/>
      </c>
      <c r="H845" s="1437" t="s">
        <v>2057</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2057</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2057</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2058</v>
      </c>
      <c r="G864" s="1437" t="str">
        <f>IF(T864&lt;&gt;"","E","")</f>
        <v/>
      </c>
      <c r="H864" s="1437" t="s">
        <v>2057</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2059</v>
      </c>
      <c r="G865" s="1437" t="str">
        <f>IF(T865&lt;&gt;"","I","")</f>
        <v/>
      </c>
      <c r="H865" s="1437" t="s">
        <v>2057</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2060</v>
      </c>
      <c r="G866" s="1437" t="str">
        <f>IF(T866&lt;&gt;"","H","")</f>
        <v/>
      </c>
      <c r="H866" s="1437" t="s">
        <v>2057</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2057</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2061</v>
      </c>
      <c r="G868" s="1437" t="str">
        <f>IF(T868&lt;&gt;"","F","")</f>
        <v/>
      </c>
      <c r="H868" s="1437" t="s">
        <v>2057</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2062</v>
      </c>
      <c r="G869" s="1437" t="str">
        <f>IF(T869&lt;&gt;"","G","")</f>
        <v/>
      </c>
      <c r="H869" s="1437" t="s">
        <v>2057</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2057</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2057</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2057</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2057</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2057</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2063</v>
      </c>
      <c r="G875" s="1437" t="str">
        <f>IF(T875&lt;&gt;"","L","")</f>
        <v/>
      </c>
      <c r="H875" s="1437" t="s">
        <v>2057</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2057</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2057</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2058</v>
      </c>
      <c r="G894" s="1437" t="str">
        <f>IF(T894&lt;&gt;"","E","")</f>
        <v/>
      </c>
      <c r="H894" s="1437" t="s">
        <v>2057</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2059</v>
      </c>
      <c r="G895" s="1437" t="str">
        <f>IF(T895&lt;&gt;"","I","")</f>
        <v/>
      </c>
      <c r="H895" s="1437" t="s">
        <v>2057</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2060</v>
      </c>
      <c r="G896" s="1437" t="str">
        <f>IF(T896&lt;&gt;"","H","")</f>
        <v/>
      </c>
      <c r="H896" s="1437" t="s">
        <v>2057</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2057</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2061</v>
      </c>
      <c r="G898" s="1437" t="str">
        <f>IF(T898&lt;&gt;"","F","")</f>
        <v/>
      </c>
      <c r="H898" s="1437" t="s">
        <v>2057</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2062</v>
      </c>
      <c r="G899" s="1437" t="str">
        <f>IF(T899&lt;&gt;"","G","")</f>
        <v/>
      </c>
      <c r="H899" s="1437" t="s">
        <v>2057</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2057</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2057</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2057</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2057</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2057</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2063</v>
      </c>
      <c r="G905" s="1437" t="str">
        <f>IF(T905&lt;&gt;"","L","")</f>
        <v/>
      </c>
      <c r="H905" s="1437" t="s">
        <v>2057</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2057</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1979</v>
      </c>
      <c r="G908" s="1437" t="str">
        <f>IF(T908&lt;&gt;"","AI","")</f>
        <v/>
      </c>
      <c r="H908" s="1437" t="s">
        <v>2057</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2057</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2057</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2057</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2058</v>
      </c>
      <c r="G913" s="1437" t="str">
        <f>IF(T913&lt;&gt;"","E","")</f>
        <v/>
      </c>
      <c r="H913" s="1437" t="s">
        <v>2057</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2059</v>
      </c>
      <c r="G914" s="1437" t="str">
        <f>IF(T914&lt;&gt;"","I","")</f>
        <v/>
      </c>
      <c r="H914" s="1437" t="s">
        <v>2057</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2060</v>
      </c>
      <c r="G915" s="1437" t="str">
        <f>IF(T915&lt;&gt;"","H","")</f>
        <v/>
      </c>
      <c r="H915" s="1437" t="s">
        <v>2057</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2057</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2061</v>
      </c>
      <c r="G917" s="1437" t="str">
        <f>IF(T917&lt;&gt;"","F","")</f>
        <v/>
      </c>
      <c r="H917" s="1437" t="s">
        <v>2057</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2062</v>
      </c>
      <c r="G918" s="1437" t="str">
        <f>IF(T918&lt;&gt;"","G","")</f>
        <v/>
      </c>
      <c r="H918" s="1437" t="s">
        <v>2057</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2057</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2057</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2057</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2057</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2057</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2063</v>
      </c>
      <c r="G924" s="1437" t="str">
        <f>IF(T924&lt;&gt;"","L","")</f>
        <v/>
      </c>
      <c r="H924" s="1437" t="s">
        <v>2057</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2057</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1979</v>
      </c>
      <c r="G927" s="1437" t="str">
        <f>IF(T927&lt;&gt;"","AI","")</f>
        <v/>
      </c>
      <c r="H927" s="1437" t="s">
        <v>2057</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2057</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2057</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2057</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2058</v>
      </c>
      <c r="G932" s="1437" t="str">
        <f>IF(T932&lt;&gt;"","E","")</f>
        <v/>
      </c>
      <c r="H932" s="1437" t="s">
        <v>2057</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2059</v>
      </c>
      <c r="G933" s="1437" t="str">
        <f>IF(T933&lt;&gt;"","I","")</f>
        <v/>
      </c>
      <c r="H933" s="1437" t="s">
        <v>2057</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2060</v>
      </c>
      <c r="G934" s="1437" t="str">
        <f>IF(T934&lt;&gt;"","H","")</f>
        <v/>
      </c>
      <c r="H934" s="1437" t="s">
        <v>2057</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2057</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2061</v>
      </c>
      <c r="G936" s="1437" t="str">
        <f>IF(T936&lt;&gt;"","F","")</f>
        <v/>
      </c>
      <c r="H936" s="1437" t="s">
        <v>2057</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2062</v>
      </c>
      <c r="G937" s="1437" t="str">
        <f>IF(T937&lt;&gt;"","G","")</f>
        <v/>
      </c>
      <c r="H937" s="1437" t="s">
        <v>2057</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2057</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2057</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2057</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2057</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2057</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2063</v>
      </c>
      <c r="G943" s="1437" t="str">
        <f>IF(T943&lt;&gt;"","L","")</f>
        <v/>
      </c>
      <c r="H943" s="1437" t="s">
        <v>2057</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2057</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1979</v>
      </c>
      <c r="G946" s="1437" t="str">
        <f>IF(T946&lt;&gt;"","AI","")</f>
        <v/>
      </c>
      <c r="H946" s="1437" t="s">
        <v>2057</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2057</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2057</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2057</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2058</v>
      </c>
      <c r="G951" s="1437" t="str">
        <f>IF(T951&lt;&gt;"","E","")</f>
        <v/>
      </c>
      <c r="H951" s="1437" t="s">
        <v>2057</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2059</v>
      </c>
      <c r="G952" s="1437" t="str">
        <f>IF(T952&lt;&gt;"","I","")</f>
        <v/>
      </c>
      <c r="H952" s="1437" t="s">
        <v>2057</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2060</v>
      </c>
      <c r="G953" s="1437" t="str">
        <f>IF(T953&lt;&gt;"","H","")</f>
        <v/>
      </c>
      <c r="H953" s="1437" t="s">
        <v>2057</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2057</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2061</v>
      </c>
      <c r="G955" s="1437" t="str">
        <f>IF(T955&lt;&gt;"","F","")</f>
        <v/>
      </c>
      <c r="H955" s="1437" t="s">
        <v>2057</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2062</v>
      </c>
      <c r="G956" s="1437" t="str">
        <f>IF(T956&lt;&gt;"","G","")</f>
        <v/>
      </c>
      <c r="H956" s="1437" t="s">
        <v>2057</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2057</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2057</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2057</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2057</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2057</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2063</v>
      </c>
      <c r="G962" s="1437" t="str">
        <f>IF(T962&lt;&gt;"","L","")</f>
        <v/>
      </c>
      <c r="H962" s="1437" t="s">
        <v>2057</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2057</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1979</v>
      </c>
      <c r="G965" s="1437" t="str">
        <f>IF(T965&lt;&gt;"","AI","")</f>
        <v/>
      </c>
      <c r="H965" s="1437" t="s">
        <v>2057</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2057</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2057</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2057</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2058</v>
      </c>
      <c r="G970" s="1437" t="str">
        <f>IF(T970&lt;&gt;"","E","")</f>
        <v/>
      </c>
      <c r="H970" s="1437" t="s">
        <v>2057</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2059</v>
      </c>
      <c r="G971" s="1437" t="str">
        <f>IF(T971&lt;&gt;"","I","")</f>
        <v/>
      </c>
      <c r="H971" s="1437" t="s">
        <v>2057</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2060</v>
      </c>
      <c r="G972" s="1437" t="str">
        <f>IF(T972&lt;&gt;"","H","")</f>
        <v/>
      </c>
      <c r="H972" s="1437" t="s">
        <v>2057</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2057</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2061</v>
      </c>
      <c r="G974" s="1437" t="str">
        <f>IF(T974&lt;&gt;"","F","")</f>
        <v/>
      </c>
      <c r="H974" s="1437" t="s">
        <v>2057</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2062</v>
      </c>
      <c r="G975" s="1437" t="str">
        <f>IF(T975&lt;&gt;"","G","")</f>
        <v/>
      </c>
      <c r="H975" s="1437" t="s">
        <v>2057</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2057</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2057</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2057</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2057</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2057</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2063</v>
      </c>
      <c r="G981" s="1437" t="str">
        <f>IF(T981&lt;&gt;"","L","")</f>
        <v/>
      </c>
      <c r="H981" s="1437" t="s">
        <v>2057</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2057</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1979</v>
      </c>
      <c r="G984" s="1437" t="str">
        <f>IF(T984&lt;&gt;"","AI","")</f>
        <v/>
      </c>
      <c r="H984" s="1437" t="s">
        <v>2057</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2057</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2057</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2057</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2058</v>
      </c>
      <c r="G989" s="1437" t="str">
        <f>IF(T989&lt;&gt;"","E","")</f>
        <v/>
      </c>
      <c r="H989" s="1437" t="s">
        <v>2057</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2059</v>
      </c>
      <c r="G990" s="1437" t="str">
        <f>IF(T990&lt;&gt;"","I","")</f>
        <v/>
      </c>
      <c r="H990" s="1437" t="s">
        <v>2057</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2060</v>
      </c>
      <c r="G991" s="1437" t="str">
        <f>IF(T991&lt;&gt;"","H","")</f>
        <v/>
      </c>
      <c r="H991" s="1437" t="s">
        <v>2057</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2057</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2061</v>
      </c>
      <c r="G993" s="1437" t="str">
        <f>IF(T993&lt;&gt;"","F","")</f>
        <v/>
      </c>
      <c r="H993" s="1437" t="s">
        <v>2057</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2062</v>
      </c>
      <c r="G994" s="1437" t="str">
        <f>IF(T994&lt;&gt;"","G","")</f>
        <v/>
      </c>
      <c r="H994" s="1437" t="s">
        <v>2057</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2057</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2057</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2057</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2057</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2057</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2063</v>
      </c>
      <c r="G1000" s="1437" t="str">
        <f>IF(T1000&lt;&gt;"","L","")</f>
        <v/>
      </c>
      <c r="H1000" s="1437" t="s">
        <v>2057</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2057</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1979</v>
      </c>
      <c r="G1003" s="1437" t="str">
        <f>IF(T1003&lt;&gt;"","AI","")</f>
        <v/>
      </c>
      <c r="H1003" s="1437" t="s">
        <v>2057</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2057</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2057</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2059</v>
      </c>
      <c r="G1007" s="1437" t="str">
        <f>IF(T1007&lt;&gt;"","I","")</f>
        <v/>
      </c>
      <c r="H1007" s="1437" t="s">
        <v>2057</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2060</v>
      </c>
      <c r="G1008" s="1437" t="str">
        <f>IF(T1008&lt;&gt;"","H","")</f>
        <v/>
      </c>
      <c r="H1008" s="1437" t="s">
        <v>2057</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2057</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2057</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2057</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2057</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2057</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2057</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2057</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2057</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2059</v>
      </c>
      <c r="G1018" s="1437" t="str">
        <f>IF(T1018&lt;&gt;"","I","")</f>
        <v/>
      </c>
      <c r="H1018" s="1437" t="s">
        <v>2057</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2060</v>
      </c>
      <c r="G1019" s="1437" t="str">
        <f>IF(T1019&lt;&gt;"","H","")</f>
        <v/>
      </c>
      <c r="H1019" s="1437" t="s">
        <v>2057</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2057</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2057</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2057</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2057</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2057</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2057</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2057</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2057</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2059</v>
      </c>
      <c r="G1029" s="1437" t="str">
        <f>IF(T1029&lt;&gt;"","I","")</f>
        <v/>
      </c>
      <c r="H1029" s="1437" t="s">
        <v>2057</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2060</v>
      </c>
      <c r="G1030" s="1437" t="str">
        <f>IF(T1030&lt;&gt;"","H","")</f>
        <v/>
      </c>
      <c r="H1030" s="1437" t="s">
        <v>2057</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2057</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2057</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2057</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2057</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2057</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2057</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2057</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2057</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2059</v>
      </c>
      <c r="G1040" s="1437" t="str">
        <f>IF(T1040&lt;&gt;"","I","")</f>
        <v/>
      </c>
      <c r="H1040" s="1437" t="s">
        <v>2057</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2060</v>
      </c>
      <c r="G1041" s="1437" t="str">
        <f>IF(T1041&lt;&gt;"","H","")</f>
        <v/>
      </c>
      <c r="H1041" s="1437" t="s">
        <v>2057</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2057</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2061</v>
      </c>
      <c r="G1043" s="1437" t="str">
        <f>IF(T1043&lt;&gt;"","F","")</f>
        <v/>
      </c>
      <c r="H1043" s="1437" t="s">
        <v>2057</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2062</v>
      </c>
      <c r="G1044" s="1437" t="str">
        <f>IF(T1044&lt;&gt;"","G","")</f>
        <v/>
      </c>
      <c r="H1044" s="1437" t="s">
        <v>2057</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2057</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7"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2057</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2057</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2057</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2057</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1979</v>
      </c>
      <c r="G1050" s="1437" t="str">
        <f>IF(T1050&lt;&gt;"","O","")</f>
        <v/>
      </c>
      <c r="H1050" s="1437" t="s">
        <v>2057</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2057</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2057</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2059</v>
      </c>
      <c r="G1054" s="1437" t="str">
        <f>IF(T1054&lt;&gt;"","I","")</f>
        <v/>
      </c>
      <c r="H1054" s="1437" t="s">
        <v>2057</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2057</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2057</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2057</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2057</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2057</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2057</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2057</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2057</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2057</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2057</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2059</v>
      </c>
      <c r="G1071" s="1437" t="str">
        <f>IF(T1071&lt;&gt;"","I","")</f>
        <v/>
      </c>
      <c r="H1071" s="1437" t="s">
        <v>2057</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2057</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2057</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2057</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2057</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2057</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2057</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2057</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2057</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2057</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2057</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2059</v>
      </c>
      <c r="G1087" s="1437" t="str">
        <f>IF(T1087&lt;&gt;"","I","")</f>
        <v/>
      </c>
      <c r="H1087" s="1437" t="s">
        <v>2057</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2057</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2057</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2057</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2057</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2057</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2057</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2057</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2057</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2059</v>
      </c>
      <c r="G1097" s="1437" t="str">
        <f>IF(T1097&lt;&gt;"","I","")</f>
        <v/>
      </c>
      <c r="H1097" s="1437" t="s">
        <v>2057</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2057</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2057</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2057</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2057</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2057</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2057</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2057</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2057</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2058</v>
      </c>
      <c r="G1107" s="1437" t="str">
        <f>IF(T1107&lt;&gt;"","E","")</f>
        <v/>
      </c>
      <c r="H1107" s="1437" t="s">
        <v>2057</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2059</v>
      </c>
      <c r="G1108" s="1437" t="str">
        <f>IF(T1108&lt;&gt;"","I","")</f>
        <v/>
      </c>
      <c r="H1108" s="1437" t="s">
        <v>2057</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2057</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2062</v>
      </c>
      <c r="G1110" s="1437" t="str">
        <f>IF(T1110&lt;&gt;"","G","")</f>
        <v/>
      </c>
      <c r="H1110" s="1437" t="s">
        <v>2057</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2057</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7"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2057</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2057</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2057</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2057</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1979</v>
      </c>
      <c r="G1116" s="1437" t="str">
        <f>IF(T1116&lt;&gt;"","O","")</f>
        <v/>
      </c>
      <c r="H1116" s="1437" t="s">
        <v>2057</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2057</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2057</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2057</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2058</v>
      </c>
      <c r="G1136" s="1437" t="str">
        <f>IF(T1136&lt;&gt;"","E","")</f>
        <v/>
      </c>
      <c r="H1136" s="1437" t="s">
        <v>2057</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2059</v>
      </c>
      <c r="G1137" s="1437" t="str">
        <f>IF(T1137&lt;&gt;"","I","")</f>
        <v/>
      </c>
      <c r="H1137" s="1437" t="s">
        <v>2057</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2057</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2062</v>
      </c>
      <c r="G1139" s="1437" t="str">
        <f>IF(T1139&lt;&gt;"","G","")</f>
        <v/>
      </c>
      <c r="H1139" s="1437" t="s">
        <v>2057</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2057</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2057</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2057</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2057</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2057</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1979</v>
      </c>
      <c r="G1145" s="1437" t="str">
        <f>IF(T1145&lt;&gt;"","O","")</f>
        <v/>
      </c>
      <c r="H1145" s="1437" t="s">
        <v>2057</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2057</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2057</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2057</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2059</v>
      </c>
      <c r="G1165" s="1437" t="str">
        <f>IF(T1165&lt;&gt;"","I","")</f>
        <v/>
      </c>
      <c r="H1165" s="1437" t="s">
        <v>2057</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2057</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2057</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2057</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2057</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2057</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2057</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2057</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2057</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2059</v>
      </c>
      <c r="G1190" s="1437" t="str">
        <f>IF(T1190&lt;&gt;"","I","")</f>
        <v/>
      </c>
      <c r="H1190" s="1437" t="s">
        <v>2057</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2057</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2057</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2057</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2057</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2057</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2057</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2057</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2057</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2059</v>
      </c>
      <c r="G1215" s="1437" t="str">
        <f>IF(T1215&lt;&gt;"","I","")</f>
        <v/>
      </c>
      <c r="H1215" s="1437" t="s">
        <v>2057</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2057</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2057</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2057</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2064</v>
      </c>
      <c r="G1219" s="1437" t="str">
        <f>IF(T1219&lt;&gt;"","T","")</f>
        <v/>
      </c>
      <c r="H1219" s="1437" t="s">
        <v>2057</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2120</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2102</v>
      </c>
      <c r="B1284" s="843" t="str">
        <f>IFERROR(_xlfn.CONCAT("D",MATCH(A1284,Incentives!D$1:D$60,0)),"")</f>
        <v>D6</v>
      </c>
      <c r="C1284" s="843" t="str">
        <f>IFERROR(_xlfn.CONCAT("E",MATCH(A1284,Incentives!D$1:D$60,0)),"")</f>
        <v>E6</v>
      </c>
      <c r="D1284" s="52" t="s">
        <v>1364</v>
      </c>
      <c r="E1284" s="843" t="s">
        <v>1803</v>
      </c>
      <c r="F1284" s="52" t="s">
        <v>2123</v>
      </c>
      <c r="G1284" s="52" t="s">
        <v>1880</v>
      </c>
      <c r="H1284" s="52" t="s">
        <v>1844</v>
      </c>
      <c r="I1284" s="1437" t="s">
        <v>2102</v>
      </c>
      <c r="J1284" s="1437" t="str">
        <f>IFERROR(Q$1&amp;M1284,"")</f>
        <v>F1303</v>
      </c>
      <c r="K1284" s="1437" t="str">
        <f t="shared" ref="K1284:K1348" si="215">IF(J1284&lt;&gt;"",E1284,"")</f>
        <v>Incentives</v>
      </c>
      <c r="L1284" s="1437" t="s">
        <v>2119</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1993</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2017</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2002</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2003</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2122</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2027</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2028</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1984</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1987</v>
      </c>
      <c r="G1610" s="842" t="s">
        <v>1369</v>
      </c>
      <c r="H1610" s="842" t="s">
        <v>1992</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1988</v>
      </c>
      <c r="G1611" s="842" t="s">
        <v>1384</v>
      </c>
      <c r="H1611" s="842" t="s">
        <v>1992</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1989</v>
      </c>
      <c r="G1612" s="1381" t="s">
        <v>658</v>
      </c>
      <c r="H1612" s="842" t="s">
        <v>1992</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1990</v>
      </c>
      <c r="G1613" s="1381" t="s">
        <v>1370</v>
      </c>
      <c r="H1613" s="842" t="s">
        <v>1992</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1986</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1991</v>
      </c>
      <c r="G1614" s="1406" t="s">
        <v>1375</v>
      </c>
      <c r="H1614" s="842" t="s">
        <v>1992</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1985</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1985</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2038</v>
      </c>
      <c r="G1617" s="52" t="s">
        <v>1384</v>
      </c>
      <c r="H1617" s="52" t="s">
        <v>1994</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1994</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2039</v>
      </c>
      <c r="G1619" s="52" t="s">
        <v>658</v>
      </c>
      <c r="H1619" s="52" t="s">
        <v>1994</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1995</v>
      </c>
      <c r="G1620" s="1408" t="s">
        <v>1374</v>
      </c>
      <c r="H1620" s="1186" t="s">
        <v>1994</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1996</v>
      </c>
      <c r="G1621" s="1408" t="s">
        <v>134</v>
      </c>
      <c r="H1621" s="1186" t="s">
        <v>1994</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1997</v>
      </c>
      <c r="G1622" s="1406" t="s">
        <v>659</v>
      </c>
      <c r="H1622" s="1186" t="s">
        <v>1994</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1994</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1998</v>
      </c>
      <c r="G1624" s="52" t="s">
        <v>1387</v>
      </c>
      <c r="H1624" s="1186" t="s">
        <v>1994</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2000</v>
      </c>
      <c r="G1625" s="1437" t="s">
        <v>1861</v>
      </c>
      <c r="H1625" s="1186" t="s">
        <v>1994</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2001</v>
      </c>
      <c r="G1626" s="1437" t="s">
        <v>2002</v>
      </c>
      <c r="H1626" s="1186" t="s">
        <v>1994</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1999</v>
      </c>
      <c r="G1627" s="1437" t="s">
        <v>1862</v>
      </c>
      <c r="H1627" s="1186" t="s">
        <v>1994</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2003</v>
      </c>
      <c r="H1628" s="1186" t="s">
        <v>1994</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1994</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2004</v>
      </c>
      <c r="H1630" s="1186" t="s">
        <v>1994</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2005</v>
      </c>
      <c r="H1631" s="1186" t="s">
        <v>1994</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1994</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2006</v>
      </c>
      <c r="H1633" s="1186" t="s">
        <v>1994</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2007</v>
      </c>
      <c r="H1634" s="1186" t="s">
        <v>1994</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1994</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2008</v>
      </c>
      <c r="H1636" s="1186" t="s">
        <v>1994</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2009</v>
      </c>
      <c r="H1637" s="1186" t="s">
        <v>1994</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2010</v>
      </c>
      <c r="H1638" s="1186" t="s">
        <v>1994</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2011</v>
      </c>
      <c r="H1639" s="1186" t="s">
        <v>1994</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2014</v>
      </c>
      <c r="G1640" s="1437" t="s">
        <v>2012</v>
      </c>
      <c r="H1640" s="1186" t="s">
        <v>1994</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2015</v>
      </c>
      <c r="G1641" s="1437" t="s">
        <v>2013</v>
      </c>
      <c r="H1641" s="1186" t="s">
        <v>1994</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1994</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2045</v>
      </c>
      <c r="G1643" s="843" t="s">
        <v>240</v>
      </c>
      <c r="H1643" s="843" t="s">
        <v>1994</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2042</v>
      </c>
      <c r="G1644" s="1408" t="s">
        <v>1377</v>
      </c>
      <c r="H1644" s="843" t="s">
        <v>1994</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2043</v>
      </c>
      <c r="G1645" s="1408" t="s">
        <v>1378</v>
      </c>
      <c r="H1645" s="843" t="s">
        <v>1994</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2044</v>
      </c>
      <c r="G1646" s="1406" t="s">
        <v>1380</v>
      </c>
      <c r="H1646" s="843" t="s">
        <v>1994</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2016</v>
      </c>
      <c r="G1647" s="1437" t="s">
        <v>2017</v>
      </c>
      <c r="H1647" s="1437" t="s">
        <v>1994</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2040</v>
      </c>
      <c r="G1648" s="1437" t="s">
        <v>1870</v>
      </c>
      <c r="H1648" s="1186" t="s">
        <v>1994</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2041</v>
      </c>
      <c r="G1649" s="1437" t="s">
        <v>1875</v>
      </c>
      <c r="H1649" s="1186" t="s">
        <v>1994</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2018</v>
      </c>
      <c r="G1650" s="1437" t="s">
        <v>1876</v>
      </c>
      <c r="H1650" s="1186" t="s">
        <v>1994</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2019</v>
      </c>
      <c r="G1651" s="1437" t="s">
        <v>1873</v>
      </c>
      <c r="H1651" s="1186" t="s">
        <v>1994</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2020</v>
      </c>
      <c r="G1652" s="1437" t="s">
        <v>1872</v>
      </c>
      <c r="H1652" s="1186" t="s">
        <v>1994</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2021</v>
      </c>
      <c r="G1653" s="1408" t="s">
        <v>1890</v>
      </c>
      <c r="H1653" s="1186" t="s">
        <v>1994</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2022</v>
      </c>
      <c r="G1654" s="1408" t="s">
        <v>1891</v>
      </c>
      <c r="H1654" s="1186" t="s">
        <v>1994</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2023</v>
      </c>
      <c r="G1655" s="1408" t="s">
        <v>1892</v>
      </c>
      <c r="H1655" s="1186" t="s">
        <v>1994</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2046</v>
      </c>
      <c r="G1656" s="1408" t="s">
        <v>2027</v>
      </c>
      <c r="H1656" s="1186" t="s">
        <v>1994</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2047</v>
      </c>
      <c r="G1657" s="1408" t="s">
        <v>1893</v>
      </c>
      <c r="H1657" s="1186" t="s">
        <v>1994</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2048</v>
      </c>
      <c r="G1658" s="1406" t="s">
        <v>1894</v>
      </c>
      <c r="H1658" s="1186" t="s">
        <v>1994</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2024</v>
      </c>
      <c r="G1659" s="1408" t="s">
        <v>1895</v>
      </c>
      <c r="H1659" s="1186" t="s">
        <v>1994</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2025</v>
      </c>
      <c r="G1660" s="1408" t="s">
        <v>1896</v>
      </c>
      <c r="H1660" s="1186" t="s">
        <v>1994</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2026</v>
      </c>
      <c r="G1661" s="1406" t="s">
        <v>2028</v>
      </c>
      <c r="H1661" s="1186" t="s">
        <v>1994</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2029</v>
      </c>
      <c r="B1662" s="52" t="str">
        <f>IFERROR(_xlfn.CONCAT("D",MATCH(A1662,'Variable Costs &amp; Income'!D$1:D$60,0)),"")</f>
        <v>D35</v>
      </c>
      <c r="C1662" s="52" t="str">
        <f>IFERROR(_xlfn.CONCAT("E",MATCH(A1662,'Variable Costs &amp; Income'!D$1:D$60,0)),"")</f>
        <v>E35</v>
      </c>
      <c r="D1662" s="843" t="s">
        <v>1364</v>
      </c>
      <c r="E1662" s="52" t="s">
        <v>210</v>
      </c>
      <c r="F1662" s="1409" t="s">
        <v>2035</v>
      </c>
      <c r="G1662" s="1408" t="s">
        <v>2030</v>
      </c>
      <c r="H1662" s="1186" t="s">
        <v>1994</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2034</v>
      </c>
      <c r="G1663" s="1408" t="s">
        <v>2031</v>
      </c>
      <c r="H1663" s="1186" t="s">
        <v>1994</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2033</v>
      </c>
      <c r="G1664" s="1406" t="s">
        <v>2032</v>
      </c>
      <c r="H1664" s="1186" t="s">
        <v>1994</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2049</v>
      </c>
      <c r="G1665" s="1408" t="s">
        <v>1369</v>
      </c>
      <c r="H1665" s="1186" t="s">
        <v>1994</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2052</v>
      </c>
      <c r="G1666" s="1437" t="str">
        <f>IF(S1666&lt;&gt;"","G","")</f>
        <v/>
      </c>
      <c r="H1666" s="1437" t="s">
        <v>2051</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2053</v>
      </c>
      <c r="G1667" s="1437" t="str">
        <f>IF(S1667&lt;&gt;"","E","")</f>
        <v/>
      </c>
      <c r="H1667" s="1437" t="s">
        <v>2051</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2052</v>
      </c>
      <c r="G1668" s="1437" t="str">
        <f>IF(S1668&lt;&gt;"","G","")</f>
        <v/>
      </c>
      <c r="H1668" s="1437" t="s">
        <v>2051</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2053</v>
      </c>
      <c r="G1669" s="1437" t="str">
        <f>IF(S1669&lt;&gt;"","E","")</f>
        <v/>
      </c>
      <c r="H1669" s="1437" t="s">
        <v>2051</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2052</v>
      </c>
      <c r="G1670" s="1437" t="str">
        <f>IF(S1670&lt;&gt;"","G","")</f>
        <v/>
      </c>
      <c r="H1670" s="1437" t="s">
        <v>2051</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2053</v>
      </c>
      <c r="G1671" s="1437" t="str">
        <f>IF(S1671&lt;&gt;"","E","")</f>
        <v/>
      </c>
      <c r="H1671" s="1437" t="s">
        <v>2051</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2052</v>
      </c>
      <c r="G1672" s="1437" t="str">
        <f>IF(S1672&lt;&gt;"","G","")</f>
        <v/>
      </c>
      <c r="H1672" s="1437" t="s">
        <v>2051</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2053</v>
      </c>
      <c r="G1673" s="1437" t="str">
        <f>IF(S1673&lt;&gt;"","E","")</f>
        <v/>
      </c>
      <c r="H1673" s="1437" t="s">
        <v>2051</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2052</v>
      </c>
      <c r="G1674" s="1437" t="str">
        <f>IF(S1674&lt;&gt;"","G","")</f>
        <v/>
      </c>
      <c r="H1674" s="1437" t="s">
        <v>2051</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2053</v>
      </c>
      <c r="G1675" s="1437" t="str">
        <f>IF(S1675&lt;&gt;"","E","")</f>
        <v/>
      </c>
      <c r="H1675" s="1437" t="s">
        <v>2051</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2052</v>
      </c>
      <c r="G1676" s="1437" t="str">
        <f>IF(S1676&lt;&gt;"","G","")</f>
        <v/>
      </c>
      <c r="H1676" s="1437" t="s">
        <v>2051</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2053</v>
      </c>
      <c r="G1677" s="1437" t="str">
        <f>IF(S1677&lt;&gt;"","E","")</f>
        <v/>
      </c>
      <c r="H1677" s="1437" t="s">
        <v>2051</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2052</v>
      </c>
      <c r="G1678" s="1437" t="str">
        <f>IF(S1678&lt;&gt;"","G","")</f>
        <v/>
      </c>
      <c r="H1678" s="1437" t="s">
        <v>2051</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2053</v>
      </c>
      <c r="G1679" s="1437" t="str">
        <f>IF(S1679&lt;&gt;"","E","")</f>
        <v/>
      </c>
      <c r="H1679" s="1437" t="s">
        <v>2051</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2052</v>
      </c>
      <c r="G1680" s="1437" t="str">
        <f>IF(S1680&lt;&gt;"","G","")</f>
        <v/>
      </c>
      <c r="H1680" s="1437" t="s">
        <v>2051</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2053</v>
      </c>
      <c r="G1681" s="1437" t="str">
        <f>IF(S1681&lt;&gt;"","E","")</f>
        <v/>
      </c>
      <c r="H1681" s="1437" t="s">
        <v>2051</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2052</v>
      </c>
      <c r="G1682" s="1437" t="str">
        <f>IF(S1682&lt;&gt;"","G","")</f>
        <v/>
      </c>
      <c r="H1682" s="1437" t="s">
        <v>2051</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2053</v>
      </c>
      <c r="G1683" s="1437" t="str">
        <f>IF(S1683&lt;&gt;"","E","")</f>
        <v/>
      </c>
      <c r="H1683" s="1437" t="s">
        <v>2051</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2052</v>
      </c>
      <c r="G1684" s="1437" t="str">
        <f>IF(S1684&lt;&gt;"","G","")</f>
        <v/>
      </c>
      <c r="H1684" s="1437" t="s">
        <v>2051</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2053</v>
      </c>
      <c r="G1685" s="1437" t="str">
        <f>IF(S1685&lt;&gt;"","E","")</f>
        <v/>
      </c>
      <c r="H1685" s="1437" t="s">
        <v>2051</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2052</v>
      </c>
      <c r="G1686" s="1437" t="str">
        <f>IF(S1686&lt;&gt;"","G","")</f>
        <v/>
      </c>
      <c r="H1686" s="1437" t="s">
        <v>2051</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2053</v>
      </c>
      <c r="G1687" s="1437" t="str">
        <f>IF(S1687&lt;&gt;"","E","")</f>
        <v/>
      </c>
      <c r="H1687" s="1437" t="s">
        <v>2051</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2052</v>
      </c>
      <c r="G1688" s="1437" t="str">
        <f>IF(S1688&lt;&gt;"","G","")</f>
        <v/>
      </c>
      <c r="H1688" s="1437" t="s">
        <v>2051</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2053</v>
      </c>
      <c r="G1689" s="1437" t="str">
        <f>IF(S1689&lt;&gt;"","E","")</f>
        <v/>
      </c>
      <c r="H1689" s="1437" t="s">
        <v>2051</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2052</v>
      </c>
      <c r="G1690" s="1437" t="str">
        <f>IF(S1690&lt;&gt;"","G","")</f>
        <v/>
      </c>
      <c r="H1690" s="1437" t="s">
        <v>2051</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2053</v>
      </c>
      <c r="G1691" s="1437" t="str">
        <f>IF(S1691&lt;&gt;"","E","")</f>
        <v/>
      </c>
      <c r="H1691" s="1437" t="s">
        <v>2051</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2052</v>
      </c>
      <c r="G1692" s="1437" t="str">
        <f>IF(S1692&lt;&gt;"","G","")</f>
        <v/>
      </c>
      <c r="H1692" s="1437" t="s">
        <v>2051</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2053</v>
      </c>
      <c r="G1693" s="1437" t="str">
        <f>IF(S1693&lt;&gt;"","E","")</f>
        <v/>
      </c>
      <c r="H1693" s="1437" t="s">
        <v>2051</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2052</v>
      </c>
      <c r="G1694" s="1437" t="str">
        <f>IF(S1694&lt;&gt;"","G","")</f>
        <v/>
      </c>
      <c r="H1694" s="1437" t="s">
        <v>2051</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2053</v>
      </c>
      <c r="G1695" s="1437" t="str">
        <f>IF(S1695&lt;&gt;"","E","")</f>
        <v/>
      </c>
      <c r="H1695" s="1437" t="s">
        <v>2051</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2052</v>
      </c>
      <c r="G1696" s="1437" t="str">
        <f>IF(S1696&lt;&gt;"","G","")</f>
        <v/>
      </c>
      <c r="H1696" s="1437" t="s">
        <v>2051</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2053</v>
      </c>
      <c r="G1697" s="1437" t="str">
        <f>IF(S1697&lt;&gt;"","E","")</f>
        <v/>
      </c>
      <c r="H1697" s="1437" t="s">
        <v>2051</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2052</v>
      </c>
      <c r="G1698" s="1437" t="str">
        <f>IF(S1698&lt;&gt;"","G","")</f>
        <v/>
      </c>
      <c r="H1698" s="1437" t="s">
        <v>2051</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2053</v>
      </c>
      <c r="G1699" s="1437" t="str">
        <f>IF(S1699&lt;&gt;"","E","")</f>
        <v/>
      </c>
      <c r="H1699" s="1437" t="s">
        <v>2051</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2052</v>
      </c>
      <c r="G1700" s="1437" t="str">
        <f>IF(S1700&lt;&gt;"","G","")</f>
        <v/>
      </c>
      <c r="H1700" s="1437" t="s">
        <v>2051</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2053</v>
      </c>
      <c r="G1701" s="1437" t="str">
        <f>IF(S1701&lt;&gt;"","E","")</f>
        <v/>
      </c>
      <c r="H1701" s="1437" t="s">
        <v>2051</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2051</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2051</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2051</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2051</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2054</v>
      </c>
      <c r="G1706" s="1437" t="str">
        <f>IF(S1706&lt;&gt;"","F","")</f>
        <v/>
      </c>
      <c r="H1706" s="1437" t="s">
        <v>2051</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2051</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2051</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2051</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2051</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2054</v>
      </c>
      <c r="G1711" s="1437" t="str">
        <f>IF(S1711&lt;&gt;"","F","")</f>
        <v/>
      </c>
      <c r="H1711" s="1437" t="s">
        <v>2051</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2051</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2051</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2051</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2051</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2054</v>
      </c>
      <c r="G1716" s="1437" t="str">
        <f>IF(S1716&lt;&gt;"","F","")</f>
        <v/>
      </c>
      <c r="H1716" s="1437" t="s">
        <v>2051</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2051</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2051</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2051</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2051</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2054</v>
      </c>
      <c r="G1721" s="1437" t="str">
        <f>IF(S1721&lt;&gt;"","F","")</f>
        <v/>
      </c>
      <c r="H1721" s="1437" t="s">
        <v>2051</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2051</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2051</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2051</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2051</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2054</v>
      </c>
      <c r="G1726" s="1437" t="str">
        <f>IF(S1726&lt;&gt;"","F","")</f>
        <v/>
      </c>
      <c r="H1726" s="1437" t="s">
        <v>2051</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2051</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2051</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2051</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2051</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2054</v>
      </c>
      <c r="G1731" s="1437" t="str">
        <f>IF(S1731&lt;&gt;"","F","")</f>
        <v/>
      </c>
      <c r="H1731" s="1437" t="s">
        <v>2051</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2051</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2051</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2051</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2051</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2054</v>
      </c>
      <c r="G1736" s="1437" t="str">
        <f>IF(S1736&lt;&gt;"","F","")</f>
        <v/>
      </c>
      <c r="H1736" s="1437" t="s">
        <v>2051</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2051</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2051</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2051</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2051</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2054</v>
      </c>
      <c r="G1741" s="1437" t="str">
        <f>IF(S1741&lt;&gt;"","F","")</f>
        <v/>
      </c>
      <c r="H1741" s="1437" t="s">
        <v>2051</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2051</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2051</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2051</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2051</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2054</v>
      </c>
      <c r="G1746" s="1437" t="str">
        <f>IF(S1746&lt;&gt;"","F","")</f>
        <v/>
      </c>
      <c r="H1746" s="1437" t="s">
        <v>2051</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2051</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2051</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2051</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2051</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2054</v>
      </c>
      <c r="G1751" s="1437" t="str">
        <f>IF(S1751&lt;&gt;"","F","")</f>
        <v/>
      </c>
      <c r="H1751" s="1437" t="s">
        <v>2051</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2051</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2051</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2051</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2051</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2054</v>
      </c>
      <c r="G1756" s="1437" t="str">
        <f>IF(S1756&lt;&gt;"","F","")</f>
        <v/>
      </c>
      <c r="H1756" s="1437" t="s">
        <v>2051</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2051</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2051</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2051</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2051</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2054</v>
      </c>
      <c r="G1761" s="1437" t="str">
        <f>IF(S1761&lt;&gt;"","F","")</f>
        <v/>
      </c>
      <c r="H1761" s="1437" t="s">
        <v>2051</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2051</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2051</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2051</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2051</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2054</v>
      </c>
      <c r="G1766" s="1437" t="str">
        <f>IF(S1766&lt;&gt;"","F","")</f>
        <v/>
      </c>
      <c r="H1766" s="1437" t="s">
        <v>2051</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2051</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2051</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2051</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2051</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2054</v>
      </c>
      <c r="G1771" s="1437" t="str">
        <f>IF(S1771&lt;&gt;"","F","")</f>
        <v/>
      </c>
      <c r="H1771" s="1437" t="s">
        <v>2051</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2051</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2051</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2051</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2051</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2054</v>
      </c>
      <c r="G1776" s="1437" t="str">
        <f>IF(S1776&lt;&gt;"","F","")</f>
        <v/>
      </c>
      <c r="H1776" s="1437" t="s">
        <v>2051</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2051</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2051</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2051</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2051</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2054</v>
      </c>
      <c r="G1781" s="1437" t="str">
        <f>IF(S1781&lt;&gt;"","F","")</f>
        <v/>
      </c>
      <c r="H1781" s="1437" t="s">
        <v>2051</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2051</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2051</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2051</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2051</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2054</v>
      </c>
      <c r="G1786" s="1437" t="str">
        <f>IF(S1786&lt;&gt;"","F","")</f>
        <v/>
      </c>
      <c r="H1786" s="1437" t="s">
        <v>2051</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2051</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2051</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2051</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2051</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2054</v>
      </c>
      <c r="G1791" s="1437" t="str">
        <f>IF(S1791&lt;&gt;"","F","")</f>
        <v/>
      </c>
      <c r="H1791" s="1437" t="s">
        <v>2051</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2050</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2050</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2050</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2050</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2050</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2050</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2050</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2050</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2050</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2050</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2050</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2050</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2050</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2050</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2050</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2050</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2050</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2050</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2050</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2050</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2058</v>
      </c>
      <c r="G1812" s="1437" t="str">
        <f>IF(T1812&lt;&gt;"","E","")</f>
        <v/>
      </c>
      <c r="H1812" s="1437" t="s">
        <v>2057</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2062</v>
      </c>
      <c r="G1813" s="1437" t="str">
        <f>IF(T1813&lt;&gt;"","G","")</f>
        <v/>
      </c>
      <c r="H1813" s="1437" t="s">
        <v>2057</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2058</v>
      </c>
      <c r="G1814" s="1437" t="str">
        <f>IF(T1814&lt;&gt;"","E","")</f>
        <v/>
      </c>
      <c r="H1814" s="1437" t="s">
        <v>2057</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2062</v>
      </c>
      <c r="G1815" s="1437" t="str">
        <f>IF(T1815&lt;&gt;"","G","")</f>
        <v/>
      </c>
      <c r="H1815" s="1437" t="s">
        <v>2057</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2058</v>
      </c>
      <c r="G1816" s="1437" t="str">
        <f>IF(T1816&lt;&gt;"","E","")</f>
        <v/>
      </c>
      <c r="H1816" s="1437" t="s">
        <v>2057</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2062</v>
      </c>
      <c r="G1817" s="1437" t="str">
        <f>IF(T1817&lt;&gt;"","G","")</f>
        <v/>
      </c>
      <c r="H1817" s="1437" t="s">
        <v>2057</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2058</v>
      </c>
      <c r="G1818" s="1437" t="str">
        <f>IF(T1818&lt;&gt;"","E","")</f>
        <v/>
      </c>
      <c r="H1818" s="1437" t="s">
        <v>2057</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2060</v>
      </c>
      <c r="G1819" s="1437" t="str">
        <f>IF(T1819&lt;&gt;"","H","")</f>
        <v/>
      </c>
      <c r="H1819" s="1437" t="s">
        <v>2057</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2058</v>
      </c>
      <c r="G1820" s="1437" t="str">
        <f>IF(T1820&lt;&gt;"","E","")</f>
        <v/>
      </c>
      <c r="H1820" s="1437" t="s">
        <v>2057</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2062</v>
      </c>
      <c r="G1821" s="1437" t="str">
        <f>IF(T1821&lt;&gt;"","G","")</f>
        <v/>
      </c>
      <c r="H1821" s="1437" t="s">
        <v>2057</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2060</v>
      </c>
      <c r="G1822" s="1437" t="str">
        <f>IF(T1822&lt;&gt;"","H","")</f>
        <v/>
      </c>
      <c r="H1822" s="1437" t="s">
        <v>2057</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2062</v>
      </c>
      <c r="G1823" s="1437" t="str">
        <f>IF(T1823&lt;&gt;"","G","")</f>
        <v/>
      </c>
      <c r="H1823" s="1437" t="s">
        <v>2057</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2060</v>
      </c>
      <c r="G1824" s="1437" t="str">
        <f>IF(T1824&lt;&gt;"","H","")</f>
        <v/>
      </c>
      <c r="H1824" s="1437" t="s">
        <v>2057</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2062</v>
      </c>
      <c r="G1825" s="1437" t="str">
        <f>IF(T1825&lt;&gt;"","G","")</f>
        <v/>
      </c>
      <c r="H1825" s="1437" t="s">
        <v>2057</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2060</v>
      </c>
      <c r="G1826" s="1437" t="str">
        <f>IF(T1826&lt;&gt;"","H","")</f>
        <v/>
      </c>
      <c r="H1826" s="1437" t="s">
        <v>2057</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2062</v>
      </c>
      <c r="G1827" s="1437" t="str">
        <f>IF(T1827&lt;&gt;"","G","")</f>
        <v/>
      </c>
      <c r="H1827" s="1437" t="s">
        <v>2057</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2060</v>
      </c>
      <c r="G1828" s="1437" t="str">
        <f>IF(T1828&lt;&gt;"","H","")</f>
        <v/>
      </c>
      <c r="H1828" s="1437" t="s">
        <v>2057</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2061</v>
      </c>
      <c r="G1829" s="1437" t="str">
        <f>IF(T1829&lt;&gt;"","F","")</f>
        <v/>
      </c>
      <c r="H1829" s="1437" t="s">
        <v>2057</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2060</v>
      </c>
      <c r="G1830" s="1437" t="str">
        <f>IF(T1830&lt;&gt;"","H","")</f>
        <v/>
      </c>
      <c r="H1830" s="1437" t="s">
        <v>2057</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2061</v>
      </c>
      <c r="G1831" s="1437" t="str">
        <f>IF(T1831&lt;&gt;"","F","")</f>
        <v/>
      </c>
      <c r="H1831" s="1437" t="s">
        <v>2057</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2058</v>
      </c>
      <c r="G1832" s="1437" t="str">
        <f>IF(T1832&lt;&gt;"","E","")</f>
        <v/>
      </c>
      <c r="H1832" s="1437" t="s">
        <v>2057</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2060</v>
      </c>
      <c r="G1833" s="1437" t="str">
        <f>IF(T1833&lt;&gt;"","H","")</f>
        <v/>
      </c>
      <c r="H1833" s="1437" t="s">
        <v>2057</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2062</v>
      </c>
      <c r="G1834" s="1437" t="str">
        <f>IF(T1834&lt;&gt;"","G","")</f>
        <v/>
      </c>
      <c r="H1834" s="1437" t="s">
        <v>2057</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2058</v>
      </c>
      <c r="G1835" s="1437" t="str">
        <f>IF(T1835&lt;&gt;"","E","")</f>
        <v/>
      </c>
      <c r="H1835" s="1437" t="s">
        <v>2057</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2060</v>
      </c>
      <c r="G1836" s="1437" t="str">
        <f>IF(T1836&lt;&gt;"","H","")</f>
        <v/>
      </c>
      <c r="H1836" s="1437" t="s">
        <v>2057</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2062</v>
      </c>
      <c r="G1837" s="1437" t="str">
        <f>IF(T1837&lt;&gt;"","G","")</f>
        <v/>
      </c>
      <c r="H1837" s="1437" t="s">
        <v>2057</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2060</v>
      </c>
      <c r="G1838" s="1437" t="str">
        <f>IF(T1838&lt;&gt;"","H","")</f>
        <v/>
      </c>
      <c r="H1838" s="1437" t="s">
        <v>2057</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2058</v>
      </c>
      <c r="G1839" s="1437" t="str">
        <f>IF(T1839&lt;&gt;"","E","")</f>
        <v/>
      </c>
      <c r="H1839" s="1437" t="s">
        <v>2057</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2057</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2057</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2057</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2057</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2065</v>
      </c>
      <c r="G1844" s="1437" t="str">
        <f>IF(T1844&lt;&gt;"","N","")</f>
        <v/>
      </c>
      <c r="H1844" s="1437" t="s">
        <v>2057</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2065</v>
      </c>
      <c r="G1845" s="1437" t="str">
        <f t="shared" ref="G1845:G1866" si="282">IF(T1845&lt;&gt;"","N","")</f>
        <v/>
      </c>
      <c r="H1845" s="1437" t="s">
        <v>2057</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2065</v>
      </c>
      <c r="G1846" s="1437" t="str">
        <f t="shared" si="282"/>
        <v/>
      </c>
      <c r="H1846" s="1437" t="s">
        <v>2057</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2065</v>
      </c>
      <c r="G1847" s="1437" t="str">
        <f t="shared" si="282"/>
        <v/>
      </c>
      <c r="H1847" s="1437" t="s">
        <v>2057</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2065</v>
      </c>
      <c r="G1848" s="1437" t="str">
        <f t="shared" si="282"/>
        <v/>
      </c>
      <c r="H1848" s="1437" t="s">
        <v>2057</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2065</v>
      </c>
      <c r="G1849" s="1437" t="str">
        <f t="shared" si="282"/>
        <v/>
      </c>
      <c r="H1849" s="1437" t="s">
        <v>2057</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2065</v>
      </c>
      <c r="G1850" s="1437" t="str">
        <f t="shared" si="282"/>
        <v/>
      </c>
      <c r="H1850" s="1437" t="s">
        <v>2057</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2065</v>
      </c>
      <c r="G1851" s="1437" t="str">
        <f t="shared" si="282"/>
        <v/>
      </c>
      <c r="H1851" s="1437" t="s">
        <v>2057</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2065</v>
      </c>
      <c r="G1852" s="1437" t="str">
        <f t="shared" si="282"/>
        <v/>
      </c>
      <c r="H1852" s="1437" t="s">
        <v>2057</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2065</v>
      </c>
      <c r="G1853" s="1437" t="str">
        <f t="shared" si="282"/>
        <v/>
      </c>
      <c r="H1853" s="1437" t="s">
        <v>2057</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2065</v>
      </c>
      <c r="G1854" s="1437" t="str">
        <f t="shared" si="282"/>
        <v/>
      </c>
      <c r="H1854" s="1437" t="s">
        <v>2057</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2065</v>
      </c>
      <c r="G1855" s="1437" t="str">
        <f t="shared" si="282"/>
        <v/>
      </c>
      <c r="H1855" s="1437" t="s">
        <v>2057</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2065</v>
      </c>
      <c r="G1856" s="1437" t="str">
        <f t="shared" si="282"/>
        <v/>
      </c>
      <c r="H1856" s="1437" t="s">
        <v>2057</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2065</v>
      </c>
      <c r="G1857" s="1437" t="str">
        <f t="shared" si="282"/>
        <v/>
      </c>
      <c r="H1857" s="1437" t="s">
        <v>2057</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2065</v>
      </c>
      <c r="G1858" s="1437" t="str">
        <f t="shared" si="282"/>
        <v/>
      </c>
      <c r="H1858" s="1437" t="s">
        <v>2057</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2065</v>
      </c>
      <c r="G1859" s="1437" t="str">
        <f t="shared" si="282"/>
        <v/>
      </c>
      <c r="H1859" s="1437" t="s">
        <v>2057</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2065</v>
      </c>
      <c r="G1860" s="1437" t="str">
        <f t="shared" si="282"/>
        <v/>
      </c>
      <c r="H1860" s="1437" t="s">
        <v>2057</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2065</v>
      </c>
      <c r="G1861" s="1437" t="str">
        <f t="shared" si="282"/>
        <v/>
      </c>
      <c r="H1861" s="1437" t="s">
        <v>2057</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2065</v>
      </c>
      <c r="G1862" s="1437" t="str">
        <f t="shared" si="282"/>
        <v/>
      </c>
      <c r="H1862" s="1437" t="s">
        <v>2057</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2065</v>
      </c>
      <c r="G1863" s="1437" t="str">
        <f t="shared" si="282"/>
        <v/>
      </c>
      <c r="H1863" s="1437" t="s">
        <v>2057</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2065</v>
      </c>
      <c r="G1864" s="1437" t="str">
        <f t="shared" si="282"/>
        <v/>
      </c>
      <c r="H1864" s="1437" t="s">
        <v>2057</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2065</v>
      </c>
      <c r="G1865" s="1437" t="str">
        <f t="shared" si="282"/>
        <v/>
      </c>
      <c r="H1865" s="1437" t="s">
        <v>2057</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2065</v>
      </c>
      <c r="G1866" s="1437" t="str">
        <f t="shared" si="282"/>
        <v/>
      </c>
      <c r="H1866" s="1437" t="s">
        <v>2057</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2057</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2057</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2057</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2057</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2057</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2057</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2057</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2057</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2057</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2057</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2057</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2057</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2057</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2057</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2057</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2057</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2057</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2057</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2057</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2057</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2057</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2057</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2057</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2057</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2057</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2057</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2057</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2057</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2057</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2057</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2057</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2057</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2057</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2057</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2057</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2057</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2057</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2057</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2057</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2057</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2057</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2057</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2057</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2057</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2066</v>
      </c>
      <c r="G1911" s="1437" t="str">
        <f>IF(T1911&lt;&gt;"","AB","")</f>
        <v/>
      </c>
      <c r="H1911" s="1437" t="s">
        <v>2057</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2066</v>
      </c>
      <c r="G1912" s="1437" t="str">
        <f t="shared" ref="G1912:G1921" si="300">IF(T1912&lt;&gt;"","AB","")</f>
        <v/>
      </c>
      <c r="H1912" s="1437" t="s">
        <v>2057</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2066</v>
      </c>
      <c r="G1913" s="1437" t="str">
        <f t="shared" si="300"/>
        <v/>
      </c>
      <c r="H1913" s="1437" t="s">
        <v>2057</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2066</v>
      </c>
      <c r="G1914" s="1437" t="str">
        <f t="shared" si="300"/>
        <v/>
      </c>
      <c r="H1914" s="1437" t="s">
        <v>2057</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2066</v>
      </c>
      <c r="G1915" s="1437" t="str">
        <f t="shared" si="300"/>
        <v/>
      </c>
      <c r="H1915" s="1437" t="s">
        <v>2057</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2066</v>
      </c>
      <c r="G1916" s="1437" t="str">
        <f t="shared" si="300"/>
        <v/>
      </c>
      <c r="H1916" s="1437" t="s">
        <v>2057</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2066</v>
      </c>
      <c r="G1917" s="1437" t="str">
        <f t="shared" si="300"/>
        <v/>
      </c>
      <c r="H1917" s="1437" t="s">
        <v>2057</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2066</v>
      </c>
      <c r="G1918" s="1437" t="str">
        <f t="shared" si="300"/>
        <v/>
      </c>
      <c r="H1918" s="1437" t="s">
        <v>2057</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2066</v>
      </c>
      <c r="G1919" s="1437" t="str">
        <f t="shared" si="300"/>
        <v/>
      </c>
      <c r="H1919" s="1437" t="s">
        <v>2057</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2066</v>
      </c>
      <c r="G1920" s="1437" t="str">
        <f t="shared" si="300"/>
        <v/>
      </c>
      <c r="H1920" s="1437" t="s">
        <v>2057</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2066</v>
      </c>
      <c r="G1921" s="1437" t="str">
        <f t="shared" si="300"/>
        <v/>
      </c>
      <c r="H1921" s="1437" t="s">
        <v>2057</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2052</v>
      </c>
      <c r="G1922" s="1437" t="str">
        <f>IF(T1922&lt;&gt;"","AJ","")</f>
        <v/>
      </c>
      <c r="H1922" s="1437" t="s">
        <v>2057</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2052</v>
      </c>
      <c r="G1923" s="1437" t="str">
        <f t="shared" ref="G1923:G1933" si="302">IF(T1923&lt;&gt;"","AJ","")</f>
        <v/>
      </c>
      <c r="H1923" s="1437" t="s">
        <v>2057</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2052</v>
      </c>
      <c r="G1924" s="1437" t="str">
        <f t="shared" si="302"/>
        <v/>
      </c>
      <c r="H1924" s="1437" t="s">
        <v>2057</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2052</v>
      </c>
      <c r="G1925" s="1437" t="str">
        <f t="shared" si="302"/>
        <v/>
      </c>
      <c r="H1925" s="1437" t="s">
        <v>2057</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2052</v>
      </c>
      <c r="G1926" s="1437" t="str">
        <f t="shared" si="302"/>
        <v/>
      </c>
      <c r="H1926" s="1437" t="s">
        <v>2057</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2052</v>
      </c>
      <c r="G1927" s="1437" t="str">
        <f t="shared" si="302"/>
        <v/>
      </c>
      <c r="H1927" s="1437" t="s">
        <v>2057</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2052</v>
      </c>
      <c r="G1928" s="1437" t="str">
        <f t="shared" si="302"/>
        <v/>
      </c>
      <c r="H1928" s="1437" t="s">
        <v>2057</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2052</v>
      </c>
      <c r="G1929" s="1437" t="str">
        <f t="shared" si="302"/>
        <v/>
      </c>
      <c r="H1929" s="1437" t="s">
        <v>2057</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2052</v>
      </c>
      <c r="G1930" s="1437" t="str">
        <f t="shared" si="302"/>
        <v/>
      </c>
      <c r="H1930" s="1437" t="s">
        <v>2057</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2052</v>
      </c>
      <c r="G1931" s="1437" t="str">
        <f t="shared" si="302"/>
        <v/>
      </c>
      <c r="H1931" s="1437" t="s">
        <v>2057</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2052</v>
      </c>
      <c r="G1932" s="1437" t="str">
        <f t="shared" si="302"/>
        <v/>
      </c>
      <c r="H1932" s="1437" t="s">
        <v>2057</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2052</v>
      </c>
      <c r="G1933" s="1437" t="str">
        <f t="shared" si="302"/>
        <v/>
      </c>
      <c r="H1933" s="1437" t="s">
        <v>2057</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2057</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2057</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2057</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2057</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2057</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2057</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2057</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2057</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2057</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2057</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2057</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2057</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2057</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2057</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2057</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2057</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2057</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2057</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2057</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2057</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2057</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2057</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2057</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2057</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2057</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2057</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2057</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2057</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2057</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2057</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2057</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2057</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2057</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2057</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2057</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2057</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2057</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2057</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2057</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2057</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2057</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2057</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2057</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2057</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2057</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2057</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2057</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2057</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2057</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2057</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2057</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2057</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2057</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2057</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2068</v>
      </c>
      <c r="F1988" s="1437" t="s">
        <v>2069</v>
      </c>
      <c r="G1988" s="843" t="s">
        <v>1367</v>
      </c>
      <c r="H1988" s="843" t="s">
        <v>2124</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2057</v>
      </c>
      <c r="I1990" s="880"/>
      <c r="J1990" s="880"/>
      <c r="K1990" s="880"/>
      <c r="L1990" s="880" t="s">
        <v>1507</v>
      </c>
      <c r="M1990" s="1461">
        <v>1203</v>
      </c>
      <c r="N1990" s="880"/>
      <c r="O1990" s="1477" t="s">
        <v>727</v>
      </c>
      <c r="R1990" s="1479" t="s">
        <v>2110</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2110</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2057</v>
      </c>
      <c r="I1992" s="880"/>
      <c r="J1992" s="880"/>
      <c r="K1992" s="880"/>
      <c r="L1992" s="880" t="s">
        <v>1397</v>
      </c>
      <c r="M1992" s="1461">
        <v>1205</v>
      </c>
      <c r="N1992" s="880"/>
      <c r="O1992" s="1477" t="s">
        <v>728</v>
      </c>
      <c r="R1992" s="1479" t="s">
        <v>2110</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2059</v>
      </c>
      <c r="G1993" s="1483" t="str">
        <f>IF(T1993&lt;&gt;"","I","")</f>
        <v/>
      </c>
      <c r="H1993" s="1483" t="s">
        <v>2057</v>
      </c>
      <c r="I1993" s="880"/>
      <c r="J1993" s="880"/>
      <c r="K1993" s="880"/>
      <c r="L1993" s="880" t="s">
        <v>1395</v>
      </c>
      <c r="M1993" s="1461">
        <v>1206</v>
      </c>
      <c r="N1993" s="880"/>
      <c r="O1993" s="1477">
        <v>516</v>
      </c>
      <c r="R1993" s="1479" t="s">
        <v>2110</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2057</v>
      </c>
      <c r="I1994" s="880"/>
      <c r="J1994" s="880"/>
      <c r="K1994" s="880"/>
      <c r="L1994" s="880" t="s">
        <v>1396</v>
      </c>
      <c r="M1994" s="1461">
        <v>1207</v>
      </c>
      <c r="N1994" s="880"/>
      <c r="O1994" s="1477" t="s">
        <v>2093</v>
      </c>
      <c r="R1994" s="1479" t="s">
        <v>2110</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2057</v>
      </c>
      <c r="I1995" s="880"/>
      <c r="J1995" s="880"/>
      <c r="K1995" s="880"/>
      <c r="L1995" s="880" t="s">
        <v>1399</v>
      </c>
      <c r="M1995" s="1461">
        <v>1208</v>
      </c>
      <c r="N1995" s="880"/>
      <c r="R1995" s="1479" t="s">
        <v>2110</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2057</v>
      </c>
      <c r="I1996" s="880"/>
      <c r="J1996" s="880"/>
      <c r="K1996" s="880"/>
      <c r="L1996" s="880" t="s">
        <v>1400</v>
      </c>
      <c r="M1996" s="1461">
        <v>1209</v>
      </c>
      <c r="N1996" s="880"/>
      <c r="R1996" s="1479" t="s">
        <v>2110</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2057</v>
      </c>
      <c r="I1997" s="880"/>
      <c r="J1997" s="880"/>
      <c r="K1997" s="880"/>
      <c r="L1997" s="880" t="s">
        <v>1410</v>
      </c>
      <c r="M1997" s="1461">
        <v>1210</v>
      </c>
      <c r="N1997" s="880"/>
      <c r="R1997" s="1479" t="s">
        <v>2110</v>
      </c>
      <c r="T1997" s="1483" t="str">
        <f t="shared" si="323"/>
        <v/>
      </c>
    </row>
    <row r="1998" spans="1:26" s="1477" customFormat="1" x14ac:dyDescent="0.25">
      <c r="A1998" s="900" t="s">
        <v>2072</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2072</v>
      </c>
      <c r="G1998" s="1483" t="str">
        <f>IF(T1998&lt;&gt;"","AQ","")</f>
        <v/>
      </c>
      <c r="H1998" s="1483" t="s">
        <v>2057</v>
      </c>
      <c r="I1998" s="880"/>
      <c r="J1998" s="880"/>
      <c r="K1998" s="880"/>
      <c r="L1998" s="880" t="s">
        <v>2072</v>
      </c>
      <c r="M1998" s="1461">
        <v>1211</v>
      </c>
      <c r="N1998" s="880"/>
      <c r="R1998" s="1479" t="s">
        <v>2110</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2121</v>
      </c>
      <c r="G1999" s="1483" t="str">
        <f>IF(T1999&lt;&gt;"","AA","")</f>
        <v/>
      </c>
      <c r="H1999" s="1483" t="s">
        <v>2057</v>
      </c>
      <c r="I1999" s="880"/>
      <c r="J1999" s="880"/>
      <c r="K1999" s="880"/>
      <c r="L1999" s="880" t="s">
        <v>2073</v>
      </c>
      <c r="M1999" s="1461">
        <v>1212</v>
      </c>
      <c r="N1999" s="880"/>
      <c r="R1999" s="1479" t="s">
        <v>2110</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2060</v>
      </c>
      <c r="G2000" s="1483" t="str">
        <f>IF(T2000&lt;&gt;"","H","")</f>
        <v/>
      </c>
      <c r="H2000" s="1483" t="s">
        <v>2057</v>
      </c>
      <c r="I2000" s="880"/>
      <c r="J2000" s="880"/>
      <c r="K2000" s="880"/>
      <c r="L2000" s="880" t="s">
        <v>1411</v>
      </c>
      <c r="M2000" s="1461">
        <v>1213</v>
      </c>
      <c r="N2000" s="880"/>
      <c r="R2000" s="1479" t="s">
        <v>2110</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2057</v>
      </c>
      <c r="I2001" s="880"/>
      <c r="J2001" s="880"/>
      <c r="K2001" s="880"/>
      <c r="L2001" s="880" t="s">
        <v>1507</v>
      </c>
      <c r="M2001" s="1461">
        <v>1214</v>
      </c>
      <c r="N2001" s="880"/>
      <c r="O2001" s="1477" t="s">
        <v>727</v>
      </c>
      <c r="R2001" s="1479" t="s">
        <v>2111</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2111</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2057</v>
      </c>
      <c r="I2003" s="880"/>
      <c r="J2003" s="880"/>
      <c r="K2003" s="880"/>
      <c r="L2003" s="880" t="s">
        <v>1397</v>
      </c>
      <c r="M2003" s="1461">
        <v>1216</v>
      </c>
      <c r="N2003" s="880"/>
      <c r="O2003" s="1477" t="s">
        <v>728</v>
      </c>
      <c r="R2003" s="1479" t="s">
        <v>2111</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2059</v>
      </c>
      <c r="G2004" s="1483" t="str">
        <f>IF(T2004&lt;&gt;"","I","")</f>
        <v/>
      </c>
      <c r="H2004" s="1483" t="s">
        <v>2057</v>
      </c>
      <c r="I2004" s="880"/>
      <c r="J2004" s="880"/>
      <c r="K2004" s="880"/>
      <c r="L2004" s="880" t="s">
        <v>1395</v>
      </c>
      <c r="M2004" s="1461">
        <v>1217</v>
      </c>
      <c r="N2004" s="880"/>
      <c r="O2004" s="1477">
        <v>530</v>
      </c>
      <c r="R2004" s="1479" t="s">
        <v>2111</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2057</v>
      </c>
      <c r="I2005" s="880"/>
      <c r="J2005" s="880"/>
      <c r="K2005" s="880"/>
      <c r="L2005" s="880" t="s">
        <v>1396</v>
      </c>
      <c r="M2005" s="1461">
        <v>1218</v>
      </c>
      <c r="N2005" s="880"/>
      <c r="O2005" s="1477" t="s">
        <v>2094</v>
      </c>
      <c r="R2005" s="1479" t="s">
        <v>2111</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2057</v>
      </c>
      <c r="I2006" s="880"/>
      <c r="J2006" s="880"/>
      <c r="K2006" s="880"/>
      <c r="L2006" s="880" t="s">
        <v>1399</v>
      </c>
      <c r="M2006" s="1461">
        <v>1219</v>
      </c>
      <c r="N2006" s="880"/>
      <c r="R2006" s="1479" t="s">
        <v>2111</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2057</v>
      </c>
      <c r="I2007" s="880"/>
      <c r="J2007" s="880"/>
      <c r="K2007" s="880"/>
      <c r="L2007" s="880" t="s">
        <v>1400</v>
      </c>
      <c r="M2007" s="1461">
        <v>1220</v>
      </c>
      <c r="N2007" s="880"/>
      <c r="R2007" s="1479" t="s">
        <v>2111</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2057</v>
      </c>
      <c r="I2008" s="880"/>
      <c r="J2008" s="880"/>
      <c r="K2008" s="880"/>
      <c r="L2008" s="880" t="s">
        <v>1410</v>
      </c>
      <c r="M2008" s="1461">
        <v>1221</v>
      </c>
      <c r="N2008" s="880"/>
      <c r="R2008" s="1479" t="s">
        <v>2111</v>
      </c>
      <c r="T2008" s="1483" t="str">
        <f t="shared" si="324"/>
        <v/>
      </c>
    </row>
    <row r="2009" spans="1:20" s="1477" customFormat="1" x14ac:dyDescent="0.25">
      <c r="A2009" s="903" t="s">
        <v>2072</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2072</v>
      </c>
      <c r="G2009" s="1483" t="str">
        <f>IF(T2009&lt;&gt;"","AQ","")</f>
        <v/>
      </c>
      <c r="H2009" s="1483" t="s">
        <v>2057</v>
      </c>
      <c r="I2009" s="880"/>
      <c r="J2009" s="880"/>
      <c r="K2009" s="880"/>
      <c r="L2009" s="880" t="s">
        <v>2072</v>
      </c>
      <c r="M2009" s="1461">
        <v>1222</v>
      </c>
      <c r="N2009" s="880"/>
      <c r="R2009" s="1479" t="s">
        <v>2111</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2121</v>
      </c>
      <c r="G2010" s="1483" t="str">
        <f>IF(T2010&lt;&gt;"","AA","")</f>
        <v/>
      </c>
      <c r="H2010" s="1483" t="s">
        <v>2057</v>
      </c>
      <c r="I2010" s="880"/>
      <c r="J2010" s="880"/>
      <c r="K2010" s="880"/>
      <c r="L2010" s="880" t="s">
        <v>2073</v>
      </c>
      <c r="M2010" s="1461">
        <v>1223</v>
      </c>
      <c r="N2010" s="880"/>
      <c r="R2010" s="1479" t="s">
        <v>2111</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2060</v>
      </c>
      <c r="G2011" s="1483" t="str">
        <f>IF(T2011&lt;&gt;"","H","")</f>
        <v/>
      </c>
      <c r="H2011" s="1483" t="s">
        <v>2057</v>
      </c>
      <c r="I2011" s="880"/>
      <c r="J2011" s="880"/>
      <c r="K2011" s="880"/>
      <c r="L2011" s="880" t="s">
        <v>1411</v>
      </c>
      <c r="M2011" s="1461">
        <v>1224</v>
      </c>
      <c r="N2011" s="880"/>
      <c r="R2011" s="1479" t="s">
        <v>2111</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2057</v>
      </c>
      <c r="I2012" s="880"/>
      <c r="J2012" s="880"/>
      <c r="K2012" s="880"/>
      <c r="L2012" s="880" t="s">
        <v>1507</v>
      </c>
      <c r="M2012" s="1461">
        <v>1225</v>
      </c>
      <c r="N2012" s="880"/>
      <c r="O2012" s="1477" t="s">
        <v>727</v>
      </c>
      <c r="R2012" s="1479" t="s">
        <v>2112</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2112</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2057</v>
      </c>
      <c r="I2014" s="880"/>
      <c r="J2014" s="880"/>
      <c r="K2014" s="880"/>
      <c r="L2014" s="880" t="s">
        <v>1397</v>
      </c>
      <c r="M2014" s="1461">
        <v>1227</v>
      </c>
      <c r="N2014" s="880"/>
      <c r="O2014" s="1477" t="s">
        <v>728</v>
      </c>
      <c r="R2014" s="1479" t="s">
        <v>2112</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2059</v>
      </c>
      <c r="G2015" s="1483" t="str">
        <f>IF(T2015&lt;&gt;"","I","")</f>
        <v/>
      </c>
      <c r="H2015" s="1483" t="s">
        <v>2057</v>
      </c>
      <c r="I2015" s="880"/>
      <c r="J2015" s="880"/>
      <c r="K2015" s="880"/>
      <c r="L2015" s="880" t="s">
        <v>1395</v>
      </c>
      <c r="M2015" s="1461">
        <v>1228</v>
      </c>
      <c r="N2015" s="880"/>
      <c r="O2015" s="1477">
        <v>544</v>
      </c>
      <c r="R2015" s="1479" t="s">
        <v>2112</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2057</v>
      </c>
      <c r="I2016" s="880"/>
      <c r="J2016" s="880"/>
      <c r="K2016" s="880"/>
      <c r="L2016" s="880" t="s">
        <v>1396</v>
      </c>
      <c r="M2016" s="1461">
        <v>1229</v>
      </c>
      <c r="N2016" s="880"/>
      <c r="O2016" s="1477" t="s">
        <v>2095</v>
      </c>
      <c r="R2016" s="1479" t="s">
        <v>2112</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2057</v>
      </c>
      <c r="I2017" s="880"/>
      <c r="J2017" s="880"/>
      <c r="K2017" s="880"/>
      <c r="L2017" s="880" t="s">
        <v>1399</v>
      </c>
      <c r="M2017" s="1461">
        <v>1230</v>
      </c>
      <c r="N2017" s="880"/>
      <c r="R2017" s="1479" t="s">
        <v>2112</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2057</v>
      </c>
      <c r="I2018" s="880"/>
      <c r="J2018" s="880"/>
      <c r="K2018" s="880"/>
      <c r="L2018" s="880" t="s">
        <v>1400</v>
      </c>
      <c r="M2018" s="1461">
        <v>1231</v>
      </c>
      <c r="N2018" s="880"/>
      <c r="R2018" s="1479" t="s">
        <v>2112</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2057</v>
      </c>
      <c r="I2019" s="880"/>
      <c r="J2019" s="880"/>
      <c r="K2019" s="880"/>
      <c r="L2019" s="880" t="s">
        <v>1410</v>
      </c>
      <c r="M2019" s="1461">
        <v>1232</v>
      </c>
      <c r="N2019" s="880"/>
      <c r="R2019" s="1479" t="s">
        <v>2112</v>
      </c>
      <c r="T2019" s="1483" t="str">
        <f t="shared" si="326"/>
        <v/>
      </c>
    </row>
    <row r="2020" spans="1:20" s="1477" customFormat="1" x14ac:dyDescent="0.25">
      <c r="A2020" s="900" t="s">
        <v>2072</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2072</v>
      </c>
      <c r="G2020" s="1483" t="str">
        <f>IF(T2020&lt;&gt;"","AQ","")</f>
        <v/>
      </c>
      <c r="H2020" s="1483" t="s">
        <v>2057</v>
      </c>
      <c r="I2020" s="880"/>
      <c r="J2020" s="880"/>
      <c r="K2020" s="880"/>
      <c r="L2020" s="880" t="s">
        <v>2072</v>
      </c>
      <c r="M2020" s="1461">
        <v>1233</v>
      </c>
      <c r="N2020" s="880"/>
      <c r="R2020" s="1479" t="s">
        <v>2112</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2121</v>
      </c>
      <c r="G2021" s="1483" t="str">
        <f>IF(T2021&lt;&gt;"","AA","")</f>
        <v/>
      </c>
      <c r="H2021" s="1483" t="s">
        <v>2057</v>
      </c>
      <c r="I2021" s="880"/>
      <c r="J2021" s="880"/>
      <c r="K2021" s="880"/>
      <c r="L2021" s="880" t="s">
        <v>2073</v>
      </c>
      <c r="M2021" s="1461">
        <v>1234</v>
      </c>
      <c r="N2021" s="880"/>
      <c r="R2021" s="1479" t="s">
        <v>2112</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2060</v>
      </c>
      <c r="G2022" s="1483" t="str">
        <f>IF(T2022&lt;&gt;"","H","")</f>
        <v/>
      </c>
      <c r="H2022" s="1483" t="s">
        <v>2057</v>
      </c>
      <c r="I2022" s="880"/>
      <c r="J2022" s="880"/>
      <c r="K2022" s="880"/>
      <c r="L2022" s="880" t="s">
        <v>1411</v>
      </c>
      <c r="M2022" s="1461">
        <v>1235</v>
      </c>
      <c r="N2022" s="880"/>
      <c r="R2022" s="1479" t="s">
        <v>2112</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2057</v>
      </c>
      <c r="I2023" s="880"/>
      <c r="J2023" s="880"/>
      <c r="K2023" s="880"/>
      <c r="L2023" s="880" t="s">
        <v>1507</v>
      </c>
      <c r="M2023" s="1461">
        <v>1236</v>
      </c>
      <c r="N2023" s="880"/>
      <c r="O2023" s="1477" t="s">
        <v>727</v>
      </c>
      <c r="R2023" s="1479" t="s">
        <v>2113</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2113</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2057</v>
      </c>
      <c r="I2025" s="880"/>
      <c r="J2025" s="880"/>
      <c r="K2025" s="880"/>
      <c r="L2025" s="880" t="s">
        <v>1397</v>
      </c>
      <c r="M2025" s="1461">
        <v>1238</v>
      </c>
      <c r="N2025" s="880"/>
      <c r="O2025" s="1477" t="s">
        <v>728</v>
      </c>
      <c r="R2025" s="1479" t="s">
        <v>2113</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2059</v>
      </c>
      <c r="G2026" s="1483" t="str">
        <f>IF(T2026&lt;&gt;"","I","")</f>
        <v/>
      </c>
      <c r="H2026" s="1483" t="s">
        <v>2057</v>
      </c>
      <c r="I2026" s="880"/>
      <c r="J2026" s="880"/>
      <c r="K2026" s="880"/>
      <c r="L2026" s="880" t="s">
        <v>1395</v>
      </c>
      <c r="M2026" s="1461">
        <v>1239</v>
      </c>
      <c r="N2026" s="880"/>
      <c r="O2026" s="1477">
        <v>558</v>
      </c>
      <c r="R2026" s="1479" t="s">
        <v>2113</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2057</v>
      </c>
      <c r="I2027" s="880"/>
      <c r="J2027" s="880"/>
      <c r="K2027" s="880"/>
      <c r="L2027" s="880" t="s">
        <v>1396</v>
      </c>
      <c r="M2027" s="1461">
        <v>1240</v>
      </c>
      <c r="N2027" s="880"/>
      <c r="O2027" s="1477" t="s">
        <v>2096</v>
      </c>
      <c r="R2027" s="1479" t="s">
        <v>2113</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2057</v>
      </c>
      <c r="I2028" s="880"/>
      <c r="J2028" s="880"/>
      <c r="K2028" s="880"/>
      <c r="L2028" s="880" t="s">
        <v>1399</v>
      </c>
      <c r="M2028" s="1461">
        <v>1241</v>
      </c>
      <c r="N2028" s="880"/>
      <c r="R2028" s="1479" t="s">
        <v>2113</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2057</v>
      </c>
      <c r="I2029" s="880"/>
      <c r="J2029" s="880"/>
      <c r="K2029" s="880"/>
      <c r="L2029" s="880" t="s">
        <v>1400</v>
      </c>
      <c r="M2029" s="1461">
        <v>1242</v>
      </c>
      <c r="N2029" s="880"/>
      <c r="R2029" s="1479" t="s">
        <v>2113</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2057</v>
      </c>
      <c r="I2030" s="880"/>
      <c r="J2030" s="880"/>
      <c r="K2030" s="880"/>
      <c r="L2030" s="880" t="s">
        <v>1410</v>
      </c>
      <c r="M2030" s="1461">
        <v>1243</v>
      </c>
      <c r="N2030" s="880"/>
      <c r="R2030" s="1479" t="s">
        <v>2113</v>
      </c>
      <c r="T2030" s="1483" t="str">
        <f t="shared" si="327"/>
        <v/>
      </c>
    </row>
    <row r="2031" spans="1:20" s="1477" customFormat="1" x14ac:dyDescent="0.25">
      <c r="A2031" s="903" t="s">
        <v>2072</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2072</v>
      </c>
      <c r="G2031" s="1483" t="str">
        <f>IF(T2031&lt;&gt;"","AQ","")</f>
        <v/>
      </c>
      <c r="H2031" s="1483" t="s">
        <v>2057</v>
      </c>
      <c r="I2031" s="880"/>
      <c r="J2031" s="880"/>
      <c r="K2031" s="880"/>
      <c r="L2031" s="880" t="s">
        <v>2072</v>
      </c>
      <c r="M2031" s="1461">
        <v>1244</v>
      </c>
      <c r="N2031" s="880"/>
      <c r="R2031" s="1479" t="s">
        <v>2113</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2121</v>
      </c>
      <c r="G2032" s="1483" t="str">
        <f>IF(T2032&lt;&gt;"","AA","")</f>
        <v/>
      </c>
      <c r="H2032" s="1483" t="s">
        <v>2057</v>
      </c>
      <c r="I2032" s="880"/>
      <c r="J2032" s="880"/>
      <c r="K2032" s="880"/>
      <c r="L2032" s="880" t="s">
        <v>2073</v>
      </c>
      <c r="M2032" s="1461">
        <v>1245</v>
      </c>
      <c r="N2032" s="880"/>
      <c r="R2032" s="1479" t="s">
        <v>2113</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2060</v>
      </c>
      <c r="G2033" s="1483" t="str">
        <f>IF(T2033&lt;&gt;"","H","")</f>
        <v/>
      </c>
      <c r="H2033" s="1483" t="s">
        <v>2057</v>
      </c>
      <c r="I2033" s="880"/>
      <c r="J2033" s="880"/>
      <c r="K2033" s="880"/>
      <c r="L2033" s="880" t="s">
        <v>1411</v>
      </c>
      <c r="M2033" s="1461">
        <v>1246</v>
      </c>
      <c r="N2033" s="880"/>
      <c r="R2033" s="1479" t="s">
        <v>2113</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2057</v>
      </c>
      <c r="I2034" s="880"/>
      <c r="J2034" s="880"/>
      <c r="K2034" s="880"/>
      <c r="L2034" s="880" t="s">
        <v>1507</v>
      </c>
      <c r="M2034" s="1461">
        <v>1247</v>
      </c>
      <c r="N2034" s="880"/>
      <c r="O2034" s="1477" t="s">
        <v>727</v>
      </c>
      <c r="R2034" s="1479" t="s">
        <v>2114</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2114</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2057</v>
      </c>
      <c r="I2036" s="880"/>
      <c r="J2036" s="880"/>
      <c r="K2036" s="880"/>
      <c r="L2036" s="880" t="s">
        <v>1397</v>
      </c>
      <c r="M2036" s="1461">
        <v>1249</v>
      </c>
      <c r="N2036" s="880"/>
      <c r="O2036" s="1477" t="s">
        <v>728</v>
      </c>
      <c r="R2036" s="1479" t="s">
        <v>2114</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2059</v>
      </c>
      <c r="G2037" s="1483" t="str">
        <f>IF(T2037&lt;&gt;"","I","")</f>
        <v/>
      </c>
      <c r="H2037" s="1483" t="s">
        <v>2057</v>
      </c>
      <c r="I2037" s="880"/>
      <c r="J2037" s="880"/>
      <c r="K2037" s="880"/>
      <c r="L2037" s="880" t="s">
        <v>1395</v>
      </c>
      <c r="M2037" s="1461">
        <v>1250</v>
      </c>
      <c r="N2037" s="880"/>
      <c r="O2037" s="1477">
        <v>572</v>
      </c>
      <c r="R2037" s="1479" t="s">
        <v>2114</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2057</v>
      </c>
      <c r="I2038" s="880"/>
      <c r="J2038" s="880"/>
      <c r="K2038" s="880"/>
      <c r="L2038" s="880" t="s">
        <v>1396</v>
      </c>
      <c r="M2038" s="1461">
        <v>1251</v>
      </c>
      <c r="N2038" s="880"/>
      <c r="O2038" s="1477" t="s">
        <v>2097</v>
      </c>
      <c r="R2038" s="1479" t="s">
        <v>2114</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2057</v>
      </c>
      <c r="I2039" s="880"/>
      <c r="J2039" s="880"/>
      <c r="K2039" s="880"/>
      <c r="L2039" s="880" t="s">
        <v>1399</v>
      </c>
      <c r="M2039" s="1461">
        <v>1252</v>
      </c>
      <c r="N2039" s="880"/>
      <c r="R2039" s="1479" t="s">
        <v>2114</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2057</v>
      </c>
      <c r="I2040" s="880"/>
      <c r="J2040" s="880"/>
      <c r="K2040" s="880"/>
      <c r="L2040" s="880" t="s">
        <v>1400</v>
      </c>
      <c r="M2040" s="1461">
        <v>1253</v>
      </c>
      <c r="N2040" s="880"/>
      <c r="R2040" s="1479" t="s">
        <v>2114</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2057</v>
      </c>
      <c r="I2041" s="880"/>
      <c r="J2041" s="880"/>
      <c r="K2041" s="880"/>
      <c r="L2041" s="880" t="s">
        <v>1410</v>
      </c>
      <c r="M2041" s="1461">
        <v>1254</v>
      </c>
      <c r="N2041" s="880"/>
      <c r="R2041" s="1479" t="s">
        <v>2114</v>
      </c>
      <c r="T2041" s="1483" t="str">
        <f t="shared" si="328"/>
        <v/>
      </c>
    </row>
    <row r="2042" spans="1:20" s="1477" customFormat="1" x14ac:dyDescent="0.25">
      <c r="A2042" s="900" t="s">
        <v>2072</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2072</v>
      </c>
      <c r="G2042" s="1483" t="str">
        <f>IF(T2042&lt;&gt;"","AQ","")</f>
        <v/>
      </c>
      <c r="H2042" s="1483" t="s">
        <v>2057</v>
      </c>
      <c r="I2042" s="880"/>
      <c r="J2042" s="880"/>
      <c r="K2042" s="880"/>
      <c r="L2042" s="880" t="s">
        <v>2072</v>
      </c>
      <c r="M2042" s="1461">
        <v>1255</v>
      </c>
      <c r="N2042" s="880"/>
      <c r="R2042" s="1479" t="s">
        <v>2114</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2121</v>
      </c>
      <c r="G2043" s="1483" t="str">
        <f>IF(T2043&lt;&gt;"","AA","")</f>
        <v/>
      </c>
      <c r="H2043" s="1483" t="s">
        <v>2057</v>
      </c>
      <c r="I2043" s="880"/>
      <c r="J2043" s="880"/>
      <c r="K2043" s="880"/>
      <c r="L2043" s="880" t="s">
        <v>2073</v>
      </c>
      <c r="M2043" s="1461">
        <v>1256</v>
      </c>
      <c r="N2043" s="880"/>
      <c r="R2043" s="1479" t="s">
        <v>2114</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2060</v>
      </c>
      <c r="G2044" s="1483" t="str">
        <f>IF(T2044&lt;&gt;"","H","")</f>
        <v/>
      </c>
      <c r="H2044" s="1483" t="s">
        <v>2057</v>
      </c>
      <c r="I2044" s="880"/>
      <c r="J2044" s="880"/>
      <c r="K2044" s="880"/>
      <c r="L2044" s="880" t="s">
        <v>1411</v>
      </c>
      <c r="M2044" s="1461">
        <v>1257</v>
      </c>
      <c r="N2044" s="880"/>
      <c r="R2044" s="1479" t="s">
        <v>2114</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2057</v>
      </c>
      <c r="I2045" s="880"/>
      <c r="J2045" s="880"/>
      <c r="K2045" s="880"/>
      <c r="L2045" s="880" t="s">
        <v>1507</v>
      </c>
      <c r="M2045" s="1461">
        <v>1258</v>
      </c>
      <c r="N2045" s="880"/>
      <c r="O2045" s="1477" t="s">
        <v>727</v>
      </c>
      <c r="R2045" s="1479" t="s">
        <v>2115</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2115</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2057</v>
      </c>
      <c r="I2047" s="880"/>
      <c r="J2047" s="880"/>
      <c r="K2047" s="880"/>
      <c r="L2047" s="880" t="s">
        <v>1397</v>
      </c>
      <c r="M2047" s="1461">
        <v>1260</v>
      </c>
      <c r="N2047" s="880"/>
      <c r="O2047" s="1477" t="s">
        <v>728</v>
      </c>
      <c r="R2047" s="1479" t="s">
        <v>2115</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2059</v>
      </c>
      <c r="G2048" s="1483" t="str">
        <f>IF(T2048&lt;&gt;"","I","")</f>
        <v/>
      </c>
      <c r="H2048" s="1483" t="s">
        <v>2057</v>
      </c>
      <c r="I2048" s="880"/>
      <c r="J2048" s="880"/>
      <c r="K2048" s="880"/>
      <c r="L2048" s="880" t="s">
        <v>1395</v>
      </c>
      <c r="M2048" s="1461">
        <v>1261</v>
      </c>
      <c r="N2048" s="880"/>
      <c r="O2048" s="1477">
        <v>586</v>
      </c>
      <c r="R2048" s="1479" t="s">
        <v>2115</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2057</v>
      </c>
      <c r="I2049" s="880"/>
      <c r="J2049" s="880"/>
      <c r="K2049" s="880"/>
      <c r="L2049" s="880" t="s">
        <v>1396</v>
      </c>
      <c r="M2049" s="1461">
        <v>1262</v>
      </c>
      <c r="N2049" s="880"/>
      <c r="O2049" s="1477" t="s">
        <v>2098</v>
      </c>
      <c r="R2049" s="1479" t="s">
        <v>2115</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2057</v>
      </c>
      <c r="I2050" s="880"/>
      <c r="J2050" s="880"/>
      <c r="K2050" s="880"/>
      <c r="L2050" s="880" t="s">
        <v>1399</v>
      </c>
      <c r="M2050" s="1461">
        <v>1263</v>
      </c>
      <c r="N2050" s="880"/>
      <c r="R2050" s="1479" t="s">
        <v>2115</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2057</v>
      </c>
      <c r="I2051" s="880"/>
      <c r="J2051" s="880"/>
      <c r="K2051" s="880"/>
      <c r="L2051" s="880" t="s">
        <v>1400</v>
      </c>
      <c r="M2051" s="1461">
        <v>1264</v>
      </c>
      <c r="N2051" s="880"/>
      <c r="R2051" s="1479" t="s">
        <v>2115</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2057</v>
      </c>
      <c r="I2052" s="880"/>
      <c r="J2052" s="880"/>
      <c r="K2052" s="880"/>
      <c r="L2052" s="880" t="s">
        <v>1410</v>
      </c>
      <c r="M2052" s="1461">
        <v>1265</v>
      </c>
      <c r="N2052" s="880"/>
      <c r="R2052" s="1479" t="s">
        <v>2115</v>
      </c>
      <c r="T2052" s="1483" t="str">
        <f t="shared" si="329"/>
        <v/>
      </c>
    </row>
    <row r="2053" spans="1:20" s="1477" customFormat="1" x14ac:dyDescent="0.25">
      <c r="A2053" s="903" t="s">
        <v>2072</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2072</v>
      </c>
      <c r="G2053" s="1483" t="str">
        <f>IF(T2053&lt;&gt;"","AQ","")</f>
        <v/>
      </c>
      <c r="H2053" s="1483" t="s">
        <v>2057</v>
      </c>
      <c r="I2053" s="880"/>
      <c r="J2053" s="880"/>
      <c r="K2053" s="880"/>
      <c r="L2053" s="880" t="s">
        <v>2072</v>
      </c>
      <c r="M2053" s="1461">
        <v>1266</v>
      </c>
      <c r="N2053" s="880"/>
      <c r="R2053" s="1479" t="s">
        <v>2115</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2121</v>
      </c>
      <c r="G2054" s="1483" t="str">
        <f>IF(T2054&lt;&gt;"","AA","")</f>
        <v/>
      </c>
      <c r="H2054" s="1483" t="s">
        <v>2057</v>
      </c>
      <c r="I2054" s="880"/>
      <c r="J2054" s="880"/>
      <c r="K2054" s="880"/>
      <c r="L2054" s="880" t="s">
        <v>2073</v>
      </c>
      <c r="M2054" s="1461">
        <v>1267</v>
      </c>
      <c r="N2054" s="880"/>
      <c r="R2054" s="1479" t="s">
        <v>2115</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2060</v>
      </c>
      <c r="G2055" s="1483" t="str">
        <f>IF(T2055&lt;&gt;"","H","")</f>
        <v/>
      </c>
      <c r="H2055" s="1483" t="s">
        <v>2057</v>
      </c>
      <c r="I2055" s="880"/>
      <c r="J2055" s="880"/>
      <c r="K2055" s="880"/>
      <c r="L2055" s="880" t="s">
        <v>1411</v>
      </c>
      <c r="M2055" s="1461">
        <v>1268</v>
      </c>
      <c r="N2055" s="880"/>
      <c r="R2055" s="1479" t="s">
        <v>2115</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2057</v>
      </c>
      <c r="I2056" s="880"/>
      <c r="J2056" s="880"/>
      <c r="K2056" s="880"/>
      <c r="L2056" s="880" t="s">
        <v>1507</v>
      </c>
      <c r="M2056" s="1461">
        <v>1269</v>
      </c>
      <c r="N2056" s="880"/>
      <c r="O2056" s="1477" t="s">
        <v>727</v>
      </c>
      <c r="R2056" s="1479" t="s">
        <v>2116</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2116</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2057</v>
      </c>
      <c r="I2058" s="880"/>
      <c r="J2058" s="880"/>
      <c r="K2058" s="880"/>
      <c r="L2058" s="880" t="s">
        <v>1397</v>
      </c>
      <c r="M2058" s="1461">
        <v>1271</v>
      </c>
      <c r="N2058" s="880"/>
      <c r="O2058" s="1477" t="s">
        <v>728</v>
      </c>
      <c r="R2058" s="1479" t="s">
        <v>2116</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2059</v>
      </c>
      <c r="G2059" s="1483" t="str">
        <f>IF(T2059&lt;&gt;"","I","")</f>
        <v/>
      </c>
      <c r="H2059" s="1483" t="s">
        <v>2057</v>
      </c>
      <c r="I2059" s="880"/>
      <c r="J2059" s="880"/>
      <c r="K2059" s="880"/>
      <c r="L2059" s="880" t="s">
        <v>1395</v>
      </c>
      <c r="M2059" s="1461">
        <v>1272</v>
      </c>
      <c r="N2059" s="880"/>
      <c r="O2059" s="1477">
        <v>614</v>
      </c>
      <c r="R2059" s="1479" t="s">
        <v>2116</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2057</v>
      </c>
      <c r="I2060" s="880"/>
      <c r="J2060" s="880"/>
      <c r="K2060" s="880"/>
      <c r="L2060" s="880" t="s">
        <v>1396</v>
      </c>
      <c r="M2060" s="1461">
        <v>1273</v>
      </c>
      <c r="N2060" s="880"/>
      <c r="O2060" s="1477" t="s">
        <v>2099</v>
      </c>
      <c r="R2060" s="1479" t="s">
        <v>2116</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2057</v>
      </c>
      <c r="I2061" s="880"/>
      <c r="J2061" s="880"/>
      <c r="K2061" s="880"/>
      <c r="L2061" s="880" t="s">
        <v>1399</v>
      </c>
      <c r="M2061" s="1461">
        <v>1274</v>
      </c>
      <c r="N2061" s="880"/>
      <c r="R2061" s="1479" t="s">
        <v>2116</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2057</v>
      </c>
      <c r="I2062" s="880"/>
      <c r="J2062" s="880"/>
      <c r="K2062" s="880"/>
      <c r="L2062" s="880" t="s">
        <v>1400</v>
      </c>
      <c r="M2062" s="1461">
        <v>1275</v>
      </c>
      <c r="N2062" s="880"/>
      <c r="R2062" s="1479" t="s">
        <v>2116</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2057</v>
      </c>
      <c r="I2063" s="880"/>
      <c r="J2063" s="880"/>
      <c r="K2063" s="880"/>
      <c r="L2063" s="880" t="s">
        <v>1410</v>
      </c>
      <c r="M2063" s="1461">
        <v>1276</v>
      </c>
      <c r="N2063" s="880"/>
      <c r="R2063" s="1479" t="s">
        <v>2116</v>
      </c>
      <c r="T2063" s="1483" t="str">
        <f t="shared" si="330"/>
        <v/>
      </c>
    </row>
    <row r="2064" spans="1:20" s="1477" customFormat="1" x14ac:dyDescent="0.25">
      <c r="A2064" s="900" t="s">
        <v>2072</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2072</v>
      </c>
      <c r="G2064" s="1483" t="str">
        <f>IF(T2064&lt;&gt;"","AQ","")</f>
        <v/>
      </c>
      <c r="H2064" s="1483" t="s">
        <v>2057</v>
      </c>
      <c r="I2064" s="880"/>
      <c r="J2064" s="880"/>
      <c r="K2064" s="880"/>
      <c r="L2064" s="880" t="s">
        <v>2072</v>
      </c>
      <c r="M2064" s="1461">
        <v>1277</v>
      </c>
      <c r="N2064" s="880"/>
      <c r="R2064" s="1479" t="s">
        <v>2116</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2121</v>
      </c>
      <c r="G2065" s="1483" t="str">
        <f>IF(T2065&lt;&gt;"","AA","")</f>
        <v/>
      </c>
      <c r="H2065" s="1483" t="s">
        <v>2057</v>
      </c>
      <c r="I2065" s="880"/>
      <c r="J2065" s="880"/>
      <c r="K2065" s="880"/>
      <c r="L2065" s="880" t="s">
        <v>2073</v>
      </c>
      <c r="M2065" s="1461">
        <v>1278</v>
      </c>
      <c r="N2065" s="880"/>
      <c r="R2065" s="1479" t="s">
        <v>2116</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2060</v>
      </c>
      <c r="G2066" s="1483" t="str">
        <f>IF(T2066&lt;&gt;"","H","")</f>
        <v/>
      </c>
      <c r="H2066" s="1483" t="s">
        <v>2057</v>
      </c>
      <c r="I2066" s="880"/>
      <c r="J2066" s="880"/>
      <c r="K2066" s="880"/>
      <c r="L2066" s="880" t="s">
        <v>1411</v>
      </c>
      <c r="M2066" s="1461">
        <v>1279</v>
      </c>
      <c r="N2066" s="880"/>
      <c r="R2066" s="1479" t="s">
        <v>2116</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2057</v>
      </c>
      <c r="I2067" s="880"/>
      <c r="J2067" s="880"/>
      <c r="K2067" s="880"/>
      <c r="L2067" s="880" t="s">
        <v>1507</v>
      </c>
      <c r="M2067" s="1461">
        <v>1280</v>
      </c>
      <c r="N2067" s="880"/>
      <c r="O2067" s="1477" t="s">
        <v>727</v>
      </c>
      <c r="R2067" s="1479" t="s">
        <v>2117</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2117</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2057</v>
      </c>
      <c r="I2069" s="880"/>
      <c r="J2069" s="880"/>
      <c r="K2069" s="880"/>
      <c r="L2069" s="880" t="s">
        <v>1397</v>
      </c>
      <c r="M2069" s="1461">
        <v>1282</v>
      </c>
      <c r="N2069" s="880"/>
      <c r="O2069" s="1477" t="s">
        <v>728</v>
      </c>
      <c r="R2069" s="1479" t="s">
        <v>2117</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2059</v>
      </c>
      <c r="G2070" s="1483" t="str">
        <f>IF(T2070&lt;&gt;"","I","")</f>
        <v/>
      </c>
      <c r="H2070" s="1483" t="s">
        <v>2057</v>
      </c>
      <c r="I2070" s="880"/>
      <c r="J2070" s="880"/>
      <c r="K2070" s="880"/>
      <c r="L2070" s="880" t="s">
        <v>1395</v>
      </c>
      <c r="M2070" s="1461">
        <v>1283</v>
      </c>
      <c r="N2070" s="880"/>
      <c r="O2070" s="1477">
        <v>614</v>
      </c>
      <c r="R2070" s="1479" t="s">
        <v>2117</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2057</v>
      </c>
      <c r="I2071" s="880"/>
      <c r="J2071" s="880"/>
      <c r="K2071" s="880"/>
      <c r="L2071" s="880" t="s">
        <v>1396</v>
      </c>
      <c r="M2071" s="1461">
        <v>1284</v>
      </c>
      <c r="N2071" s="880"/>
      <c r="O2071" s="1477" t="s">
        <v>2100</v>
      </c>
      <c r="R2071" s="1479" t="s">
        <v>2117</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2057</v>
      </c>
      <c r="I2072" s="880"/>
      <c r="J2072" s="880"/>
      <c r="K2072" s="880"/>
      <c r="L2072" s="880" t="s">
        <v>1399</v>
      </c>
      <c r="M2072" s="1461">
        <v>1285</v>
      </c>
      <c r="N2072" s="880"/>
      <c r="R2072" s="1479" t="s">
        <v>2117</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2057</v>
      </c>
      <c r="I2073" s="880"/>
      <c r="J2073" s="880"/>
      <c r="K2073" s="880"/>
      <c r="L2073" s="880" t="s">
        <v>1400</v>
      </c>
      <c r="M2073" s="1461">
        <v>1286</v>
      </c>
      <c r="N2073" s="880"/>
      <c r="R2073" s="1479" t="s">
        <v>2117</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2057</v>
      </c>
      <c r="I2074" s="880"/>
      <c r="J2074" s="880"/>
      <c r="K2074" s="880"/>
      <c r="L2074" s="880" t="s">
        <v>1410</v>
      </c>
      <c r="M2074" s="1461">
        <v>1287</v>
      </c>
      <c r="N2074" s="880"/>
      <c r="R2074" s="1479" t="s">
        <v>2117</v>
      </c>
      <c r="T2074" s="1483" t="str">
        <f t="shared" si="332"/>
        <v/>
      </c>
    </row>
    <row r="2075" spans="1:20" s="1477" customFormat="1" x14ac:dyDescent="0.25">
      <c r="A2075" s="903" t="s">
        <v>2072</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2072</v>
      </c>
      <c r="G2075" s="1483" t="str">
        <f>IF(T2075&lt;&gt;"","AQ","")</f>
        <v/>
      </c>
      <c r="H2075" s="1483" t="s">
        <v>2057</v>
      </c>
      <c r="I2075" s="880"/>
      <c r="J2075" s="880"/>
      <c r="K2075" s="880"/>
      <c r="L2075" s="880" t="s">
        <v>2072</v>
      </c>
      <c r="M2075" s="1461">
        <v>1288</v>
      </c>
      <c r="N2075" s="880"/>
      <c r="R2075" s="1479" t="s">
        <v>2117</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2121</v>
      </c>
      <c r="G2076" s="1483" t="str">
        <f>IF(T2076&lt;&gt;"","AA","")</f>
        <v/>
      </c>
      <c r="H2076" s="1483" t="s">
        <v>2057</v>
      </c>
      <c r="I2076" s="880"/>
      <c r="J2076" s="880"/>
      <c r="K2076" s="880"/>
      <c r="L2076" s="880" t="s">
        <v>2073</v>
      </c>
      <c r="M2076" s="1461">
        <v>1289</v>
      </c>
      <c r="N2076" s="880"/>
      <c r="R2076" s="1479" t="s">
        <v>2117</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2060</v>
      </c>
      <c r="G2077" s="1483" t="str">
        <f>IF(T2077&lt;&gt;"","H","")</f>
        <v/>
      </c>
      <c r="H2077" s="1483" t="s">
        <v>2057</v>
      </c>
      <c r="I2077" s="880"/>
      <c r="J2077" s="880"/>
      <c r="K2077" s="880"/>
      <c r="L2077" s="880" t="s">
        <v>1411</v>
      </c>
      <c r="M2077" s="1461">
        <v>1290</v>
      </c>
      <c r="N2077" s="880"/>
      <c r="R2077" s="1479" t="s">
        <v>2117</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2057</v>
      </c>
      <c r="I2078" s="880"/>
      <c r="J2078" s="880"/>
      <c r="K2078" s="880"/>
      <c r="L2078" s="880" t="s">
        <v>1507</v>
      </c>
      <c r="M2078" s="1461">
        <v>1291</v>
      </c>
      <c r="N2078" s="880"/>
      <c r="O2078" s="1477" t="s">
        <v>727</v>
      </c>
      <c r="R2078" s="1479" t="s">
        <v>2118</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2118</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2057</v>
      </c>
      <c r="I2080" s="880"/>
      <c r="J2080" s="880"/>
      <c r="K2080" s="880"/>
      <c r="L2080" s="880" t="s">
        <v>1397</v>
      </c>
      <c r="M2080" s="1461">
        <v>1293</v>
      </c>
      <c r="N2080" s="880"/>
      <c r="O2080" s="1477" t="s">
        <v>728</v>
      </c>
      <c r="R2080" s="1479" t="s">
        <v>2118</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2059</v>
      </c>
      <c r="G2081" s="1483" t="str">
        <f>IF(T2081&lt;&gt;"","I","")</f>
        <v/>
      </c>
      <c r="H2081" s="1483" t="s">
        <v>2057</v>
      </c>
      <c r="I2081" s="880"/>
      <c r="J2081" s="880"/>
      <c r="K2081" s="880"/>
      <c r="L2081" s="880" t="s">
        <v>1395</v>
      </c>
      <c r="M2081" s="1461">
        <v>1294</v>
      </c>
      <c r="N2081" s="880"/>
      <c r="O2081" s="1477">
        <v>628</v>
      </c>
      <c r="R2081" s="1479" t="s">
        <v>2118</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2057</v>
      </c>
      <c r="I2082" s="880"/>
      <c r="J2082" s="880"/>
      <c r="K2082" s="880"/>
      <c r="L2082" s="880" t="s">
        <v>1396</v>
      </c>
      <c r="M2082" s="1461">
        <v>1295</v>
      </c>
      <c r="N2082" s="880"/>
      <c r="O2082" s="1477" t="s">
        <v>2101</v>
      </c>
      <c r="R2082" s="1479" t="s">
        <v>2118</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2057</v>
      </c>
      <c r="I2083" s="880"/>
      <c r="J2083" s="880"/>
      <c r="K2083" s="880"/>
      <c r="L2083" s="880" t="s">
        <v>1399</v>
      </c>
      <c r="M2083" s="1461">
        <v>1296</v>
      </c>
      <c r="N2083" s="880"/>
      <c r="R2083" s="1479" t="s">
        <v>2118</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2057</v>
      </c>
      <c r="I2084" s="880"/>
      <c r="J2084" s="880"/>
      <c r="K2084" s="880"/>
      <c r="L2084" s="880" t="s">
        <v>1400</v>
      </c>
      <c r="M2084" s="1461">
        <v>1297</v>
      </c>
      <c r="N2084" s="880"/>
      <c r="R2084" s="1479" t="s">
        <v>2118</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2057</v>
      </c>
      <c r="I2085" s="880"/>
      <c r="J2085" s="880"/>
      <c r="K2085" s="880"/>
      <c r="L2085" s="880" t="s">
        <v>1410</v>
      </c>
      <c r="M2085" s="1461">
        <v>1298</v>
      </c>
      <c r="N2085" s="880"/>
      <c r="R2085" s="1479" t="s">
        <v>2118</v>
      </c>
      <c r="T2085" s="1483" t="str">
        <f t="shared" si="333"/>
        <v/>
      </c>
    </row>
    <row r="2086" spans="1:20" s="1477" customFormat="1" x14ac:dyDescent="0.25">
      <c r="A2086" s="900" t="s">
        <v>2072</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2072</v>
      </c>
      <c r="G2086" s="1483" t="str">
        <f>IF(T2086&lt;&gt;"","AQ","")</f>
        <v/>
      </c>
      <c r="H2086" s="1483" t="s">
        <v>2057</v>
      </c>
      <c r="I2086" s="880"/>
      <c r="J2086" s="880"/>
      <c r="K2086" s="880"/>
      <c r="L2086" s="880" t="s">
        <v>2072</v>
      </c>
      <c r="M2086" s="1461">
        <v>1299</v>
      </c>
      <c r="N2086" s="880"/>
      <c r="R2086" s="1479" t="s">
        <v>2118</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2121</v>
      </c>
      <c r="G2087" s="1483" t="str">
        <f>IF(T2087&lt;&gt;"","AA","")</f>
        <v/>
      </c>
      <c r="H2087" s="1483" t="s">
        <v>2057</v>
      </c>
      <c r="I2087" s="880"/>
      <c r="J2087" s="880"/>
      <c r="K2087" s="880"/>
      <c r="L2087" s="880" t="s">
        <v>2073</v>
      </c>
      <c r="M2087" s="1461">
        <v>1300</v>
      </c>
      <c r="N2087" s="880"/>
      <c r="R2087" s="1479" t="s">
        <v>2118</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2060</v>
      </c>
      <c r="G2088" s="1483" t="str">
        <f>IF(T2088&lt;&gt;"","H","")</f>
        <v/>
      </c>
      <c r="H2088" s="1483" t="s">
        <v>2057</v>
      </c>
      <c r="I2088" s="880"/>
      <c r="J2088" s="880"/>
      <c r="K2088" s="880"/>
      <c r="L2088" s="880" t="s">
        <v>1411</v>
      </c>
      <c r="M2088" s="1461">
        <v>1301</v>
      </c>
      <c r="N2088" s="880"/>
      <c r="R2088" s="1479" t="s">
        <v>2118</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2110</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2110</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2110</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2110</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2110</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2110</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2110</v>
      </c>
    </row>
    <row r="2096" spans="1:20" s="1477" customFormat="1" x14ac:dyDescent="0.25">
      <c r="A2096" s="900" t="s">
        <v>2072</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2110</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2110</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2110</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2111</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2111</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2111</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2111</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2111</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2111</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2111</v>
      </c>
    </row>
    <row r="2106" spans="1:18" s="1477" customFormat="1" x14ac:dyDescent="0.25">
      <c r="A2106" s="903" t="s">
        <v>2072</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2111</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2111</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2111</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2112</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2112</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2112</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2112</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2112</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2112</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2112</v>
      </c>
    </row>
    <row r="2116" spans="1:18" s="1477" customFormat="1" x14ac:dyDescent="0.25">
      <c r="A2116" s="900" t="s">
        <v>2072</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2112</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2112</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2112</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2113</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2113</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2113</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2113</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2113</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2113</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2113</v>
      </c>
    </row>
    <row r="2126" spans="1:18" s="1477" customFormat="1" x14ac:dyDescent="0.25">
      <c r="A2126" s="903" t="s">
        <v>2072</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2113</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2113</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2113</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2114</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2114</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2114</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2114</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2114</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2114</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2114</v>
      </c>
    </row>
    <row r="2136" spans="1:18" s="1477" customFormat="1" x14ac:dyDescent="0.25">
      <c r="A2136" s="900" t="s">
        <v>2072</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2114</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2114</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2114</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2115</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2115</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2115</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2115</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2115</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2115</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2115</v>
      </c>
    </row>
    <row r="2146" spans="1:18" s="1477" customFormat="1" x14ac:dyDescent="0.25">
      <c r="A2146" s="903" t="s">
        <v>2072</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2115</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2115</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2115</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2116</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2116</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2116</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2116</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2116</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2116</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2116</v>
      </c>
    </row>
    <row r="2156" spans="1:18" s="1477" customFormat="1" x14ac:dyDescent="0.25">
      <c r="A2156" s="900" t="s">
        <v>2072</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2116</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2116</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2116</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2117</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2117</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2117</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2117</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2117</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2117</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2117</v>
      </c>
    </row>
    <row r="2166" spans="1:18" s="1477" customFormat="1" x14ac:dyDescent="0.25">
      <c r="A2166" s="903" t="s">
        <v>2072</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2117</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2117</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2117</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2118</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2118</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2118</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2118</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2118</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2118</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2118</v>
      </c>
    </row>
    <row r="2176" spans="1:18" s="1477" customFormat="1" x14ac:dyDescent="0.25">
      <c r="A2176" s="900" t="s">
        <v>2072</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2118</v>
      </c>
    </row>
    <row r="2177" spans="1:20"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2118</v>
      </c>
    </row>
    <row r="2178" spans="1:20"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2118</v>
      </c>
    </row>
    <row r="2179" spans="1:20"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row r="2180" spans="1:20" s="1531" customFormat="1" x14ac:dyDescent="0.25">
      <c r="A2180" s="901" t="s">
        <v>1504</v>
      </c>
      <c r="B2180" s="880" t="str">
        <f ca="1">_xlfn.CONCAT(IFERROR(SUBSTITUTE(ADDRESS(1,MATCH(A2180,INDIRECT("'"&amp;E2180&amp;"'"&amp;"!A" &amp; $O$1005 + 2 &amp; ":Z" &amp; $O$1005 + 2),0),4),1,""),""),$O$1005 + 2)</f>
        <v>T325</v>
      </c>
      <c r="C2180" s="880" t="str">
        <f ca="1">_xlfn.CONCAT(IFERROR(SUBSTITUTE(ADDRESS(1,MATCH(A2180,INDIRECT("'"&amp;E2180&amp;"'"&amp;"!A" &amp; $O$1005 + 2 &amp; ":Z" &amp; $O$1005 + 2),0),4),1,""),""),$O$1005 + 3)</f>
        <v>T326</v>
      </c>
      <c r="D2180" s="880" t="s">
        <v>1364</v>
      </c>
      <c r="E2180" s="880" t="s">
        <v>1532</v>
      </c>
      <c r="F2180" s="1532" t="s">
        <v>1504</v>
      </c>
      <c r="G2180" s="1532" t="str">
        <f>IF(T2180&lt;&gt;"","AW","")</f>
        <v/>
      </c>
      <c r="H2180" s="1532" t="s">
        <v>2057</v>
      </c>
      <c r="I2180" s="1389"/>
      <c r="J2180" s="1532"/>
      <c r="K2180" s="1532"/>
      <c r="L2180" s="880"/>
      <c r="M2180" s="1533"/>
      <c r="N2180" s="1532"/>
      <c r="R2180" s="1532" t="s">
        <v>483</v>
      </c>
      <c r="T2180" s="1532" t="str">
        <f t="shared" ref="T2180" si="347">IF(Q$1005="Yes",23,"")</f>
        <v/>
      </c>
    </row>
    <row r="2181" spans="1:20" s="1531" customFormat="1" x14ac:dyDescent="0.25">
      <c r="A2181" s="1076" t="s">
        <v>1504</v>
      </c>
      <c r="B2181" s="880" t="str">
        <f ca="1">_xlfn.CONCAT(IFERROR(SUBSTITUTE(ADDRESS(1,MATCH(A2181,INDIRECT("'"&amp;E2181&amp;"'"&amp;"!A" &amp; $O$1016 + 2 &amp; ":Z" &amp; $O$1016 + 2),0),4),1,""),""),$O$1016 + 2)</f>
        <v>T339</v>
      </c>
      <c r="C2181" s="880" t="str">
        <f ca="1">_xlfn.CONCAT(IFERROR(SUBSTITUTE(ADDRESS(1,MATCH(A2181,INDIRECT("'"&amp;E2181&amp;"'"&amp;"!A" &amp; $O$1016 + 2 &amp; ":Z" &amp; $O$1016 + 2),0),4),1,""),""),$O$1016 + 3)</f>
        <v>T340</v>
      </c>
      <c r="D2181" s="880" t="s">
        <v>1364</v>
      </c>
      <c r="E2181" s="880" t="s">
        <v>1532</v>
      </c>
      <c r="F2181" s="1532" t="s">
        <v>1504</v>
      </c>
      <c r="G2181" s="1532" t="str">
        <f t="shared" ref="G2181:G2184" si="348">IF(T2181&lt;&gt;"","AW","")</f>
        <v/>
      </c>
      <c r="H2181" s="1532" t="s">
        <v>2057</v>
      </c>
      <c r="I2181" s="1389"/>
      <c r="J2181" s="1532"/>
      <c r="K2181" s="1532"/>
      <c r="L2181" s="880"/>
      <c r="M2181" s="1533"/>
      <c r="N2181" s="1532"/>
      <c r="R2181" s="1532" t="s">
        <v>483</v>
      </c>
      <c r="T2181" s="1532" t="str">
        <f t="shared" ref="T2181" si="349">IF(Q$1016="Yes",24,"")</f>
        <v/>
      </c>
    </row>
    <row r="2182" spans="1:20" s="1531" customFormat="1" x14ac:dyDescent="0.25">
      <c r="A2182" s="901" t="s">
        <v>1504</v>
      </c>
      <c r="B2182" s="880" t="str">
        <f ca="1">_xlfn.CONCAT(IFERROR(SUBSTITUTE(ADDRESS(1,MATCH(A2182,INDIRECT("'"&amp;E2182&amp;"'"&amp;"!A" &amp; $O$1027 + 2 &amp; ":Z" &amp; $O$1027 + 2),0),4),1,""),""),$O$1027+ 2)</f>
        <v>T353</v>
      </c>
      <c r="C2182" s="880" t="str">
        <f ca="1">_xlfn.CONCAT(IFERROR(SUBSTITUTE(ADDRESS(1,MATCH(A2182,INDIRECT("'"&amp;E2182&amp;"'"&amp;"!A" &amp; $O$1027 + 2 &amp; ":Z" &amp; $O$1027 + 2),0),4),1,""),""),$O$1027+ 3)</f>
        <v>T354</v>
      </c>
      <c r="D2182" s="880" t="s">
        <v>1364</v>
      </c>
      <c r="E2182" s="880" t="s">
        <v>1532</v>
      </c>
      <c r="F2182" s="1532" t="s">
        <v>1504</v>
      </c>
      <c r="G2182" s="1532" t="str">
        <f t="shared" si="348"/>
        <v/>
      </c>
      <c r="H2182" s="1532" t="s">
        <v>2057</v>
      </c>
      <c r="I2182" s="1389"/>
      <c r="J2182" s="1532"/>
      <c r="K2182" s="1532"/>
      <c r="L2182" s="880"/>
      <c r="M2182" s="1533"/>
      <c r="N2182" s="1532"/>
      <c r="R2182" s="1532" t="s">
        <v>483</v>
      </c>
      <c r="T2182" s="1532" t="str">
        <f>IF(Q$1027="Yes",25,"")</f>
        <v/>
      </c>
    </row>
    <row r="2183" spans="1:20" s="1531" customFormat="1" x14ac:dyDescent="0.25">
      <c r="A2183" s="901" t="s">
        <v>1504</v>
      </c>
      <c r="B2183" s="880" t="str">
        <f ca="1">_xlfn.CONCAT(IFERROR(SUBSTITUTE(ADDRESS(1,MATCH(A2183,INDIRECT("'"&amp;E2183&amp;"'"&amp;"!A" &amp; $O$1052 + 2 &amp; ":Z" &amp; $O$1052 + 2),0),4),1,""),""),$O$1052+ 2)</f>
        <v>T381</v>
      </c>
      <c r="C2183" s="880" t="str">
        <f ca="1">_xlfn.CONCAT(IFERROR(SUBSTITUTE(ADDRESS(1,MATCH(A2183,INDIRECT("'"&amp;E2183&amp;"'"&amp;"!A" &amp; $O$1052 + 2 &amp; ":Z" &amp; $O$1052 + 2),0),4),1,""),""),$O$1052+ 3)</f>
        <v>T382</v>
      </c>
      <c r="D2183" s="880" t="s">
        <v>1364</v>
      </c>
      <c r="E2183" s="880" t="s">
        <v>1532</v>
      </c>
      <c r="F2183" s="1532" t="s">
        <v>1504</v>
      </c>
      <c r="G2183" s="1532" t="str">
        <f t="shared" si="348"/>
        <v/>
      </c>
      <c r="H2183" s="1532" t="s">
        <v>2057</v>
      </c>
      <c r="I2183" s="1389"/>
      <c r="J2183" s="1532"/>
      <c r="K2183" s="1532"/>
      <c r="L2183" s="880"/>
      <c r="M2183" s="1533"/>
      <c r="N2183" s="1532"/>
      <c r="R2183" s="1532" t="s">
        <v>1716</v>
      </c>
      <c r="T2183" s="1532" t="str">
        <f t="shared" ref="T2183" si="350">IF(Q$1052="Yes",27,"")</f>
        <v/>
      </c>
    </row>
    <row r="2184" spans="1:20" s="1531" customFormat="1" x14ac:dyDescent="0.25">
      <c r="A2184" s="1076" t="s">
        <v>1504</v>
      </c>
      <c r="B2184" s="880" t="str">
        <f ca="1">_xlfn.CONCAT(IFERROR(SUBSTITUTE(ADDRESS(1,MATCH(A2184,INDIRECT("'"&amp;E2184&amp;"'"&amp;"!A" &amp; $O$1069 + 2 &amp; ":Z" &amp; $O$1069 + 2),0),4),1,""),""),$O$1069+ 2)</f>
        <v>T395</v>
      </c>
      <c r="C2184" s="880" t="str">
        <f ca="1">_xlfn.CONCAT(IFERROR(SUBSTITUTE(ADDRESS(1,MATCH(A2184,INDIRECT("'"&amp;E2184&amp;"'"&amp;"!A" &amp; $O$1069 + 2 &amp; ":Z" &amp; $O$1069 + 2),0),4),1,""),""),$O$1069+ 3)</f>
        <v>T396</v>
      </c>
      <c r="D2184" s="880" t="s">
        <v>1364</v>
      </c>
      <c r="E2184" s="880" t="s">
        <v>1532</v>
      </c>
      <c r="F2184" s="1532" t="s">
        <v>1504</v>
      </c>
      <c r="G2184" s="1532" t="str">
        <f t="shared" si="348"/>
        <v/>
      </c>
      <c r="H2184" s="1532" t="s">
        <v>2057</v>
      </c>
      <c r="I2184" s="1389"/>
      <c r="J2184" s="1532"/>
      <c r="K2184" s="1532"/>
      <c r="L2184" s="880"/>
      <c r="M2184" s="1533"/>
      <c r="N2184" s="1532"/>
      <c r="R2184" s="1532" t="s">
        <v>1716</v>
      </c>
      <c r="T2184" s="1532"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8" t="s">
        <v>1744</v>
      </c>
      <c r="B1" s="1919"/>
      <c r="C1" s="1919"/>
      <c r="D1" s="1920"/>
      <c r="F1" s="1921" t="s">
        <v>1745</v>
      </c>
      <c r="G1" s="1922"/>
      <c r="H1" s="1922"/>
      <c r="I1" s="1923"/>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2022-04-27T12:04:24Z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576fe381-5e0f-4e27-b794-8a9bcb2643f8</vt:lpwstr>
  </property>
  <property fmtid="{D5CDD505-2E9C-101B-9397-08002B2CF9AE}" pid="4" name="Classification">
    <vt:lpwstr>LV_R3STR1CT3D</vt:lpwstr>
  </property>
  <property fmtid="{D5CDD505-2E9C-101B-9397-08002B2CF9AE}" pid="5" name="ContainsPII">
    <vt:lpwstr>No</vt:lpwstr>
  </property>
</Properties>
</file>