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F2C75E31-8152-4E10-9EAA-B0B33118975E}" xr6:coauthVersionLast="45" xr6:coauthVersionMax="47" xr10:uidLastSave="{00000000-0000-0000-0000-000000000000}"/>
  <workbookProtection workbookAlgorithmName="SHA-512" workbookHashValue="43JBSnkhrzp2AFsqD6xRMSmutVLqe9n1lcMijbUgYN4tBqKGEA47lxpIgnq5T6AyeazwPe8xWcNlOkwWDdhS6A==" workbookSaltValue="8vHUquz7YiEi7ZeRKuB6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8" i="99" l="1"/>
  <c r="J8" i="99" l="1"/>
  <c r="F8" i="99"/>
  <c r="E8" i="99"/>
  <c r="D8" i="99"/>
  <c r="C8" i="99"/>
  <c r="G6" i="99"/>
  <c r="F6" i="99"/>
  <c r="E6" i="99"/>
  <c r="G8" i="99"/>
  <c r="H4" i="99"/>
  <c r="D6" i="99"/>
  <c r="I8" i="99"/>
  <c r="J4" i="99"/>
  <c r="C6" i="99"/>
  <c r="I4" i="99"/>
  <c r="E4" i="99"/>
  <c r="D4" i="99"/>
  <c r="BN239" i="99"/>
  <c r="BM239" i="99"/>
  <c r="BL239" i="99"/>
  <c r="BK239" i="99"/>
  <c r="BJ239" i="99"/>
  <c r="BI239" i="99"/>
  <c r="BH239" i="99"/>
  <c r="BG239" i="99"/>
  <c r="BN238" i="99"/>
  <c r="BM238" i="99"/>
  <c r="BL238" i="99"/>
  <c r="BK238" i="99"/>
  <c r="BJ238" i="99"/>
  <c r="BI238" i="99"/>
  <c r="BH238" i="99"/>
  <c r="BG238" i="99"/>
  <c r="BN237" i="99"/>
  <c r="BM237" i="99"/>
  <c r="BL237" i="99"/>
  <c r="BK237" i="99"/>
  <c r="BJ237" i="99"/>
  <c r="BI237" i="99"/>
  <c r="BH237" i="99"/>
  <c r="BG237" i="99"/>
  <c r="BN236" i="99"/>
  <c r="BM236" i="99"/>
  <c r="BL236" i="99"/>
  <c r="BK236" i="99"/>
  <c r="BJ236" i="99"/>
  <c r="BI236" i="99"/>
  <c r="BH236" i="99"/>
  <c r="BG236" i="99"/>
  <c r="BN235" i="99"/>
  <c r="BM235" i="99"/>
  <c r="BL235" i="99"/>
  <c r="BK235" i="99"/>
  <c r="BJ235" i="99"/>
  <c r="BI235" i="99"/>
  <c r="BH235" i="99"/>
  <c r="BG235" i="99"/>
  <c r="BN234" i="99"/>
  <c r="BM234" i="99"/>
  <c r="BL234" i="99"/>
  <c r="BK234" i="99"/>
  <c r="BJ234" i="99"/>
  <c r="BI234" i="99"/>
  <c r="BH234" i="99"/>
  <c r="BG234" i="99"/>
  <c r="BN233" i="99"/>
  <c r="BM233" i="99"/>
  <c r="BL233" i="99"/>
  <c r="BK233" i="99"/>
  <c r="BJ233" i="99"/>
  <c r="BI233" i="99"/>
  <c r="BH233" i="99"/>
  <c r="BG233" i="99"/>
  <c r="BN232" i="99"/>
  <c r="BM232" i="99"/>
  <c r="BL232" i="99"/>
  <c r="BK232" i="99"/>
  <c r="BJ232" i="99"/>
  <c r="BI232" i="99"/>
  <c r="BH232" i="99"/>
  <c r="BG232" i="99"/>
  <c r="BN231" i="99"/>
  <c r="BM231" i="99"/>
  <c r="BL231" i="99"/>
  <c r="BK231" i="99"/>
  <c r="BJ231" i="99"/>
  <c r="BI231" i="99"/>
  <c r="BH231" i="99"/>
  <c r="BG231" i="99"/>
  <c r="BN230" i="99"/>
  <c r="BM230" i="99"/>
  <c r="BL230" i="99"/>
  <c r="BK230" i="99"/>
  <c r="BJ230" i="99"/>
  <c r="BI230" i="99"/>
  <c r="BH230" i="99"/>
  <c r="BG230" i="99"/>
  <c r="AW239" i="99"/>
  <c r="AV239" i="99"/>
  <c r="AU239" i="99"/>
  <c r="AT239" i="99"/>
  <c r="AS239" i="99"/>
  <c r="AR239" i="99"/>
  <c r="AQ239" i="99"/>
  <c r="AP239" i="99"/>
  <c r="AW238" i="99"/>
  <c r="AV238" i="99"/>
  <c r="AU238" i="99"/>
  <c r="AT238" i="99"/>
  <c r="AS238" i="99"/>
  <c r="AR238" i="99"/>
  <c r="AQ238" i="99"/>
  <c r="AP238" i="99"/>
  <c r="AW237" i="99"/>
  <c r="AV237" i="99"/>
  <c r="AU237" i="99"/>
  <c r="AT237" i="99"/>
  <c r="AS237" i="99"/>
  <c r="AR237" i="99"/>
  <c r="AQ237" i="99"/>
  <c r="AP237" i="99"/>
  <c r="AW236" i="99"/>
  <c r="AV236" i="99"/>
  <c r="AU236" i="99"/>
  <c r="AT236" i="99"/>
  <c r="AS236" i="99"/>
  <c r="AR236" i="99"/>
  <c r="AQ236" i="99"/>
  <c r="AP236" i="99"/>
  <c r="AW235" i="99"/>
  <c r="AV235" i="99"/>
  <c r="AU235" i="99"/>
  <c r="AT235" i="99"/>
  <c r="AS235" i="99"/>
  <c r="AR235" i="99"/>
  <c r="AQ235" i="99"/>
  <c r="AP235" i="99"/>
  <c r="AW234" i="99"/>
  <c r="AV234" i="99"/>
  <c r="AU234" i="99"/>
  <c r="AT234" i="99"/>
  <c r="AS234" i="99"/>
  <c r="AR234" i="99"/>
  <c r="AQ234" i="99"/>
  <c r="AP234" i="99"/>
  <c r="AW233" i="99"/>
  <c r="AV233" i="99"/>
  <c r="AU233" i="99"/>
  <c r="AT233" i="99"/>
  <c r="AS233" i="99"/>
  <c r="AR233" i="99"/>
  <c r="AQ233" i="99"/>
  <c r="AP233" i="99"/>
  <c r="AW232" i="99"/>
  <c r="AV232" i="99"/>
  <c r="AU232" i="99"/>
  <c r="AT232" i="99"/>
  <c r="AS232" i="99"/>
  <c r="AR232" i="99"/>
  <c r="AQ232" i="99"/>
  <c r="AP232" i="99"/>
  <c r="AW231" i="99"/>
  <c r="AV231" i="99"/>
  <c r="AU231" i="99"/>
  <c r="AT231" i="99"/>
  <c r="AS231" i="99"/>
  <c r="AR231" i="99"/>
  <c r="AQ231" i="99"/>
  <c r="AP231" i="99"/>
  <c r="AW230" i="99"/>
  <c r="AV230" i="99"/>
  <c r="AU230" i="99"/>
  <c r="AT230" i="99"/>
  <c r="AS230" i="99"/>
  <c r="AR230" i="99"/>
  <c r="AQ230" i="99"/>
  <c r="AP230" i="99"/>
  <c r="AE239" i="99"/>
  <c r="AD239" i="99"/>
  <c r="AC239" i="99"/>
  <c r="AB239" i="99"/>
  <c r="AA239" i="99"/>
  <c r="Z239" i="99"/>
  <c r="Y239" i="99"/>
  <c r="X239" i="99"/>
  <c r="AE238" i="99"/>
  <c r="AD238" i="99"/>
  <c r="AC238" i="99"/>
  <c r="AB238" i="99"/>
  <c r="AA238" i="99"/>
  <c r="Z238" i="99"/>
  <c r="Y238" i="99"/>
  <c r="X238" i="99"/>
  <c r="AE237" i="99"/>
  <c r="AD237" i="99"/>
  <c r="AC237" i="99"/>
  <c r="AB237" i="99"/>
  <c r="AA237" i="99"/>
  <c r="Z237" i="99"/>
  <c r="Y237" i="99"/>
  <c r="X237" i="99"/>
  <c r="AE236" i="99"/>
  <c r="AD236" i="99"/>
  <c r="AC236" i="99"/>
  <c r="AB236" i="99"/>
  <c r="AA236" i="99"/>
  <c r="Z236" i="99"/>
  <c r="Y236" i="99"/>
  <c r="X236" i="99"/>
  <c r="AE235" i="99"/>
  <c r="AD235" i="99"/>
  <c r="AC235" i="99"/>
  <c r="AB235" i="99"/>
  <c r="AA235" i="99"/>
  <c r="Z235" i="99"/>
  <c r="Y235" i="99"/>
  <c r="X235" i="99"/>
  <c r="AE234" i="99"/>
  <c r="AD234" i="99"/>
  <c r="AC234" i="99"/>
  <c r="AB234" i="99"/>
  <c r="AA234" i="99"/>
  <c r="Z234" i="99"/>
  <c r="Y234" i="99"/>
  <c r="X234" i="99"/>
  <c r="AE233" i="99"/>
  <c r="AD233" i="99"/>
  <c r="AC233" i="99"/>
  <c r="AB233" i="99"/>
  <c r="AA233" i="99"/>
  <c r="Z233" i="99"/>
  <c r="Y233" i="99"/>
  <c r="X233" i="99"/>
  <c r="AE232" i="99"/>
  <c r="AD232" i="99"/>
  <c r="AC232" i="99"/>
  <c r="AB232" i="99"/>
  <c r="AA232" i="99"/>
  <c r="Z232" i="99"/>
  <c r="Y232" i="99"/>
  <c r="X232" i="99"/>
  <c r="AE231" i="99"/>
  <c r="AD231" i="99"/>
  <c r="AC231" i="99"/>
  <c r="AB231" i="99"/>
  <c r="AA231" i="99"/>
  <c r="Z231" i="99"/>
  <c r="Y231" i="99"/>
  <c r="X231" i="99"/>
  <c r="AE230" i="99"/>
  <c r="AD230" i="99"/>
  <c r="AC230" i="99"/>
  <c r="AB230" i="99"/>
  <c r="AA230" i="99"/>
  <c r="Z230" i="99"/>
  <c r="Y230" i="99"/>
  <c r="X230" i="99"/>
  <c r="M239" i="99"/>
  <c r="L239" i="99"/>
  <c r="K239" i="99"/>
  <c r="J239" i="99"/>
  <c r="I239" i="99"/>
  <c r="H239" i="99"/>
  <c r="G239" i="99"/>
  <c r="F239" i="99"/>
  <c r="M238" i="99"/>
  <c r="L238" i="99"/>
  <c r="K238" i="99"/>
  <c r="J238" i="99"/>
  <c r="I238" i="99"/>
  <c r="H238" i="99"/>
  <c r="G238" i="99"/>
  <c r="F238" i="99"/>
  <c r="M237" i="99"/>
  <c r="L237" i="99"/>
  <c r="K237" i="99"/>
  <c r="J237" i="99"/>
  <c r="I237" i="99"/>
  <c r="H237" i="99"/>
  <c r="G237" i="99"/>
  <c r="F237" i="99"/>
  <c r="M236" i="99"/>
  <c r="L236" i="99"/>
  <c r="K236" i="99"/>
  <c r="J236" i="99"/>
  <c r="I236" i="99"/>
  <c r="H236" i="99"/>
  <c r="G236" i="99"/>
  <c r="F236" i="99"/>
  <c r="M235" i="99"/>
  <c r="L235" i="99"/>
  <c r="K235" i="99"/>
  <c r="J235" i="99"/>
  <c r="I235" i="99"/>
  <c r="H235" i="99"/>
  <c r="G235" i="99"/>
  <c r="F235" i="99"/>
  <c r="M234" i="99"/>
  <c r="L234" i="99"/>
  <c r="K234" i="99"/>
  <c r="J234" i="99"/>
  <c r="I234" i="99"/>
  <c r="H234" i="99"/>
  <c r="G234" i="99"/>
  <c r="F234" i="99"/>
  <c r="M233" i="99"/>
  <c r="L233" i="99"/>
  <c r="K233" i="99"/>
  <c r="J233" i="99"/>
  <c r="I233" i="99"/>
  <c r="H233" i="99"/>
  <c r="G233" i="99"/>
  <c r="F233" i="99"/>
  <c r="M232" i="99"/>
  <c r="L232" i="99"/>
  <c r="K232" i="99"/>
  <c r="J232" i="99"/>
  <c r="I232" i="99"/>
  <c r="H232" i="99"/>
  <c r="G232" i="99"/>
  <c r="F232" i="99"/>
  <c r="M231" i="99"/>
  <c r="L231" i="99"/>
  <c r="K231" i="99"/>
  <c r="J231" i="99"/>
  <c r="I231" i="99"/>
  <c r="H231" i="99"/>
  <c r="G231" i="99"/>
  <c r="F231" i="99"/>
  <c r="M230" i="99"/>
  <c r="L230" i="99"/>
  <c r="K230" i="99"/>
  <c r="J230" i="99"/>
  <c r="I230" i="99"/>
  <c r="H230" i="99"/>
  <c r="G230" i="99"/>
  <c r="F230" i="99"/>
  <c r="AE214" i="99"/>
  <c r="AD214" i="99"/>
  <c r="AC214" i="99"/>
  <c r="AB214" i="99"/>
  <c r="AA214" i="99"/>
  <c r="Z214" i="99"/>
  <c r="Y214" i="99"/>
  <c r="X214" i="99"/>
  <c r="AE213" i="99"/>
  <c r="AD213" i="99"/>
  <c r="AC213" i="99"/>
  <c r="AB213" i="99"/>
  <c r="AA213" i="99"/>
  <c r="Z213" i="99"/>
  <c r="Y213" i="99"/>
  <c r="X213" i="99"/>
  <c r="AE212" i="99"/>
  <c r="AD212" i="99"/>
  <c r="AC212" i="99"/>
  <c r="AB212" i="99"/>
  <c r="AA212" i="99"/>
  <c r="Z212" i="99"/>
  <c r="Y212" i="99"/>
  <c r="X212" i="99"/>
  <c r="AE211" i="99"/>
  <c r="AD211" i="99"/>
  <c r="AC211" i="99"/>
  <c r="AB211" i="99"/>
  <c r="AA211" i="99"/>
  <c r="Z211" i="99"/>
  <c r="Y211" i="99"/>
  <c r="X211" i="99"/>
  <c r="AE210" i="99"/>
  <c r="AD210" i="99"/>
  <c r="AC210" i="99"/>
  <c r="AB210" i="99"/>
  <c r="AA210" i="99"/>
  <c r="Z210" i="99"/>
  <c r="Y210" i="99"/>
  <c r="X210" i="99"/>
  <c r="AE209" i="99"/>
  <c r="AD209" i="99"/>
  <c r="AC209" i="99"/>
  <c r="AB209" i="99"/>
  <c r="AA209" i="99"/>
  <c r="Z209" i="99"/>
  <c r="Y209" i="99"/>
  <c r="X209" i="99"/>
  <c r="AE208" i="99"/>
  <c r="AD208" i="99"/>
  <c r="AC208" i="99"/>
  <c r="AB208" i="99"/>
  <c r="AA208" i="99"/>
  <c r="Z208" i="99"/>
  <c r="Y208" i="99"/>
  <c r="X208" i="99"/>
  <c r="AE207" i="99"/>
  <c r="AD207" i="99"/>
  <c r="AC207" i="99"/>
  <c r="AB207" i="99"/>
  <c r="AA207" i="99"/>
  <c r="Z207" i="99"/>
  <c r="Y207" i="99"/>
  <c r="X207" i="99"/>
  <c r="AE206" i="99"/>
  <c r="AD206" i="99"/>
  <c r="AC206" i="99"/>
  <c r="AB206" i="99"/>
  <c r="AA206" i="99"/>
  <c r="Z206" i="99"/>
  <c r="Y206" i="99"/>
  <c r="X206" i="99"/>
  <c r="AE205" i="99"/>
  <c r="AD205" i="99"/>
  <c r="AC205" i="99"/>
  <c r="AB205" i="99"/>
  <c r="AA205" i="99"/>
  <c r="Z205" i="99"/>
  <c r="Y205" i="99"/>
  <c r="X205" i="99"/>
  <c r="M214" i="99"/>
  <c r="L214" i="99"/>
  <c r="K214" i="99"/>
  <c r="J214" i="99"/>
  <c r="I214" i="99"/>
  <c r="H214" i="99"/>
  <c r="G214" i="99"/>
  <c r="F214" i="99"/>
  <c r="M213" i="99"/>
  <c r="L213" i="99"/>
  <c r="K213" i="99"/>
  <c r="J213" i="99"/>
  <c r="I213" i="99"/>
  <c r="H213" i="99"/>
  <c r="G213" i="99"/>
  <c r="F213" i="99"/>
  <c r="M212" i="99"/>
  <c r="L212" i="99"/>
  <c r="K212" i="99"/>
  <c r="J212" i="99"/>
  <c r="I212" i="99"/>
  <c r="H212" i="99"/>
  <c r="G212" i="99"/>
  <c r="F212" i="99"/>
  <c r="M211" i="99"/>
  <c r="L211" i="99"/>
  <c r="K211" i="99"/>
  <c r="J211" i="99"/>
  <c r="I211" i="99"/>
  <c r="H211" i="99"/>
  <c r="G211" i="99"/>
  <c r="F211" i="99"/>
  <c r="M210" i="99"/>
  <c r="L210" i="99"/>
  <c r="K210" i="99"/>
  <c r="J210" i="99"/>
  <c r="I210" i="99"/>
  <c r="H210" i="99"/>
  <c r="G210" i="99"/>
  <c r="F210" i="99"/>
  <c r="M209" i="99"/>
  <c r="L209" i="99"/>
  <c r="K209" i="99"/>
  <c r="J209" i="99"/>
  <c r="I209" i="99"/>
  <c r="H209" i="99"/>
  <c r="G209" i="99"/>
  <c r="F209" i="99"/>
  <c r="M208" i="99"/>
  <c r="L208" i="99"/>
  <c r="K208" i="99"/>
  <c r="J208" i="99"/>
  <c r="I208" i="99"/>
  <c r="H208" i="99"/>
  <c r="G208" i="99"/>
  <c r="F208" i="99"/>
  <c r="M207" i="99"/>
  <c r="L207" i="99"/>
  <c r="K207" i="99"/>
  <c r="J207" i="99"/>
  <c r="I207" i="99"/>
  <c r="H207" i="99"/>
  <c r="G207" i="99"/>
  <c r="F207" i="99"/>
  <c r="M206" i="99"/>
  <c r="L206" i="99"/>
  <c r="K206" i="99"/>
  <c r="J206" i="99"/>
  <c r="I206" i="99"/>
  <c r="H206" i="99"/>
  <c r="G206" i="99"/>
  <c r="F206" i="99"/>
  <c r="M205" i="99"/>
  <c r="L205" i="99"/>
  <c r="K205" i="99"/>
  <c r="J205" i="99"/>
  <c r="I205" i="99"/>
  <c r="H205" i="99"/>
  <c r="G205" i="99"/>
  <c r="F205" i="99"/>
  <c r="AE185" i="99"/>
  <c r="AD185" i="99"/>
  <c r="AC185" i="99"/>
  <c r="AB185" i="99"/>
  <c r="AA185" i="99"/>
  <c r="Z185" i="99"/>
  <c r="Y185" i="99"/>
  <c r="X185" i="99"/>
  <c r="AE184" i="99"/>
  <c r="AD184" i="99"/>
  <c r="AC184" i="99"/>
  <c r="AB184" i="99"/>
  <c r="AA184" i="99"/>
  <c r="Z184" i="99"/>
  <c r="Y184" i="99"/>
  <c r="X184" i="99"/>
  <c r="AE183" i="99"/>
  <c r="AD183" i="99"/>
  <c r="AC183" i="99"/>
  <c r="AB183" i="99"/>
  <c r="AA183" i="99"/>
  <c r="Z183" i="99"/>
  <c r="Y183" i="99"/>
  <c r="X183" i="99"/>
  <c r="AE182" i="99"/>
  <c r="AD182" i="99"/>
  <c r="AC182" i="99"/>
  <c r="AB182" i="99"/>
  <c r="AA182" i="99"/>
  <c r="Z182" i="99"/>
  <c r="Y182" i="99"/>
  <c r="X182" i="99"/>
  <c r="AE181" i="99"/>
  <c r="AD181" i="99"/>
  <c r="AC181" i="99"/>
  <c r="AB181" i="99"/>
  <c r="AA181" i="99"/>
  <c r="Z181" i="99"/>
  <c r="Y181" i="99"/>
  <c r="X181" i="99"/>
  <c r="AE180" i="99"/>
  <c r="AD180" i="99"/>
  <c r="AC180" i="99"/>
  <c r="AB180" i="99"/>
  <c r="AA180" i="99"/>
  <c r="Z180" i="99"/>
  <c r="Y180" i="99"/>
  <c r="X180" i="99"/>
  <c r="AE179" i="99"/>
  <c r="AD179" i="99"/>
  <c r="AC179" i="99"/>
  <c r="AB179" i="99"/>
  <c r="AA179" i="99"/>
  <c r="Z179" i="99"/>
  <c r="Y179" i="99"/>
  <c r="X179" i="99"/>
  <c r="AE178" i="99"/>
  <c r="AD178" i="99"/>
  <c r="AC178" i="99"/>
  <c r="AB178" i="99"/>
  <c r="AA178" i="99"/>
  <c r="Z178" i="99"/>
  <c r="Y178" i="99"/>
  <c r="X178" i="99"/>
  <c r="AE177" i="99"/>
  <c r="AD177" i="99"/>
  <c r="AC177" i="99"/>
  <c r="AB177" i="99"/>
  <c r="AA177" i="99"/>
  <c r="Z177" i="99"/>
  <c r="Y177" i="99"/>
  <c r="X177" i="99"/>
  <c r="AE176" i="99"/>
  <c r="AD176" i="99"/>
  <c r="AC176" i="99"/>
  <c r="AB176" i="99"/>
  <c r="AA176" i="99"/>
  <c r="Z176" i="99"/>
  <c r="Y176" i="99"/>
  <c r="X176" i="99"/>
  <c r="M185" i="99"/>
  <c r="L185" i="99"/>
  <c r="K185" i="99"/>
  <c r="J185" i="99"/>
  <c r="I185" i="99"/>
  <c r="H185" i="99"/>
  <c r="G185" i="99"/>
  <c r="F185" i="99"/>
  <c r="M184" i="99"/>
  <c r="L184" i="99"/>
  <c r="K184" i="99"/>
  <c r="J184" i="99"/>
  <c r="I184" i="99"/>
  <c r="H184" i="99"/>
  <c r="G184" i="99"/>
  <c r="F184" i="99"/>
  <c r="M183" i="99"/>
  <c r="L183" i="99"/>
  <c r="K183" i="99"/>
  <c r="J183" i="99"/>
  <c r="I183" i="99"/>
  <c r="H183" i="99"/>
  <c r="G183" i="99"/>
  <c r="F183" i="99"/>
  <c r="M182" i="99"/>
  <c r="L182" i="99"/>
  <c r="K182" i="99"/>
  <c r="J182" i="99"/>
  <c r="I182" i="99"/>
  <c r="H182" i="99"/>
  <c r="G182" i="99"/>
  <c r="F182" i="99"/>
  <c r="M181" i="99"/>
  <c r="L181" i="99"/>
  <c r="K181" i="99"/>
  <c r="J181" i="99"/>
  <c r="I181" i="99"/>
  <c r="H181" i="99"/>
  <c r="G181" i="99"/>
  <c r="F181" i="99"/>
  <c r="M180" i="99"/>
  <c r="L180" i="99"/>
  <c r="K180" i="99"/>
  <c r="J180" i="99"/>
  <c r="I180" i="99"/>
  <c r="H180" i="99"/>
  <c r="G180" i="99"/>
  <c r="F180" i="99"/>
  <c r="M179" i="99"/>
  <c r="L179" i="99"/>
  <c r="K179" i="99"/>
  <c r="J179" i="99"/>
  <c r="I179" i="99"/>
  <c r="H179" i="99"/>
  <c r="G179" i="99"/>
  <c r="F179" i="99"/>
  <c r="M178" i="99"/>
  <c r="L178" i="99"/>
  <c r="K178" i="99"/>
  <c r="J178" i="99"/>
  <c r="I178" i="99"/>
  <c r="H178" i="99"/>
  <c r="G178" i="99"/>
  <c r="F178" i="99"/>
  <c r="M177" i="99"/>
  <c r="L177" i="99"/>
  <c r="K177" i="99"/>
  <c r="J177" i="99"/>
  <c r="I177" i="99"/>
  <c r="H177" i="99"/>
  <c r="G177" i="99"/>
  <c r="F177" i="99"/>
  <c r="M176" i="99"/>
  <c r="L176" i="99"/>
  <c r="K176" i="99"/>
  <c r="J176" i="99"/>
  <c r="I176" i="99"/>
  <c r="H176" i="99"/>
  <c r="G176" i="99"/>
  <c r="F176" i="99"/>
  <c r="AE160" i="99"/>
  <c r="AD160" i="99"/>
  <c r="AC160" i="99"/>
  <c r="AB160" i="99"/>
  <c r="AA160" i="99"/>
  <c r="Z160" i="99"/>
  <c r="Y160" i="99"/>
  <c r="X160" i="99"/>
  <c r="AE159" i="99"/>
  <c r="AD159" i="99"/>
  <c r="AC159" i="99"/>
  <c r="AB159" i="99"/>
  <c r="AA159" i="99"/>
  <c r="Z159" i="99"/>
  <c r="Y159" i="99"/>
  <c r="X159" i="99"/>
  <c r="AE158" i="99"/>
  <c r="AD158" i="99"/>
  <c r="AC158" i="99"/>
  <c r="AB158" i="99"/>
  <c r="AA158" i="99"/>
  <c r="Z158" i="99"/>
  <c r="Y158" i="99"/>
  <c r="X158" i="99"/>
  <c r="AE157" i="99"/>
  <c r="AD157" i="99"/>
  <c r="AC157" i="99"/>
  <c r="AB157" i="99"/>
  <c r="AA157" i="99"/>
  <c r="Z157" i="99"/>
  <c r="Y157" i="99"/>
  <c r="X157" i="99"/>
  <c r="AE156" i="99"/>
  <c r="AD156" i="99"/>
  <c r="AC156" i="99"/>
  <c r="AB156" i="99"/>
  <c r="AA156" i="99"/>
  <c r="Z156" i="99"/>
  <c r="Y156" i="99"/>
  <c r="X156" i="99"/>
  <c r="AE155" i="99"/>
  <c r="AD155" i="99"/>
  <c r="AC155" i="99"/>
  <c r="AB155" i="99"/>
  <c r="AA155" i="99"/>
  <c r="Z155" i="99"/>
  <c r="Y155" i="99"/>
  <c r="X155" i="99"/>
  <c r="AE154" i="99"/>
  <c r="AD154" i="99"/>
  <c r="AC154" i="99"/>
  <c r="AB154" i="99"/>
  <c r="AA154" i="99"/>
  <c r="Z154" i="99"/>
  <c r="Y154" i="99"/>
  <c r="X154" i="99"/>
  <c r="AE153" i="99"/>
  <c r="AD153" i="99"/>
  <c r="AC153" i="99"/>
  <c r="AB153" i="99"/>
  <c r="AA153" i="99"/>
  <c r="Z153" i="99"/>
  <c r="Y153" i="99"/>
  <c r="X153" i="99"/>
  <c r="AE152" i="99"/>
  <c r="AD152" i="99"/>
  <c r="AC152" i="99"/>
  <c r="AB152" i="99"/>
  <c r="AA152" i="99"/>
  <c r="Z152" i="99"/>
  <c r="Y152" i="99"/>
  <c r="X152" i="99"/>
  <c r="AE151" i="99"/>
  <c r="AD151" i="99"/>
  <c r="AC151" i="99"/>
  <c r="AB151" i="99"/>
  <c r="AA151" i="99"/>
  <c r="Z151" i="99"/>
  <c r="Y151" i="99"/>
  <c r="X151" i="99"/>
  <c r="M160" i="99"/>
  <c r="L160" i="99"/>
  <c r="K160" i="99"/>
  <c r="J160" i="99"/>
  <c r="I160" i="99"/>
  <c r="H160" i="99"/>
  <c r="G160" i="99"/>
  <c r="F160" i="99"/>
  <c r="M159" i="99"/>
  <c r="L159" i="99"/>
  <c r="K159" i="99"/>
  <c r="J159" i="99"/>
  <c r="I159" i="99"/>
  <c r="H159" i="99"/>
  <c r="G159" i="99"/>
  <c r="F159" i="99"/>
  <c r="M158" i="99"/>
  <c r="L158" i="99"/>
  <c r="K158" i="99"/>
  <c r="J158" i="99"/>
  <c r="I158" i="99"/>
  <c r="H158" i="99"/>
  <c r="G158" i="99"/>
  <c r="F158" i="99"/>
  <c r="M157" i="99"/>
  <c r="L157" i="99"/>
  <c r="K157" i="99"/>
  <c r="J157" i="99"/>
  <c r="I157" i="99"/>
  <c r="H157" i="99"/>
  <c r="G157" i="99"/>
  <c r="F157" i="99"/>
  <c r="M156" i="99"/>
  <c r="L156" i="99"/>
  <c r="K156" i="99"/>
  <c r="J156" i="99"/>
  <c r="I156" i="99"/>
  <c r="H156" i="99"/>
  <c r="G156" i="99"/>
  <c r="F156" i="99"/>
  <c r="M155" i="99"/>
  <c r="L155" i="99"/>
  <c r="K155" i="99"/>
  <c r="J155" i="99"/>
  <c r="I155" i="99"/>
  <c r="H155" i="99"/>
  <c r="G155" i="99"/>
  <c r="F155" i="99"/>
  <c r="M154" i="99"/>
  <c r="L154" i="99"/>
  <c r="K154" i="99"/>
  <c r="J154" i="99"/>
  <c r="I154" i="99"/>
  <c r="H154" i="99"/>
  <c r="G154" i="99"/>
  <c r="F154" i="99"/>
  <c r="M153" i="99"/>
  <c r="L153" i="99"/>
  <c r="K153" i="99"/>
  <c r="J153" i="99"/>
  <c r="I153" i="99"/>
  <c r="H153" i="99"/>
  <c r="G153" i="99"/>
  <c r="F153" i="99"/>
  <c r="M152" i="99"/>
  <c r="L152" i="99"/>
  <c r="K152" i="99"/>
  <c r="J152" i="99"/>
  <c r="I152" i="99"/>
  <c r="H152" i="99"/>
  <c r="G152" i="99"/>
  <c r="F152" i="99"/>
  <c r="M151" i="99"/>
  <c r="L151" i="99"/>
  <c r="K151" i="99"/>
  <c r="J151" i="99"/>
  <c r="I151" i="99"/>
  <c r="H151" i="99"/>
  <c r="G151" i="99"/>
  <c r="F151" i="99"/>
  <c r="AE138" i="99"/>
  <c r="AD138" i="99"/>
  <c r="AC138" i="99"/>
  <c r="AB138" i="99"/>
  <c r="AA138" i="99"/>
  <c r="Z138" i="99"/>
  <c r="Y138" i="99"/>
  <c r="X138" i="99"/>
  <c r="AE137" i="99"/>
  <c r="AD137" i="99"/>
  <c r="AC137" i="99"/>
  <c r="AB137" i="99"/>
  <c r="AA137" i="99"/>
  <c r="Z137" i="99"/>
  <c r="Y137" i="99"/>
  <c r="X137" i="99"/>
  <c r="AE136" i="99"/>
  <c r="AD136" i="99"/>
  <c r="AC136" i="99"/>
  <c r="AB136" i="99"/>
  <c r="AA136" i="99"/>
  <c r="Z136" i="99"/>
  <c r="Y136" i="99"/>
  <c r="X136" i="99"/>
  <c r="AE135" i="99"/>
  <c r="AD135" i="99"/>
  <c r="AC135" i="99"/>
  <c r="AB135" i="99"/>
  <c r="AA135" i="99"/>
  <c r="Z135" i="99"/>
  <c r="Y135" i="99"/>
  <c r="X135" i="99"/>
  <c r="AE134" i="99"/>
  <c r="AD134" i="99"/>
  <c r="AC134" i="99"/>
  <c r="AB134" i="99"/>
  <c r="AA134" i="99"/>
  <c r="Z134" i="99"/>
  <c r="Y134" i="99"/>
  <c r="X134" i="99"/>
  <c r="AE133" i="99"/>
  <c r="AD133" i="99"/>
  <c r="AC133" i="99"/>
  <c r="AB133" i="99"/>
  <c r="AA133" i="99"/>
  <c r="Z133" i="99"/>
  <c r="Y133" i="99"/>
  <c r="X133" i="99"/>
  <c r="AE132" i="99"/>
  <c r="AD132" i="99"/>
  <c r="AC132" i="99"/>
  <c r="AB132" i="99"/>
  <c r="AA132" i="99"/>
  <c r="Z132" i="99"/>
  <c r="Y132" i="99"/>
  <c r="X132" i="99"/>
  <c r="AE131" i="99"/>
  <c r="AD131" i="99"/>
  <c r="AC131" i="99"/>
  <c r="AB131" i="99"/>
  <c r="AA131" i="99"/>
  <c r="Z131" i="99"/>
  <c r="Y131" i="99"/>
  <c r="X131" i="99"/>
  <c r="AE130" i="99"/>
  <c r="AD130" i="99"/>
  <c r="AC130" i="99"/>
  <c r="AB130" i="99"/>
  <c r="AA130" i="99"/>
  <c r="Z130" i="99"/>
  <c r="Y130" i="99"/>
  <c r="X130" i="99"/>
  <c r="AE129" i="99"/>
  <c r="AD129" i="99"/>
  <c r="AC129" i="99"/>
  <c r="AB129" i="99"/>
  <c r="AA129" i="99"/>
  <c r="Z129" i="99"/>
  <c r="Y129" i="99"/>
  <c r="X129" i="99"/>
  <c r="M138" i="99"/>
  <c r="L138" i="99"/>
  <c r="K138" i="99"/>
  <c r="J138" i="99"/>
  <c r="I138" i="99"/>
  <c r="H138" i="99"/>
  <c r="G138" i="99"/>
  <c r="F138" i="99"/>
  <c r="M137" i="99"/>
  <c r="L137" i="99"/>
  <c r="K137" i="99"/>
  <c r="J137" i="99"/>
  <c r="I137" i="99"/>
  <c r="H137" i="99"/>
  <c r="G137" i="99"/>
  <c r="F137" i="99"/>
  <c r="M136" i="99"/>
  <c r="L136" i="99"/>
  <c r="K136" i="99"/>
  <c r="J136" i="99"/>
  <c r="I136" i="99"/>
  <c r="H136" i="99"/>
  <c r="G136" i="99"/>
  <c r="F136" i="99"/>
  <c r="M135" i="99"/>
  <c r="L135" i="99"/>
  <c r="K135" i="99"/>
  <c r="J135" i="99"/>
  <c r="I135" i="99"/>
  <c r="H135" i="99"/>
  <c r="G135" i="99"/>
  <c r="F135" i="99"/>
  <c r="M134" i="99"/>
  <c r="L134" i="99"/>
  <c r="K134" i="99"/>
  <c r="J134" i="99"/>
  <c r="I134" i="99"/>
  <c r="H134" i="99"/>
  <c r="G134" i="99"/>
  <c r="F134" i="99"/>
  <c r="M133" i="99"/>
  <c r="L133" i="99"/>
  <c r="K133" i="99"/>
  <c r="J133" i="99"/>
  <c r="I133" i="99"/>
  <c r="H133" i="99"/>
  <c r="G133" i="99"/>
  <c r="F133" i="99"/>
  <c r="M132" i="99"/>
  <c r="L132" i="99"/>
  <c r="K132" i="99"/>
  <c r="J132" i="99"/>
  <c r="I132" i="99"/>
  <c r="H132" i="99"/>
  <c r="G132" i="99"/>
  <c r="F132" i="99"/>
  <c r="M131" i="99"/>
  <c r="L131" i="99"/>
  <c r="K131" i="99"/>
  <c r="J131" i="99"/>
  <c r="I131" i="99"/>
  <c r="H131" i="99"/>
  <c r="G131" i="99"/>
  <c r="F131" i="99"/>
  <c r="M130" i="99"/>
  <c r="L130" i="99"/>
  <c r="K130" i="99"/>
  <c r="J130" i="99"/>
  <c r="I130" i="99"/>
  <c r="H130" i="99"/>
  <c r="G130" i="99"/>
  <c r="F130" i="99"/>
  <c r="M129" i="99"/>
  <c r="L129" i="99"/>
  <c r="K129" i="99"/>
  <c r="J129" i="99"/>
  <c r="I129" i="99"/>
  <c r="H129" i="99"/>
  <c r="G129" i="99"/>
  <c r="F129" i="99"/>
  <c r="AE109" i="99"/>
  <c r="AD109" i="99"/>
  <c r="AC109" i="99"/>
  <c r="AB109" i="99"/>
  <c r="AA109" i="99"/>
  <c r="Z109" i="99"/>
  <c r="Y109" i="99"/>
  <c r="X109" i="99"/>
  <c r="AE108" i="99"/>
  <c r="AD108" i="99"/>
  <c r="AC108" i="99"/>
  <c r="AB108" i="99"/>
  <c r="AA108" i="99"/>
  <c r="Z108" i="99"/>
  <c r="Y108" i="99"/>
  <c r="X108" i="99"/>
  <c r="AE107" i="99"/>
  <c r="AD107" i="99"/>
  <c r="AC107" i="99"/>
  <c r="AB107" i="99"/>
  <c r="AA107" i="99"/>
  <c r="Z107" i="99"/>
  <c r="Y107" i="99"/>
  <c r="X107" i="99"/>
  <c r="AE106" i="99"/>
  <c r="AD106" i="99"/>
  <c r="AC106" i="99"/>
  <c r="AB106" i="99"/>
  <c r="AA106" i="99"/>
  <c r="Z106" i="99"/>
  <c r="Y106" i="99"/>
  <c r="X106" i="99"/>
  <c r="AE105" i="99"/>
  <c r="AD105" i="99"/>
  <c r="AC105" i="99"/>
  <c r="AB105" i="99"/>
  <c r="AA105" i="99"/>
  <c r="Z105" i="99"/>
  <c r="Y105" i="99"/>
  <c r="X105" i="99"/>
  <c r="AE104" i="99"/>
  <c r="AD104" i="99"/>
  <c r="AC104" i="99"/>
  <c r="AB104" i="99"/>
  <c r="AA104" i="99"/>
  <c r="Z104" i="99"/>
  <c r="Y104" i="99"/>
  <c r="X104" i="99"/>
  <c r="AE103" i="99"/>
  <c r="AD103" i="99"/>
  <c r="AC103" i="99"/>
  <c r="AB103" i="99"/>
  <c r="AA103" i="99"/>
  <c r="Z103" i="99"/>
  <c r="Y103" i="99"/>
  <c r="X103" i="99"/>
  <c r="AE102" i="99"/>
  <c r="AD102" i="99"/>
  <c r="AC102" i="99"/>
  <c r="AB102" i="99"/>
  <c r="AA102" i="99"/>
  <c r="Z102" i="99"/>
  <c r="Y102" i="99"/>
  <c r="X102" i="99"/>
  <c r="AE101" i="99"/>
  <c r="AD101" i="99"/>
  <c r="AC101" i="99"/>
  <c r="AB101" i="99"/>
  <c r="AA101" i="99"/>
  <c r="Z101" i="99"/>
  <c r="Y101" i="99"/>
  <c r="X101" i="99"/>
  <c r="AE100" i="99"/>
  <c r="AD100" i="99"/>
  <c r="AC100" i="99"/>
  <c r="AB100" i="99"/>
  <c r="AA100" i="99"/>
  <c r="Z100" i="99"/>
  <c r="Y100" i="99"/>
  <c r="X100" i="99"/>
  <c r="M109" i="99"/>
  <c r="L109" i="99"/>
  <c r="K109" i="99"/>
  <c r="J109" i="99"/>
  <c r="I109" i="99"/>
  <c r="H109" i="99"/>
  <c r="G109" i="99"/>
  <c r="F109" i="99"/>
  <c r="M108" i="99"/>
  <c r="L108" i="99"/>
  <c r="K108" i="99"/>
  <c r="J108" i="99"/>
  <c r="I108" i="99"/>
  <c r="H108" i="99"/>
  <c r="G108" i="99"/>
  <c r="F108" i="99"/>
  <c r="M107" i="99"/>
  <c r="L107" i="99"/>
  <c r="K107" i="99"/>
  <c r="J107" i="99"/>
  <c r="I107" i="99"/>
  <c r="H107" i="99"/>
  <c r="G107" i="99"/>
  <c r="F107" i="99"/>
  <c r="M106" i="99"/>
  <c r="L106" i="99"/>
  <c r="K106" i="99"/>
  <c r="J106" i="99"/>
  <c r="I106" i="99"/>
  <c r="H106" i="99"/>
  <c r="G106" i="99"/>
  <c r="F106" i="99"/>
  <c r="M105" i="99"/>
  <c r="L105" i="99"/>
  <c r="K105" i="99"/>
  <c r="J105" i="99"/>
  <c r="I105" i="99"/>
  <c r="H105" i="99"/>
  <c r="G105" i="99"/>
  <c r="F105" i="99"/>
  <c r="M104" i="99"/>
  <c r="L104" i="99"/>
  <c r="K104" i="99"/>
  <c r="J104" i="99"/>
  <c r="I104" i="99"/>
  <c r="H104" i="99"/>
  <c r="G104" i="99"/>
  <c r="F104" i="99"/>
  <c r="M103" i="99"/>
  <c r="L103" i="99"/>
  <c r="K103" i="99"/>
  <c r="J103" i="99"/>
  <c r="I103" i="99"/>
  <c r="H103" i="99"/>
  <c r="G103" i="99"/>
  <c r="F103" i="99"/>
  <c r="M102" i="99"/>
  <c r="L102" i="99"/>
  <c r="K102" i="99"/>
  <c r="J102" i="99"/>
  <c r="I102" i="99"/>
  <c r="H102" i="99"/>
  <c r="G102" i="99"/>
  <c r="F102" i="99"/>
  <c r="M101" i="99"/>
  <c r="L101" i="99"/>
  <c r="K101" i="99"/>
  <c r="J101" i="99"/>
  <c r="I101" i="99"/>
  <c r="H101" i="99"/>
  <c r="G101" i="99"/>
  <c r="F101" i="99"/>
  <c r="M100" i="99"/>
  <c r="L100" i="99"/>
  <c r="K100" i="99"/>
  <c r="J100" i="99"/>
  <c r="I100" i="99"/>
  <c r="H100" i="99"/>
  <c r="G100" i="99"/>
  <c r="F100" i="99"/>
  <c r="AE84" i="99"/>
  <c r="AD84" i="99"/>
  <c r="AC84" i="99"/>
  <c r="AB84" i="99"/>
  <c r="AA84" i="99"/>
  <c r="Z84" i="99"/>
  <c r="Y84" i="99"/>
  <c r="X84" i="99"/>
  <c r="AE83" i="99"/>
  <c r="AD83" i="99"/>
  <c r="AC83" i="99"/>
  <c r="AB83" i="99"/>
  <c r="AA83" i="99"/>
  <c r="Z83" i="99"/>
  <c r="Y83" i="99"/>
  <c r="X83" i="99"/>
  <c r="AE82" i="99"/>
  <c r="AD82" i="99"/>
  <c r="AC82" i="99"/>
  <c r="AB82" i="99"/>
  <c r="AA82" i="99"/>
  <c r="Z82" i="99"/>
  <c r="Y82" i="99"/>
  <c r="X82" i="99"/>
  <c r="AE81" i="99"/>
  <c r="AD81" i="99"/>
  <c r="AC81" i="99"/>
  <c r="AB81" i="99"/>
  <c r="AA81" i="99"/>
  <c r="Z81" i="99"/>
  <c r="Y81" i="99"/>
  <c r="X81" i="99"/>
  <c r="AE80" i="99"/>
  <c r="AD80" i="99"/>
  <c r="AC80" i="99"/>
  <c r="AB80" i="99"/>
  <c r="AA80" i="99"/>
  <c r="Z80" i="99"/>
  <c r="Y80" i="99"/>
  <c r="X80" i="99"/>
  <c r="AE79" i="99"/>
  <c r="AD79" i="99"/>
  <c r="AC79" i="99"/>
  <c r="AB79" i="99"/>
  <c r="AA79" i="99"/>
  <c r="Z79" i="99"/>
  <c r="Y79" i="99"/>
  <c r="X79" i="99"/>
  <c r="AE78" i="99"/>
  <c r="AD78" i="99"/>
  <c r="AC78" i="99"/>
  <c r="AB78" i="99"/>
  <c r="AA78" i="99"/>
  <c r="Z78" i="99"/>
  <c r="Y78" i="99"/>
  <c r="X78" i="99"/>
  <c r="AE77" i="99"/>
  <c r="AD77" i="99"/>
  <c r="AC77" i="99"/>
  <c r="AB77" i="99"/>
  <c r="AA77" i="99"/>
  <c r="Z77" i="99"/>
  <c r="Y77" i="99"/>
  <c r="X77" i="99"/>
  <c r="AE76" i="99"/>
  <c r="AD76" i="99"/>
  <c r="AC76" i="99"/>
  <c r="AB76" i="99"/>
  <c r="AA76" i="99"/>
  <c r="Z76" i="99"/>
  <c r="Y76" i="99"/>
  <c r="X76" i="99"/>
  <c r="AE75" i="99"/>
  <c r="AD75" i="99"/>
  <c r="AC75" i="99"/>
  <c r="AB75" i="99"/>
  <c r="AA75" i="99"/>
  <c r="Z75" i="99"/>
  <c r="Y75" i="99"/>
  <c r="X75" i="99"/>
  <c r="M84" i="99"/>
  <c r="L84" i="99"/>
  <c r="K84" i="99"/>
  <c r="J84" i="99"/>
  <c r="I84" i="99"/>
  <c r="H84" i="99"/>
  <c r="G84" i="99"/>
  <c r="F84" i="99"/>
  <c r="M83" i="99"/>
  <c r="L83" i="99"/>
  <c r="K83" i="99"/>
  <c r="J83" i="99"/>
  <c r="I83" i="99"/>
  <c r="H83" i="99"/>
  <c r="G83" i="99"/>
  <c r="F83" i="99"/>
  <c r="M82" i="99"/>
  <c r="L82" i="99"/>
  <c r="K82" i="99"/>
  <c r="J82" i="99"/>
  <c r="I82" i="99"/>
  <c r="H82" i="99"/>
  <c r="G82" i="99"/>
  <c r="F82" i="99"/>
  <c r="M81" i="99"/>
  <c r="L81" i="99"/>
  <c r="K81" i="99"/>
  <c r="J81" i="99"/>
  <c r="I81" i="99"/>
  <c r="H81" i="99"/>
  <c r="G81" i="99"/>
  <c r="F81" i="99"/>
  <c r="M80" i="99"/>
  <c r="L80" i="99"/>
  <c r="K80" i="99"/>
  <c r="J80" i="99"/>
  <c r="I80" i="99"/>
  <c r="H80" i="99"/>
  <c r="G80" i="99"/>
  <c r="F80" i="99"/>
  <c r="M79" i="99"/>
  <c r="L79" i="99"/>
  <c r="K79" i="99"/>
  <c r="J79" i="99"/>
  <c r="I79" i="99"/>
  <c r="H79" i="99"/>
  <c r="G79" i="99"/>
  <c r="F79" i="99"/>
  <c r="M78" i="99"/>
  <c r="L78" i="99"/>
  <c r="K78" i="99"/>
  <c r="J78" i="99"/>
  <c r="I78" i="99"/>
  <c r="H78" i="99"/>
  <c r="G78" i="99"/>
  <c r="F78" i="99"/>
  <c r="M77" i="99"/>
  <c r="L77" i="99"/>
  <c r="K77" i="99"/>
  <c r="J77" i="99"/>
  <c r="I77" i="99"/>
  <c r="H77" i="99"/>
  <c r="G77" i="99"/>
  <c r="F77" i="99"/>
  <c r="M76" i="99"/>
  <c r="L76" i="99"/>
  <c r="K76" i="99"/>
  <c r="J76" i="99"/>
  <c r="I76" i="99"/>
  <c r="H76" i="99"/>
  <c r="G76" i="99"/>
  <c r="F76" i="99"/>
  <c r="M75" i="99"/>
  <c r="L75" i="99"/>
  <c r="K75" i="99"/>
  <c r="J75" i="99"/>
  <c r="I75" i="99"/>
  <c r="H75" i="99"/>
  <c r="G75" i="99"/>
  <c r="F75" i="99"/>
  <c r="AE55" i="99"/>
  <c r="AD55" i="99"/>
  <c r="AC55" i="99"/>
  <c r="AB55" i="99"/>
  <c r="AA55" i="99"/>
  <c r="Z55" i="99"/>
  <c r="Y55" i="99"/>
  <c r="X55" i="99"/>
  <c r="AE54" i="99"/>
  <c r="AD54" i="99"/>
  <c r="AC54" i="99"/>
  <c r="AB54" i="99"/>
  <c r="AA54" i="99"/>
  <c r="Z54" i="99"/>
  <c r="Y54" i="99"/>
  <c r="X54" i="99"/>
  <c r="AE53" i="99"/>
  <c r="AD53" i="99"/>
  <c r="AC53" i="99"/>
  <c r="AB53" i="99"/>
  <c r="AA53" i="99"/>
  <c r="Z53" i="99"/>
  <c r="Y53" i="99"/>
  <c r="X53" i="99"/>
  <c r="AE52" i="99"/>
  <c r="AD52" i="99"/>
  <c r="AC52" i="99"/>
  <c r="AB52" i="99"/>
  <c r="AA52" i="99"/>
  <c r="Z52" i="99"/>
  <c r="Y52" i="99"/>
  <c r="X52" i="99"/>
  <c r="AE51" i="99"/>
  <c r="AD51" i="99"/>
  <c r="AC51" i="99"/>
  <c r="AB51" i="99"/>
  <c r="AA51" i="99"/>
  <c r="Z51" i="99"/>
  <c r="Y51" i="99"/>
  <c r="X51" i="99"/>
  <c r="AE50" i="99"/>
  <c r="AD50" i="99"/>
  <c r="AC50" i="99"/>
  <c r="AB50" i="99"/>
  <c r="AA50" i="99"/>
  <c r="Z50" i="99"/>
  <c r="Y50" i="99"/>
  <c r="X50" i="99"/>
  <c r="AE49" i="99"/>
  <c r="AD49" i="99"/>
  <c r="AC49" i="99"/>
  <c r="AB49" i="99"/>
  <c r="AA49" i="99"/>
  <c r="Z49" i="99"/>
  <c r="Y49" i="99"/>
  <c r="X49" i="99"/>
  <c r="AE48" i="99"/>
  <c r="AD48" i="99"/>
  <c r="AC48" i="99"/>
  <c r="AB48" i="99"/>
  <c r="AA48" i="99"/>
  <c r="Z48" i="99"/>
  <c r="Y48" i="99"/>
  <c r="X48" i="99"/>
  <c r="AE47" i="99"/>
  <c r="AD47" i="99"/>
  <c r="AC47" i="99"/>
  <c r="AB47" i="99"/>
  <c r="AA47" i="99"/>
  <c r="Z47" i="99"/>
  <c r="Y47" i="99"/>
  <c r="X47" i="99"/>
  <c r="AE46" i="99"/>
  <c r="AD46" i="99"/>
  <c r="AC46" i="99"/>
  <c r="AB46" i="99"/>
  <c r="AA46" i="99"/>
  <c r="Z46" i="99"/>
  <c r="Y46" i="99"/>
  <c r="X46" i="99"/>
  <c r="M55" i="99"/>
  <c r="L55" i="99"/>
  <c r="K55" i="99"/>
  <c r="J55" i="99"/>
  <c r="I55" i="99"/>
  <c r="H55" i="99"/>
  <c r="G55" i="99"/>
  <c r="F55" i="99"/>
  <c r="M54" i="99"/>
  <c r="L54" i="99"/>
  <c r="K54" i="99"/>
  <c r="J54" i="99"/>
  <c r="I54" i="99"/>
  <c r="H54" i="99"/>
  <c r="G54" i="99"/>
  <c r="F54" i="99"/>
  <c r="M53" i="99"/>
  <c r="L53" i="99"/>
  <c r="K53" i="99"/>
  <c r="J53" i="99"/>
  <c r="I53" i="99"/>
  <c r="H53" i="99"/>
  <c r="G53" i="99"/>
  <c r="F53" i="99"/>
  <c r="M52" i="99"/>
  <c r="L52" i="99"/>
  <c r="K52" i="99"/>
  <c r="J52" i="99"/>
  <c r="I52" i="99"/>
  <c r="H52" i="99"/>
  <c r="G52" i="99"/>
  <c r="F52" i="99"/>
  <c r="M51" i="99"/>
  <c r="L51" i="99"/>
  <c r="K51" i="99"/>
  <c r="J51" i="99"/>
  <c r="I51" i="99"/>
  <c r="H51" i="99"/>
  <c r="G51" i="99"/>
  <c r="F51" i="99"/>
  <c r="M50" i="99"/>
  <c r="L50" i="99"/>
  <c r="K50" i="99"/>
  <c r="J50" i="99"/>
  <c r="I50" i="99"/>
  <c r="H50" i="99"/>
  <c r="G50" i="99"/>
  <c r="F50" i="99"/>
  <c r="M49" i="99"/>
  <c r="L49" i="99"/>
  <c r="K49" i="99"/>
  <c r="J49" i="99"/>
  <c r="I49" i="99"/>
  <c r="H49" i="99"/>
  <c r="G49" i="99"/>
  <c r="F49" i="99"/>
  <c r="M48" i="99"/>
  <c r="L48" i="99"/>
  <c r="K48" i="99"/>
  <c r="J48" i="99"/>
  <c r="I48" i="99"/>
  <c r="H48" i="99"/>
  <c r="G48" i="99"/>
  <c r="F48" i="99"/>
  <c r="M47" i="99"/>
  <c r="L47" i="99"/>
  <c r="K47" i="99"/>
  <c r="J47" i="99"/>
  <c r="I47" i="99"/>
  <c r="H47" i="99"/>
  <c r="G47" i="99"/>
  <c r="F47" i="99"/>
  <c r="M46" i="99"/>
  <c r="L46" i="99"/>
  <c r="K46" i="99"/>
  <c r="J46" i="99"/>
  <c r="I46" i="99"/>
  <c r="H46" i="99"/>
  <c r="G46" i="99"/>
  <c r="F46" i="99"/>
  <c r="AE30" i="99"/>
  <c r="AD30" i="99"/>
  <c r="AC30" i="99"/>
  <c r="AB30" i="99"/>
  <c r="AA30" i="99"/>
  <c r="Z30" i="99"/>
  <c r="Y30" i="99"/>
  <c r="X30" i="99"/>
  <c r="AE29" i="99"/>
  <c r="AD29" i="99"/>
  <c r="AC29" i="99"/>
  <c r="AB29" i="99"/>
  <c r="AA29" i="99"/>
  <c r="Z29" i="99"/>
  <c r="Y29" i="99"/>
  <c r="X29" i="99"/>
  <c r="AE28" i="99"/>
  <c r="AD28" i="99"/>
  <c r="AC28" i="99"/>
  <c r="AB28" i="99"/>
  <c r="AA28" i="99"/>
  <c r="Z28" i="99"/>
  <c r="Y28" i="99"/>
  <c r="X28" i="99"/>
  <c r="AE27" i="99"/>
  <c r="AD27" i="99"/>
  <c r="AC27" i="99"/>
  <c r="AB27" i="99"/>
  <c r="AA27" i="99"/>
  <c r="Z27" i="99"/>
  <c r="Y27" i="99"/>
  <c r="X27" i="99"/>
  <c r="AE26" i="99"/>
  <c r="AD26" i="99"/>
  <c r="AC26" i="99"/>
  <c r="AB26" i="99"/>
  <c r="AA26" i="99"/>
  <c r="Z26" i="99"/>
  <c r="Y26" i="99"/>
  <c r="X26" i="99"/>
  <c r="AE25" i="99"/>
  <c r="AD25" i="99"/>
  <c r="AC25" i="99"/>
  <c r="AB25" i="99"/>
  <c r="AA25" i="99"/>
  <c r="Z25" i="99"/>
  <c r="Y25" i="99"/>
  <c r="X25" i="99"/>
  <c r="AE24" i="99"/>
  <c r="AD24" i="99"/>
  <c r="AC24" i="99"/>
  <c r="AB24" i="99"/>
  <c r="AA24" i="99"/>
  <c r="Z24" i="99"/>
  <c r="Y24" i="99"/>
  <c r="X24" i="99"/>
  <c r="AE23" i="99"/>
  <c r="AD23" i="99"/>
  <c r="AC23" i="99"/>
  <c r="AB23" i="99"/>
  <c r="AA23" i="99"/>
  <c r="Z23" i="99"/>
  <c r="Y23" i="99"/>
  <c r="X23" i="99"/>
  <c r="AE22" i="99"/>
  <c r="AD22" i="99"/>
  <c r="AC22" i="99"/>
  <c r="AB22" i="99"/>
  <c r="AA22" i="99"/>
  <c r="Z22" i="99"/>
  <c r="Y22" i="99"/>
  <c r="X22" i="99"/>
  <c r="AE21" i="99"/>
  <c r="AD21" i="99"/>
  <c r="AC21" i="99"/>
  <c r="AB21" i="99"/>
  <c r="AA21" i="99"/>
  <c r="Z21" i="99"/>
  <c r="Y21" i="99"/>
  <c r="X21" i="99"/>
  <c r="M30" i="99"/>
  <c r="L30" i="99"/>
  <c r="K30" i="99"/>
  <c r="J30" i="99"/>
  <c r="I30" i="99"/>
  <c r="H30" i="99"/>
  <c r="G30" i="99"/>
  <c r="F30" i="99"/>
  <c r="M29" i="99"/>
  <c r="L29" i="99"/>
  <c r="K29" i="99"/>
  <c r="J29" i="99"/>
  <c r="I29" i="99"/>
  <c r="H29" i="99"/>
  <c r="G29" i="99"/>
  <c r="F29" i="99"/>
  <c r="M28" i="99"/>
  <c r="L28" i="99"/>
  <c r="K28" i="99"/>
  <c r="J28" i="99"/>
  <c r="I28" i="99"/>
  <c r="H28" i="99"/>
  <c r="G28" i="99"/>
  <c r="F28" i="99"/>
  <c r="M27" i="99"/>
  <c r="L27" i="99"/>
  <c r="K27" i="99"/>
  <c r="J27" i="99"/>
  <c r="I27" i="99"/>
  <c r="H27" i="99"/>
  <c r="G27" i="99"/>
  <c r="F27" i="99"/>
  <c r="M26" i="99"/>
  <c r="L26" i="99"/>
  <c r="K26" i="99"/>
  <c r="J26" i="99"/>
  <c r="I26" i="99"/>
  <c r="H26" i="99"/>
  <c r="G26" i="99"/>
  <c r="F26" i="99"/>
  <c r="M25" i="99"/>
  <c r="L25" i="99"/>
  <c r="K25" i="99"/>
  <c r="J25" i="99"/>
  <c r="I25" i="99"/>
  <c r="H25" i="99"/>
  <c r="G25" i="99"/>
  <c r="F25" i="99"/>
  <c r="M24" i="99"/>
  <c r="L24" i="99"/>
  <c r="K24" i="99"/>
  <c r="J24" i="99"/>
  <c r="I24" i="99"/>
  <c r="H24" i="99"/>
  <c r="G24" i="99"/>
  <c r="F24" i="99"/>
  <c r="M23" i="99"/>
  <c r="L23" i="99"/>
  <c r="K23" i="99"/>
  <c r="J23" i="99"/>
  <c r="I23" i="99"/>
  <c r="H23" i="99"/>
  <c r="G23" i="99"/>
  <c r="F23" i="99"/>
  <c r="M22" i="99"/>
  <c r="L22" i="99"/>
  <c r="K22" i="99"/>
  <c r="J22" i="99"/>
  <c r="I22" i="99"/>
  <c r="H22" i="99"/>
  <c r="G22" i="99"/>
  <c r="F22" i="99"/>
  <c r="M21" i="99"/>
  <c r="L21" i="99"/>
  <c r="K21" i="99"/>
  <c r="J21" i="99"/>
  <c r="I21" i="99"/>
  <c r="H21" i="99"/>
  <c r="G21" i="99"/>
  <c r="F21" i="99"/>
  <c r="CE239" i="99"/>
  <c r="CD239" i="99"/>
  <c r="CC239" i="99"/>
  <c r="CB239" i="99"/>
  <c r="CA239" i="99"/>
  <c r="BZ239" i="99"/>
  <c r="BY239" i="99"/>
  <c r="BX239" i="99"/>
  <c r="CE238" i="99"/>
  <c r="CD238" i="99"/>
  <c r="CC238" i="99"/>
  <c r="CB238" i="99"/>
  <c r="CA238" i="99"/>
  <c r="BZ238" i="99"/>
  <c r="BY238" i="99"/>
  <c r="BX238" i="99"/>
  <c r="CE237" i="99"/>
  <c r="CD237" i="99"/>
  <c r="CC237" i="99"/>
  <c r="CB237" i="99"/>
  <c r="CA237" i="99"/>
  <c r="BZ237" i="99"/>
  <c r="BY237" i="99"/>
  <c r="BX237" i="99"/>
  <c r="CE236" i="99"/>
  <c r="CD236" i="99"/>
  <c r="CC236" i="99"/>
  <c r="CB236" i="99"/>
  <c r="CA236" i="99"/>
  <c r="BZ236" i="99"/>
  <c r="BY236" i="99"/>
  <c r="BX236" i="99"/>
  <c r="CE235" i="99"/>
  <c r="CD235" i="99"/>
  <c r="CC235" i="99"/>
  <c r="CB235" i="99"/>
  <c r="CA235" i="99"/>
  <c r="BZ235" i="99"/>
  <c r="BY235" i="99"/>
  <c r="BX235" i="99"/>
  <c r="CE234" i="99"/>
  <c r="CD234" i="99"/>
  <c r="CC234" i="99"/>
  <c r="CB234" i="99"/>
  <c r="CA234" i="99"/>
  <c r="BZ234" i="99"/>
  <c r="BY234" i="99"/>
  <c r="BX234" i="99"/>
  <c r="CE233" i="99"/>
  <c r="CD233" i="99"/>
  <c r="CC233" i="99"/>
  <c r="CB233" i="99"/>
  <c r="CA233" i="99"/>
  <c r="BZ233" i="99"/>
  <c r="BY233" i="99"/>
  <c r="BX233" i="99"/>
  <c r="CE232" i="99"/>
  <c r="CD232" i="99"/>
  <c r="CC232" i="99"/>
  <c r="CB232" i="99"/>
  <c r="CA232" i="99"/>
  <c r="BZ232" i="99"/>
  <c r="BY232" i="99"/>
  <c r="BX232" i="99"/>
  <c r="CE231" i="99"/>
  <c r="CD231" i="99"/>
  <c r="CC231" i="99"/>
  <c r="CB231" i="99"/>
  <c r="CA231" i="99"/>
  <c r="BZ231" i="99"/>
  <c r="BY231" i="99"/>
  <c r="BX231" i="99"/>
  <c r="CE230" i="99"/>
  <c r="CD230" i="99"/>
  <c r="CC230" i="99"/>
  <c r="CB230" i="99"/>
  <c r="CA230" i="99"/>
  <c r="BZ230" i="99"/>
  <c r="BY230" i="99"/>
  <c r="BX230" i="99"/>
  <c r="D68" i="99" a="1"/>
  <c r="V64" i="99" a="1"/>
  <c r="O88" i="99" a="1"/>
  <c r="G115" i="99" a="1"/>
  <c r="V63" i="99" a="1"/>
  <c r="C90" i="99" a="1"/>
  <c r="H113" i="99" a="1"/>
  <c r="F117" i="99" a="1"/>
  <c r="E65" i="99" a="1"/>
  <c r="AC88" i="99" a="1"/>
  <c r="E119" i="99" a="1"/>
  <c r="D38" i="99" a="1"/>
  <c r="X117" i="99" a="1"/>
  <c r="W61" i="99" a="1"/>
  <c r="AA88" i="99" a="1"/>
  <c r="W93" i="99" a="1"/>
  <c r="AE59" i="99" a="1"/>
  <c r="BF222" i="99" a="1"/>
  <c r="CF218" i="99" a="1"/>
  <c r="F197" i="99" a="1"/>
  <c r="AC189" i="99" a="1"/>
  <c r="G166" i="99" a="1"/>
  <c r="X119" i="99" a="1"/>
  <c r="F122" i="99" a="1"/>
  <c r="AH12" i="99" a="1"/>
  <c r="BI218" i="99" a="1"/>
  <c r="F198" i="99" a="1"/>
  <c r="Y36" i="99" a="1"/>
  <c r="P34" i="99" a="1"/>
  <c r="BF220" i="99" a="1"/>
  <c r="P218" i="99" a="1"/>
  <c r="W191" i="99" a="1"/>
  <c r="F168" i="99" a="1"/>
  <c r="D144" i="99" a="1"/>
  <c r="AE142" i="99" a="1"/>
  <c r="H59" i="99" a="1"/>
  <c r="BF223" i="99" a="1"/>
  <c r="BP218" i="99" a="1"/>
  <c r="AE12" i="99" a="1"/>
  <c r="F119" i="99" a="1"/>
  <c r="K34" i="99" a="1"/>
  <c r="AU220" i="99" a="1"/>
  <c r="X196" i="99" a="1"/>
  <c r="E191" i="99" a="1"/>
  <c r="E168" i="99" a="1"/>
  <c r="AH142" i="99" a="1"/>
  <c r="F120" i="99" a="1"/>
  <c r="AB59" i="99" a="1"/>
  <c r="E222" i="99" a="1"/>
  <c r="BR218" i="99" a="1"/>
  <c r="AQ220" i="99" a="1"/>
  <c r="E39" i="99" a="1"/>
  <c r="D223" i="99" a="1"/>
  <c r="BK218" i="99" a="1"/>
  <c r="V194" i="99" a="1"/>
  <c r="O189" i="99" a="1"/>
  <c r="E166" i="99" a="1"/>
  <c r="X122" i="99" a="1"/>
  <c r="W63" i="99"/>
  <c r="E223" i="99" a="1"/>
  <c r="F63" i="99" a="1"/>
  <c r="D39" i="99" a="1"/>
  <c r="M12" i="99" a="1"/>
  <c r="M34" i="99" a="1"/>
  <c r="W197" i="99" a="1"/>
  <c r="O59" i="99" a="1"/>
  <c r="E169" i="99" a="1"/>
  <c r="F191" i="99"/>
  <c r="V122" i="99" a="1"/>
  <c r="O113" i="99" a="1"/>
  <c r="W66" i="99" a="1"/>
  <c r="F61" i="99" a="1"/>
  <c r="K88" i="99" a="1"/>
  <c r="W68" i="99" a="1"/>
  <c r="J61" i="99" a="1"/>
  <c r="Y88" i="99" a="1"/>
  <c r="V93" i="99" a="1"/>
  <c r="D115" i="99" a="1"/>
  <c r="D63" i="99" a="1"/>
  <c r="W90" i="99" a="1"/>
  <c r="K113" i="99" a="1"/>
  <c r="G59" i="99" a="1"/>
  <c r="F68" i="99" a="1"/>
  <c r="AH59" i="99" a="1"/>
  <c r="P88" i="99" a="1"/>
  <c r="E93" i="99" a="1"/>
  <c r="Z59" i="99" a="1"/>
  <c r="D222" i="99" a="1"/>
  <c r="CI218" i="99" a="1"/>
  <c r="D196" i="99" a="1"/>
  <c r="M189" i="99" a="1"/>
  <c r="AH164" i="99" a="1"/>
  <c r="H142" i="99" a="1"/>
  <c r="Y61" i="99"/>
  <c r="AC12" i="99" a="1"/>
  <c r="BY220" i="99" a="1"/>
  <c r="AD218" i="99" a="1"/>
  <c r="I59" i="99" a="1"/>
  <c r="G34" i="99" a="1"/>
  <c r="AO220" i="99" a="1"/>
  <c r="I218" i="99" a="1"/>
  <c r="AE189" i="99" a="1"/>
  <c r="X166" i="99" a="1"/>
  <c r="F121" i="99" a="1"/>
  <c r="Y142" i="99" a="1"/>
  <c r="K59" i="99" a="1"/>
  <c r="V222" i="99" a="1"/>
  <c r="AR218" i="99" a="1"/>
  <c r="H12" i="99" a="1"/>
  <c r="D93" i="99" a="1"/>
  <c r="G12" i="99" a="1"/>
  <c r="AN220" i="99" a="1"/>
  <c r="K218" i="99" a="1"/>
  <c r="AH189" i="99" a="1"/>
  <c r="W166" i="99" a="1"/>
  <c r="Z142" i="99" a="1"/>
  <c r="E122" i="99" a="1"/>
  <c r="Q59" i="99" a="1"/>
  <c r="AN223" i="99" a="1"/>
  <c r="AZ218" i="99" a="1"/>
  <c r="Y220" i="99" a="1"/>
  <c r="AA59" i="99" a="1"/>
  <c r="BW222" i="99" a="1"/>
  <c r="BJ218" i="99" a="1"/>
  <c r="V195" i="99" a="1"/>
  <c r="P189" i="99" a="1"/>
  <c r="Y164" i="99" a="1"/>
  <c r="O142" i="99" a="1"/>
  <c r="W117" i="99"/>
  <c r="AN222" i="99" a="1"/>
  <c r="AH113" i="99" a="1"/>
  <c r="Y113" i="99" a="1"/>
  <c r="AB61" i="99" a="1"/>
  <c r="AD189" i="99" a="1"/>
  <c r="AU218" i="99" a="1"/>
  <c r="G164" i="99" a="1"/>
  <c r="L12" i="99" a="1"/>
  <c r="V144" i="99" a="1"/>
  <c r="Z220" i="99" a="1"/>
  <c r="AF113" i="99" a="1"/>
  <c r="X66" i="99" a="1"/>
  <c r="AH88" i="99" a="1"/>
  <c r="G88" i="99" a="1"/>
  <c r="X67" i="99" a="1"/>
  <c r="X64" i="99" a="1"/>
  <c r="N88" i="99" a="1"/>
  <c r="X92" i="99" a="1"/>
  <c r="AG113" i="99" a="1"/>
  <c r="X61" i="99" a="1"/>
  <c r="AB88" i="99" a="1"/>
  <c r="G113" i="99" a="1"/>
  <c r="AB34" i="99" a="1"/>
  <c r="F67" i="99" a="1"/>
  <c r="F64" i="99" a="1"/>
  <c r="M88" i="99" a="1"/>
  <c r="N59" i="99" a="1"/>
  <c r="L59" i="99" a="1"/>
  <c r="BG223" i="99" a="1"/>
  <c r="AX218" i="99" a="1"/>
  <c r="F195" i="99" a="1"/>
  <c r="L189" i="99" a="1"/>
  <c r="P164" i="99" a="1"/>
  <c r="L142" i="99" a="1"/>
  <c r="E117" i="99"/>
  <c r="I12" i="99" a="1"/>
  <c r="CA218" i="99" a="1"/>
  <c r="G218" i="99" a="1"/>
  <c r="P59" i="99" a="1"/>
  <c r="W223" i="99" a="1"/>
  <c r="W220" i="99" a="1"/>
  <c r="V197" i="99" a="1"/>
  <c r="AG189" i="99" a="1"/>
  <c r="F166" i="99" a="1"/>
  <c r="N142" i="99" a="1"/>
  <c r="W121" i="99" a="1"/>
  <c r="AG12" i="99" a="1"/>
  <c r="CC220" i="99" a="1"/>
  <c r="E197" i="99" a="1"/>
  <c r="BV223" i="99" a="1"/>
  <c r="AF59" i="99" a="1"/>
  <c r="BE223" i="99" a="1"/>
  <c r="V220" i="99" a="1"/>
  <c r="E196" i="99" a="1"/>
  <c r="Y189" i="99" a="1"/>
  <c r="D166" i="99" a="1"/>
  <c r="W120" i="99" a="1"/>
  <c r="G142" i="99" a="1"/>
  <c r="AD34" i="99" a="1"/>
  <c r="X222" i="99" a="1"/>
  <c r="AE218" i="99" a="1"/>
  <c r="AV218" i="99" a="1"/>
  <c r="F38" i="99" a="1"/>
  <c r="BV222" i="99" a="1"/>
  <c r="AY218" i="99" a="1"/>
  <c r="X194" i="99" a="1"/>
  <c r="Z189" i="99" a="1"/>
  <c r="Q164" i="99" a="1"/>
  <c r="D121" i="99" a="1"/>
  <c r="AC34" i="99" a="1"/>
  <c r="CE218" i="99" a="1"/>
  <c r="AH218" i="99" a="1"/>
  <c r="AF88" i="99" a="1"/>
  <c r="W119" i="99" a="1"/>
  <c r="AC220" i="99" a="1"/>
  <c r="K142" i="99" a="1"/>
  <c r="F193" i="99" a="1"/>
  <c r="H220" i="99" a="1"/>
  <c r="AE164" i="99" a="1"/>
  <c r="F223" i="99" a="1"/>
  <c r="V121" i="99" a="1"/>
  <c r="AB113" i="99" a="1"/>
  <c r="V67" i="99" a="1"/>
  <c r="AE88" i="99" a="1"/>
  <c r="N113" i="99" a="1"/>
  <c r="V66" i="99" a="1"/>
  <c r="AI59" i="99" a="1"/>
  <c r="J88" i="99" a="1"/>
  <c r="AE34" i="99" a="1"/>
  <c r="V68" i="99" a="1"/>
  <c r="V61" i="99" a="1"/>
  <c r="Q88" i="99" a="1"/>
  <c r="F93" i="99" a="1"/>
  <c r="L113" i="99" a="1"/>
  <c r="D67" i="99" a="1"/>
  <c r="E64" i="99" a="1"/>
  <c r="I88" i="99" a="1"/>
  <c r="V36" i="99" a="1"/>
  <c r="Y12" i="99" a="1"/>
  <c r="X223" i="99" a="1"/>
  <c r="AI218" i="99" a="1"/>
  <c r="W194" i="99" a="1"/>
  <c r="J189" i="99" a="1"/>
  <c r="AF164" i="99" a="1"/>
  <c r="M142" i="99" a="1"/>
  <c r="F39" i="99" a="1"/>
  <c r="N34" i="99" a="1"/>
  <c r="AP220" i="99" a="1"/>
  <c r="L218" i="99" a="1"/>
  <c r="Y59" i="99" a="1"/>
  <c r="BE222" i="99" a="1"/>
  <c r="BZ218" i="99" a="1"/>
  <c r="X195" i="99" a="1"/>
  <c r="N189" i="99" a="1"/>
  <c r="AG164" i="99" a="1"/>
  <c r="W122" i="99" a="1"/>
  <c r="W193" i="99"/>
  <c r="Z12" i="99" a="1"/>
  <c r="BX220" i="99" a="1"/>
  <c r="AC218" i="99" a="1"/>
  <c r="BO218" i="99" a="1"/>
  <c r="AD59" i="99" a="1"/>
  <c r="BX222" i="99" a="1"/>
  <c r="E220" i="99" a="1"/>
  <c r="W195" i="99" a="1"/>
  <c r="K189" i="99" a="1"/>
  <c r="AD164" i="99" a="1"/>
  <c r="X120" i="99" a="1"/>
  <c r="E193" i="99"/>
  <c r="V14" i="99" a="1"/>
  <c r="CB218" i="99" a="1"/>
  <c r="AQ218" i="99" a="1"/>
  <c r="X197" i="99" a="1"/>
  <c r="O12" i="99" a="1"/>
  <c r="BY218" i="99" a="1"/>
  <c r="AG218" i="99" a="1"/>
  <c r="E194" i="99" a="1"/>
  <c r="G189" i="99" a="1"/>
  <c r="O164" i="99" a="1"/>
  <c r="D122" i="99" a="1"/>
  <c r="AC59" i="99" a="1"/>
  <c r="AB36" i="99" a="1"/>
  <c r="D61" i="99" a="1"/>
  <c r="X65" i="99" a="1"/>
  <c r="U90" i="99" a="1"/>
  <c r="M218" i="99" a="1"/>
  <c r="AP223" i="99" a="1"/>
  <c r="F169" i="99" a="1"/>
  <c r="V223" i="99" a="1"/>
  <c r="D193" i="99" a="1"/>
  <c r="CC218" i="99" a="1"/>
  <c r="V166" i="99" a="1"/>
  <c r="P113" i="99" a="1"/>
  <c r="V65" i="99" a="1"/>
  <c r="AG88" i="99" a="1"/>
  <c r="AD113" i="99" a="1"/>
  <c r="E66" i="99" a="1"/>
  <c r="AD88" i="99" a="1"/>
  <c r="X68" i="99" a="1"/>
  <c r="V38" i="99" a="1"/>
  <c r="W67" i="99" a="1"/>
  <c r="W64" i="99" a="1"/>
  <c r="L88" i="99" a="1"/>
  <c r="W92" i="99" a="1"/>
  <c r="AC113" i="99" a="1"/>
  <c r="F66" i="99" a="1"/>
  <c r="AI88" i="99" a="1"/>
  <c r="F118" i="99" a="1"/>
  <c r="W39" i="99" a="1"/>
  <c r="AD12" i="99" a="1"/>
  <c r="BM218" i="99" a="1"/>
  <c r="V196" i="99" a="1"/>
  <c r="D194" i="99" a="1"/>
  <c r="D169" i="99" a="1"/>
  <c r="AB164" i="99" a="1"/>
  <c r="E121" i="99" a="1"/>
  <c r="AG59" i="99" a="1"/>
  <c r="F222" i="99" a="1"/>
  <c r="X220" i="99" a="1"/>
  <c r="G61" i="99"/>
  <c r="F36" i="99" a="1"/>
  <c r="AO223" i="99" a="1"/>
  <c r="AW218" i="99" a="1"/>
  <c r="E195" i="99" a="1"/>
  <c r="Q189" i="99" a="1"/>
  <c r="L164" i="99" a="1"/>
  <c r="V120" i="99" a="1"/>
  <c r="V39" i="99" a="1"/>
  <c r="AA34" i="99" a="1"/>
  <c r="BL220" i="99" a="1"/>
  <c r="N218" i="99" a="1"/>
  <c r="BH220" i="99" a="1"/>
  <c r="D36" i="99" a="1"/>
  <c r="AO222" i="99" a="1"/>
  <c r="AF218" i="99" a="1"/>
  <c r="D195" i="99" a="1"/>
  <c r="AA189" i="99" a="1"/>
  <c r="K164" i="99" a="1"/>
  <c r="AC142" i="99" a="1"/>
  <c r="BG222" i="99" a="1"/>
  <c r="K12" i="99" a="1"/>
  <c r="BG220" i="99" a="1"/>
  <c r="Q218" i="99" a="1"/>
  <c r="W118" i="99" a="1"/>
  <c r="N12" i="99" a="1"/>
  <c r="BZ220" i="99" a="1"/>
  <c r="W196" i="99" a="1"/>
  <c r="Y191" i="99" a="1"/>
  <c r="W169" i="99" a="1"/>
  <c r="M164" i="99" a="1"/>
  <c r="X121" i="99" a="1"/>
  <c r="F196" i="99" a="1"/>
  <c r="V115" i="99" a="1"/>
  <c r="AF12" i="99" a="1"/>
  <c r="BW220" i="99" a="1"/>
  <c r="AI34" i="99" a="1"/>
  <c r="Y115" i="99" a="1"/>
  <c r="D64" i="99" a="1"/>
  <c r="V90" i="99" a="1"/>
  <c r="Z113" i="99" a="1"/>
  <c r="D66" i="99" a="1"/>
  <c r="F92" i="99" a="1"/>
  <c r="D118" i="99" a="1"/>
  <c r="M113" i="99" a="1"/>
  <c r="E67" i="99" a="1"/>
  <c r="E61" i="99" a="1"/>
  <c r="H88" i="99" a="1"/>
  <c r="AF34" i="99" a="1"/>
  <c r="Q113" i="99" a="1"/>
  <c r="W65" i="99" a="1"/>
  <c r="D92" i="99" a="1"/>
  <c r="V119" i="99" a="1"/>
  <c r="X38" i="99" a="1"/>
  <c r="I34" i="99" a="1"/>
  <c r="CG218" i="99" a="1"/>
  <c r="AA218" i="99" a="1"/>
  <c r="D191" i="99" a="1"/>
  <c r="V169" i="99" a="1"/>
  <c r="AA164" i="99" a="1"/>
  <c r="D120" i="99" a="1"/>
  <c r="J59" i="99" a="1"/>
  <c r="W222" i="99" a="1"/>
  <c r="G220" i="99" a="1"/>
  <c r="E115" i="99"/>
  <c r="D14" i="99" a="1"/>
  <c r="BN218" i="99" a="1"/>
  <c r="AT218" i="99" a="1"/>
  <c r="X193" i="99" a="1"/>
  <c r="I189" i="99" a="1"/>
  <c r="AC164" i="99" a="1"/>
  <c r="J142" i="99" a="1"/>
  <c r="E36" i="99" a="1"/>
  <c r="O34" i="99" a="1"/>
  <c r="BE220" i="99" a="1"/>
  <c r="O218" i="99" a="1"/>
  <c r="K220" i="99" a="1"/>
  <c r="L34" i="99" a="1"/>
  <c r="CH218" i="99" a="1"/>
  <c r="AS218" i="99" a="1"/>
  <c r="F194" i="99" a="1"/>
  <c r="H189" i="99" a="1"/>
  <c r="N164" i="99" a="1"/>
  <c r="E120" i="99" a="1"/>
  <c r="E63" i="99"/>
  <c r="Z34" i="99" a="1"/>
  <c r="BI220" i="99" a="1"/>
  <c r="D198" i="99" a="1"/>
  <c r="M59" i="99" a="1"/>
  <c r="J12" i="99" a="1"/>
  <c r="BV220" i="99" a="1"/>
  <c r="J218" i="99" a="1"/>
  <c r="G191" i="99" a="1"/>
  <c r="X168" i="99" a="1"/>
  <c r="I164" i="99" a="1"/>
  <c r="AG142" i="99" a="1"/>
  <c r="X36" i="99" a="1"/>
  <c r="W115" i="99"/>
  <c r="Z88" i="99" a="1"/>
  <c r="E92" i="99" a="1"/>
  <c r="J36" i="99" a="1"/>
  <c r="P142" i="99" a="1"/>
  <c r="BL218" i="99" a="1"/>
  <c r="AG34" i="99" a="1"/>
  <c r="W198" i="99" a="1"/>
  <c r="AP222" i="99" a="1"/>
  <c r="AF189" i="99" a="1"/>
  <c r="AI113" i="99" a="1"/>
  <c r="X63" i="99" a="1"/>
  <c r="G90" i="99" a="1"/>
  <c r="AA113" i="99" a="1"/>
  <c r="F65" i="99" a="1"/>
  <c r="Y90" i="99" a="1"/>
  <c r="X118" i="99" a="1"/>
  <c r="AE113" i="99" a="1"/>
  <c r="E68" i="99" a="1"/>
  <c r="D90" i="99" a="1"/>
  <c r="V118" i="99" a="1"/>
  <c r="X39" i="99" a="1"/>
  <c r="D117" i="99" a="1"/>
  <c r="D65" i="99" a="1"/>
  <c r="E90" i="99" a="1"/>
  <c r="D119" i="99" a="1"/>
  <c r="I113" i="99" a="1"/>
  <c r="Q34" i="99" a="1"/>
  <c r="BA218" i="99" a="1"/>
  <c r="Y218" i="99" a="1"/>
  <c r="AI189" i="99" a="1"/>
  <c r="V168" i="99" a="1"/>
  <c r="I142" i="99" a="1"/>
  <c r="AF142" i="99" a="1"/>
  <c r="AH34" i="99" a="1"/>
  <c r="BW223" i="99" a="1"/>
  <c r="CD218" i="99" a="1"/>
  <c r="E118" i="99" a="1"/>
  <c r="P12" i="99" a="1"/>
  <c r="BQ218" i="99" a="1"/>
  <c r="E198" i="99" a="1"/>
  <c r="V193" i="99" a="1"/>
  <c r="W168" i="99" a="1"/>
  <c r="Z164" i="99" a="1"/>
  <c r="H164" i="99" a="1"/>
  <c r="E38" i="99" a="1"/>
  <c r="BX223" i="99" a="1"/>
  <c r="D220" i="99" a="1"/>
  <c r="X191" i="99"/>
  <c r="V198" i="99" a="1"/>
  <c r="AB12" i="99" a="1"/>
  <c r="F220" i="99" a="1"/>
  <c r="D197" i="99" a="1"/>
  <c r="V191" i="99" a="1"/>
  <c r="X169" i="99" a="1"/>
  <c r="J164" i="99" a="1"/>
  <c r="AD142" i="99" a="1"/>
  <c r="G36" i="99" a="1"/>
  <c r="AA12" i="99" a="1"/>
  <c r="AR220" i="99" a="1"/>
  <c r="X198" i="99" a="1"/>
  <c r="W36" i="99" a="1"/>
  <c r="Y34" i="99" a="1"/>
  <c r="BH218" i="99" a="1"/>
  <c r="AB218" i="99" a="1"/>
  <c r="AB189" i="99" a="1"/>
  <c r="Y166" i="99" a="1"/>
  <c r="AA142" i="99" a="1"/>
  <c r="AB142" i="99" a="1"/>
  <c r="J34" i="99" a="1"/>
  <c r="V117" i="99" a="1"/>
  <c r="V92" i="99" a="1"/>
  <c r="J113" i="99" a="1"/>
  <c r="D168" i="99" a="1"/>
  <c r="X93" i="99" a="1"/>
  <c r="AI164" i="99" a="1"/>
  <c r="Z218" i="99" a="1"/>
  <c r="W38" i="99" a="1"/>
  <c r="H218" i="99" a="1"/>
  <c r="H34" i="99" a="1"/>
  <c r="F196" i="99" l="1"/>
  <c r="AH218" i="99"/>
  <c r="CE218" i="99"/>
  <c r="AN222" i="99"/>
  <c r="E223" i="99"/>
  <c r="H34" i="99"/>
  <c r="J34" i="99"/>
  <c r="X36" i="99"/>
  <c r="AB36" i="99"/>
  <c r="AC59" i="99"/>
  <c r="AC34" i="99"/>
  <c r="V122" i="99"/>
  <c r="AB142" i="99"/>
  <c r="AG142" i="99"/>
  <c r="X121" i="99"/>
  <c r="D122" i="99"/>
  <c r="D121" i="99"/>
  <c r="O142" i="99"/>
  <c r="X122" i="99"/>
  <c r="V121" i="99"/>
  <c r="AA142" i="99"/>
  <c r="I164" i="99"/>
  <c r="M164" i="99"/>
  <c r="O164" i="99"/>
  <c r="Q164" i="99"/>
  <c r="Y164" i="99"/>
  <c r="E166" i="99"/>
  <c r="V166" i="99"/>
  <c r="Y166" i="99"/>
  <c r="X168" i="99"/>
  <c r="W169" i="99"/>
  <c r="G189" i="99"/>
  <c r="Z189" i="99"/>
  <c r="P189" i="99"/>
  <c r="O189" i="99"/>
  <c r="AF189" i="99"/>
  <c r="AB189" i="99"/>
  <c r="G191" i="99"/>
  <c r="Y191" i="99"/>
  <c r="E194" i="99"/>
  <c r="X194" i="99"/>
  <c r="V195" i="99"/>
  <c r="V194" i="99"/>
  <c r="H218" i="99"/>
  <c r="AB218" i="99"/>
  <c r="J218" i="99"/>
  <c r="W196" i="99"/>
  <c r="AG218" i="99"/>
  <c r="AY218" i="99"/>
  <c r="BJ218" i="99"/>
  <c r="BK218" i="99"/>
  <c r="Z220" i="99"/>
  <c r="BH218" i="99"/>
  <c r="BV220" i="99"/>
  <c r="BZ220" i="99"/>
  <c r="BY218" i="99"/>
  <c r="BV222" i="99"/>
  <c r="BW222" i="99"/>
  <c r="D223" i="99"/>
  <c r="F223" i="99"/>
  <c r="Y34" i="99"/>
  <c r="J12" i="99"/>
  <c r="N12" i="99"/>
  <c r="O12" i="99"/>
  <c r="F38" i="99"/>
  <c r="AA59" i="99"/>
  <c r="E39" i="99"/>
  <c r="AI34" i="99"/>
  <c r="W36" i="99"/>
  <c r="M59" i="99"/>
  <c r="W118" i="99"/>
  <c r="X197" i="99"/>
  <c r="AV218" i="99"/>
  <c r="Y220" i="99"/>
  <c r="AQ220" i="99"/>
  <c r="X198" i="99"/>
  <c r="D198" i="99"/>
  <c r="Q218" i="99"/>
  <c r="AQ218" i="99"/>
  <c r="AE218" i="99"/>
  <c r="AZ218" i="99"/>
  <c r="BR218" i="99"/>
  <c r="CC218" i="99"/>
  <c r="AR220" i="99"/>
  <c r="BI220" i="99"/>
  <c r="BG220" i="99"/>
  <c r="CB218" i="99"/>
  <c r="X222" i="99"/>
  <c r="AN223" i="99"/>
  <c r="E222" i="99"/>
  <c r="AP222" i="99"/>
  <c r="AA12" i="99"/>
  <c r="Z34" i="99"/>
  <c r="K12" i="99"/>
  <c r="V14" i="99"/>
  <c r="AD34" i="99"/>
  <c r="Q59" i="99"/>
  <c r="AB59" i="99"/>
  <c r="W38" i="99"/>
  <c r="G36" i="99"/>
  <c r="BG222" i="99"/>
  <c r="G142" i="99"/>
  <c r="E122" i="99"/>
  <c r="F120" i="99"/>
  <c r="V144" i="99"/>
  <c r="AD142" i="99"/>
  <c r="E120" i="99"/>
  <c r="AC142" i="99"/>
  <c r="X120" i="99"/>
  <c r="W120" i="99"/>
  <c r="Z142" i="99"/>
  <c r="AH142" i="99"/>
  <c r="AE164" i="99"/>
  <c r="J164" i="99"/>
  <c r="N164" i="99"/>
  <c r="K164" i="99"/>
  <c r="AD164" i="99"/>
  <c r="D166" i="99"/>
  <c r="W166" i="99"/>
  <c r="E168" i="99"/>
  <c r="E169" i="99"/>
  <c r="X169" i="99"/>
  <c r="H189" i="99"/>
  <c r="AA189" i="99"/>
  <c r="K189" i="99"/>
  <c r="Y189" i="99"/>
  <c r="AH189" i="99"/>
  <c r="E191" i="99"/>
  <c r="D193" i="99"/>
  <c r="V191" i="99"/>
  <c r="F194" i="99"/>
  <c r="D195" i="99"/>
  <c r="W195" i="99"/>
  <c r="E196" i="99"/>
  <c r="K218" i="99"/>
  <c r="X196" i="99"/>
  <c r="W198" i="99"/>
  <c r="D197" i="99"/>
  <c r="AS218" i="99"/>
  <c r="AF218" i="99"/>
  <c r="E220" i="99"/>
  <c r="V220" i="99"/>
  <c r="AN220" i="99"/>
  <c r="AU220" i="99"/>
  <c r="BW220" i="99"/>
  <c r="F220" i="99"/>
  <c r="CH218" i="99"/>
  <c r="AO222" i="99"/>
  <c r="BX222" i="99"/>
  <c r="BE223" i="99"/>
  <c r="G12" i="99"/>
  <c r="K34" i="99"/>
  <c r="L12" i="99"/>
  <c r="AB12" i="99"/>
  <c r="L34" i="99"/>
  <c r="D36" i="99"/>
  <c r="AD59" i="99"/>
  <c r="AF59" i="99"/>
  <c r="D93" i="99"/>
  <c r="F119" i="99"/>
  <c r="Z218" i="99"/>
  <c r="V198" i="99"/>
  <c r="K220" i="99"/>
  <c r="BH220" i="99"/>
  <c r="BO218" i="99"/>
  <c r="BV223" i="99"/>
  <c r="H12" i="99"/>
  <c r="AE12" i="99"/>
  <c r="O59" i="99"/>
  <c r="O218" i="99"/>
  <c r="N218" i="99"/>
  <c r="AC218" i="99"/>
  <c r="E197" i="99"/>
  <c r="AR218" i="99"/>
  <c r="BP218" i="99"/>
  <c r="H220" i="99"/>
  <c r="D220" i="99"/>
  <c r="BE220" i="99"/>
  <c r="BL220" i="99"/>
  <c r="BX220" i="99"/>
  <c r="CC220" i="99"/>
  <c r="V222" i="99"/>
  <c r="BF223" i="99"/>
  <c r="V223" i="99"/>
  <c r="BX223" i="99"/>
  <c r="O34" i="99"/>
  <c r="AA34" i="99"/>
  <c r="Z12" i="99"/>
  <c r="AG12" i="99"/>
  <c r="K59" i="99"/>
  <c r="H59" i="99"/>
  <c r="AG34" i="99"/>
  <c r="E38" i="99"/>
  <c r="E36" i="99"/>
  <c r="V39" i="99"/>
  <c r="W121" i="99"/>
  <c r="Y142" i="99"/>
  <c r="AE142" i="99"/>
  <c r="G164" i="99"/>
  <c r="H164" i="99"/>
  <c r="J142" i="99"/>
  <c r="V120" i="99"/>
  <c r="W122" i="99"/>
  <c r="N142" i="99"/>
  <c r="F121" i="99"/>
  <c r="D144" i="99"/>
  <c r="AI164" i="99"/>
  <c r="Z164" i="99"/>
  <c r="AC164" i="99"/>
  <c r="L164" i="99"/>
  <c r="AG164" i="99"/>
  <c r="F166" i="99"/>
  <c r="X166" i="99"/>
  <c r="F168" i="99"/>
  <c r="F169" i="99"/>
  <c r="W168" i="99"/>
  <c r="I189" i="99"/>
  <c r="Q189" i="99"/>
  <c r="N189" i="99"/>
  <c r="AG189" i="99"/>
  <c r="AE189" i="99"/>
  <c r="W191" i="99"/>
  <c r="F193" i="99"/>
  <c r="V193" i="99"/>
  <c r="X193" i="99"/>
  <c r="E195" i="99"/>
  <c r="X195" i="99"/>
  <c r="V197" i="99"/>
  <c r="I218" i="99"/>
  <c r="P218" i="99"/>
  <c r="W197" i="99"/>
  <c r="E198" i="99"/>
  <c r="AT218" i="99"/>
  <c r="AW218" i="99"/>
  <c r="BZ218" i="99"/>
  <c r="W220" i="99"/>
  <c r="AO220" i="99"/>
  <c r="BF220" i="99"/>
  <c r="BL218" i="99"/>
  <c r="BQ218" i="99"/>
  <c r="BN218" i="99"/>
  <c r="AO223" i="99"/>
  <c r="BE222" i="99"/>
  <c r="W223" i="99"/>
  <c r="G34" i="99"/>
  <c r="P34" i="99"/>
  <c r="AF12" i="99"/>
  <c r="P12" i="99"/>
  <c r="D14" i="99"/>
  <c r="F36" i="99"/>
  <c r="Y59" i="99"/>
  <c r="P59" i="99"/>
  <c r="I59" i="99"/>
  <c r="Y36" i="99"/>
  <c r="X93" i="99"/>
  <c r="E118" i="99"/>
  <c r="L218" i="99"/>
  <c r="G218" i="99"/>
  <c r="AD218" i="99"/>
  <c r="F198" i="99"/>
  <c r="AU218" i="99"/>
  <c r="CD218" i="99"/>
  <c r="G220" i="99"/>
  <c r="X220" i="99"/>
  <c r="AP220" i="99"/>
  <c r="CA218" i="99"/>
  <c r="BY220" i="99"/>
  <c r="BI218" i="99"/>
  <c r="AP223" i="99"/>
  <c r="BW223" i="99"/>
  <c r="W222" i="99"/>
  <c r="F222" i="99"/>
  <c r="N34" i="99"/>
  <c r="I12" i="99"/>
  <c r="AC12" i="99"/>
  <c r="AH12" i="99"/>
  <c r="M34" i="99"/>
  <c r="AH34" i="99"/>
  <c r="J59" i="99"/>
  <c r="AG59" i="99"/>
  <c r="F39" i="99"/>
  <c r="F122" i="99"/>
  <c r="K142" i="99"/>
  <c r="AF142" i="99"/>
  <c r="D120" i="99"/>
  <c r="E121" i="99"/>
  <c r="M142" i="99"/>
  <c r="L142" i="99"/>
  <c r="H142" i="99"/>
  <c r="X119" i="99"/>
  <c r="P142" i="99"/>
  <c r="I142" i="99"/>
  <c r="AA164" i="99"/>
  <c r="AB164" i="99"/>
  <c r="AF164" i="99"/>
  <c r="P164" i="99"/>
  <c r="AH164" i="99"/>
  <c r="G166" i="99"/>
  <c r="D168" i="99"/>
  <c r="V168" i="99"/>
  <c r="V169" i="99"/>
  <c r="D169" i="99"/>
  <c r="J189" i="99"/>
  <c r="L189" i="99"/>
  <c r="M189" i="99"/>
  <c r="AC189" i="99"/>
  <c r="AD189" i="99"/>
  <c r="AI189" i="99"/>
  <c r="D191" i="99"/>
  <c r="D194" i="99"/>
  <c r="W194" i="99"/>
  <c r="F195" i="99"/>
  <c r="D196" i="99"/>
  <c r="F197" i="99"/>
  <c r="M218" i="99"/>
  <c r="Y218" i="99"/>
  <c r="AA218" i="99"/>
  <c r="V196" i="99"/>
  <c r="AI218" i="99"/>
  <c r="AX218" i="99"/>
  <c r="CI218" i="99"/>
  <c r="CF218" i="99"/>
  <c r="AC220" i="99"/>
  <c r="BA218" i="99"/>
  <c r="CG218" i="99"/>
  <c r="BM218" i="99"/>
  <c r="X223" i="99"/>
  <c r="BG223" i="99"/>
  <c r="D222" i="99"/>
  <c r="BF222" i="99"/>
  <c r="M12" i="99"/>
  <c r="Q34" i="99"/>
  <c r="I34" i="99"/>
  <c r="AD12" i="99"/>
  <c r="Y12" i="99"/>
  <c r="L59" i="99"/>
  <c r="Z59" i="99"/>
  <c r="AE59" i="99"/>
  <c r="J36" i="99"/>
  <c r="I113" i="99"/>
  <c r="X38" i="99"/>
  <c r="W39" i="99"/>
  <c r="V36" i="99"/>
  <c r="N59" i="99"/>
  <c r="E93" i="99"/>
  <c r="W93" i="99"/>
  <c r="J113" i="99"/>
  <c r="D119" i="99"/>
  <c r="V119" i="99"/>
  <c r="F118" i="99"/>
  <c r="I88" i="99"/>
  <c r="M88" i="99"/>
  <c r="P88" i="99"/>
  <c r="AA88" i="99"/>
  <c r="U90" i="99"/>
  <c r="E90" i="99"/>
  <c r="D92" i="99"/>
  <c r="AI88" i="99"/>
  <c r="E64" i="99"/>
  <c r="F64" i="99"/>
  <c r="AH59" i="99"/>
  <c r="W61" i="99"/>
  <c r="AB61" i="99"/>
  <c r="D65" i="99"/>
  <c r="W65" i="99"/>
  <c r="F66" i="99"/>
  <c r="D67" i="99"/>
  <c r="F67" i="99"/>
  <c r="F68" i="99"/>
  <c r="X117" i="99"/>
  <c r="V115" i="99"/>
  <c r="D117" i="99"/>
  <c r="Q113" i="99"/>
  <c r="AC113" i="99"/>
  <c r="L113" i="99"/>
  <c r="AB34" i="99"/>
  <c r="G59" i="99"/>
  <c r="D38" i="99"/>
  <c r="D39" i="99"/>
  <c r="X39" i="99"/>
  <c r="AF34" i="99"/>
  <c r="W92" i="99"/>
  <c r="F93" i="99"/>
  <c r="G113" i="99"/>
  <c r="K113" i="99"/>
  <c r="E119" i="99"/>
  <c r="W119" i="99"/>
  <c r="V118" i="99"/>
  <c r="H88" i="99"/>
  <c r="L88" i="99"/>
  <c r="Q88" i="99"/>
  <c r="AB88" i="99"/>
  <c r="W90" i="99"/>
  <c r="AC88" i="99"/>
  <c r="E92" i="99"/>
  <c r="D90" i="99"/>
  <c r="E61" i="99"/>
  <c r="W64" i="99"/>
  <c r="V61" i="99"/>
  <c r="X61" i="99"/>
  <c r="D63" i="99"/>
  <c r="E65" i="99"/>
  <c r="X65" i="99"/>
  <c r="E68" i="99"/>
  <c r="E67" i="99"/>
  <c r="W67" i="99"/>
  <c r="V68" i="99"/>
  <c r="AG113" i="99"/>
  <c r="D115" i="99"/>
  <c r="F117" i="99"/>
  <c r="Y113" i="99"/>
  <c r="AE113" i="99"/>
  <c r="M113" i="99"/>
  <c r="V38" i="99"/>
  <c r="AE34" i="99"/>
  <c r="X92" i="99"/>
  <c r="V93" i="99"/>
  <c r="H113" i="99"/>
  <c r="V92" i="99"/>
  <c r="X118" i="99"/>
  <c r="D118" i="99"/>
  <c r="X68" i="99"/>
  <c r="J88" i="99"/>
  <c r="N88" i="99"/>
  <c r="Y88" i="99"/>
  <c r="C90" i="99"/>
  <c r="AF88" i="99"/>
  <c r="Y90" i="99"/>
  <c r="F92" i="99"/>
  <c r="AD88" i="99"/>
  <c r="AI59" i="99"/>
  <c r="X64" i="99"/>
  <c r="J61" i="99"/>
  <c r="V63" i="99"/>
  <c r="F63" i="99"/>
  <c r="F65" i="99"/>
  <c r="D66" i="99"/>
  <c r="E66" i="99"/>
  <c r="V66" i="99"/>
  <c r="X67" i="99"/>
  <c r="W68" i="99"/>
  <c r="G115" i="99"/>
  <c r="AH113" i="99"/>
  <c r="AA113" i="99"/>
  <c r="Z113" i="99"/>
  <c r="AD113" i="99"/>
  <c r="N113" i="99"/>
  <c r="G88" i="99"/>
  <c r="K88" i="99"/>
  <c r="O88" i="99"/>
  <c r="Z88" i="99"/>
  <c r="G90" i="99"/>
  <c r="V90" i="99"/>
  <c r="AG88" i="99"/>
  <c r="AE88" i="99"/>
  <c r="AH88" i="99"/>
  <c r="F61" i="99"/>
  <c r="V64" i="99"/>
  <c r="D61" i="99"/>
  <c r="X63" i="99"/>
  <c r="D64" i="99"/>
  <c r="V65" i="99"/>
  <c r="V67" i="99"/>
  <c r="X66" i="99"/>
  <c r="W66" i="99"/>
  <c r="D68" i="99"/>
  <c r="V117" i="99"/>
  <c r="AI113" i="99"/>
  <c r="Y115" i="99"/>
  <c r="P113" i="99"/>
  <c r="AB113" i="99"/>
  <c r="AF113" i="99"/>
  <c r="O113" i="99"/>
  <c r="Z38" i="72"/>
  <c r="AB38" i="72"/>
  <c r="B37" i="65"/>
  <c r="B38" i="65"/>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5" i="92"/>
  <c r="B616" i="92"/>
  <c r="C613" i="92"/>
  <c r="C610" i="92"/>
  <c r="B611" i="92"/>
  <c r="B614" i="92"/>
  <c r="C611" i="92"/>
  <c r="B612" i="92"/>
  <c r="C614" i="92"/>
  <c r="C612" i="92"/>
  <c r="C616" i="92"/>
  <c r="B613" i="92"/>
  <c r="B610" i="92"/>
  <c r="C615"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201" i="92"/>
  <c r="C395" i="92"/>
  <c r="B319" i="92"/>
  <c r="B228" i="92"/>
  <c r="C419" i="92"/>
  <c r="B462" i="92"/>
  <c r="C314" i="92"/>
  <c r="B480" i="92"/>
  <c r="C476" i="92"/>
  <c r="C391" i="92"/>
  <c r="B51" i="92"/>
  <c r="C274" i="92"/>
  <c r="B170" i="92"/>
  <c r="B417" i="92"/>
  <c r="B505" i="92"/>
  <c r="C474" i="92"/>
  <c r="B550" i="92"/>
  <c r="C123" i="92"/>
  <c r="C313" i="92"/>
  <c r="B64" i="92"/>
  <c r="C508" i="92"/>
  <c r="C627" i="92"/>
  <c r="C335" i="92"/>
  <c r="B8" i="92"/>
  <c r="C439" i="92"/>
  <c r="B85" i="92"/>
  <c r="C337" i="92"/>
  <c r="B68" i="92"/>
  <c r="B520" i="92"/>
  <c r="C90" i="92"/>
  <c r="C149" i="92"/>
  <c r="B400" i="92"/>
  <c r="C120" i="92"/>
  <c r="B34" i="92"/>
  <c r="C249" i="92"/>
  <c r="C349" i="92"/>
  <c r="C421" i="92"/>
  <c r="B364" i="92"/>
  <c r="C338" i="92"/>
  <c r="C131" i="92"/>
  <c r="B463" i="92"/>
  <c r="C423" i="92"/>
  <c r="C629" i="92"/>
  <c r="B121" i="92"/>
  <c r="C203" i="92"/>
  <c r="B355" i="92"/>
  <c r="B26" i="92"/>
  <c r="C336" i="92"/>
  <c r="B563" i="92"/>
  <c r="C334" i="92"/>
  <c r="B491" i="92"/>
  <c r="C402" i="92"/>
  <c r="B618" i="92"/>
  <c r="C572" i="92"/>
  <c r="C514" i="92"/>
  <c r="C310" i="92"/>
  <c r="B207" i="92"/>
  <c r="B260" i="92"/>
  <c r="B211" i="92"/>
  <c r="C366" i="92"/>
  <c r="B556" i="92"/>
  <c r="C289" i="92"/>
  <c r="C119" i="92"/>
  <c r="B259" i="92"/>
  <c r="B71" i="92"/>
  <c r="C147" i="92"/>
  <c r="B215" i="92"/>
  <c r="C465" i="92"/>
  <c r="C358" i="92"/>
  <c r="B347" i="92"/>
  <c r="B315" i="92"/>
  <c r="C58" i="92"/>
  <c r="B419" i="92"/>
  <c r="B96" i="92"/>
  <c r="C304" i="92"/>
  <c r="B534" i="92"/>
  <c r="C461" i="92"/>
  <c r="B428" i="92"/>
  <c r="B299" i="92"/>
  <c r="B212" i="92"/>
  <c r="C522" i="92"/>
  <c r="B475" i="92"/>
  <c r="C328" i="92"/>
  <c r="B59" i="92"/>
  <c r="B499" i="92"/>
  <c r="C320" i="92"/>
  <c r="B24" i="92"/>
  <c r="B482" i="92"/>
  <c r="B348" i="92"/>
  <c r="C369" i="92"/>
  <c r="C371" i="92"/>
  <c r="C622" i="92"/>
  <c r="B473" i="92"/>
  <c r="C457" i="92"/>
  <c r="B335" i="92"/>
  <c r="B382" i="92"/>
  <c r="C607" i="92"/>
  <c r="C635" i="92"/>
  <c r="C469" i="92"/>
  <c r="C492" i="92"/>
  <c r="B495" i="92"/>
  <c r="C548" i="92"/>
  <c r="B573" i="92"/>
  <c r="C630" i="92"/>
  <c r="B528" i="92"/>
  <c r="B471" i="92"/>
  <c r="B84" i="92"/>
  <c r="B123" i="92"/>
  <c r="B373" i="92"/>
  <c r="B144" i="92"/>
  <c r="B346" i="92"/>
  <c r="C243" i="92"/>
  <c r="C351" i="92"/>
  <c r="C594" i="92"/>
  <c r="C34" i="92"/>
  <c r="C179" i="92"/>
  <c r="B500" i="92"/>
  <c r="B498" i="92"/>
  <c r="B607" i="92"/>
  <c r="C524" i="92"/>
  <c r="B306" i="92"/>
  <c r="B304" i="92"/>
  <c r="C375" i="92"/>
  <c r="C437" i="92"/>
  <c r="B378" i="92"/>
  <c r="C341" i="92"/>
  <c r="B25" i="92"/>
  <c r="C527" i="92"/>
  <c r="B194" i="92"/>
  <c r="C153" i="92"/>
  <c r="C541" i="92"/>
  <c r="C105" i="92"/>
  <c r="B343" i="92"/>
  <c r="B525" i="92"/>
  <c r="B429" i="92"/>
  <c r="C138" i="92"/>
  <c r="B456" i="92"/>
  <c r="B357" i="92"/>
  <c r="C535" i="92"/>
  <c r="C389" i="92"/>
  <c r="C411" i="92"/>
  <c r="C353" i="92"/>
  <c r="B247" i="92"/>
  <c r="B86" i="92"/>
  <c r="C387" i="92"/>
  <c r="C496" i="92"/>
  <c r="C536" i="92"/>
  <c r="C14" i="92"/>
  <c r="B131" i="92"/>
  <c r="C215" i="92"/>
  <c r="C236" i="92"/>
  <c r="B182" i="92"/>
  <c r="C532" i="92"/>
  <c r="B104" i="92"/>
  <c r="B89" i="92"/>
  <c r="C379" i="92"/>
  <c r="C258" i="92"/>
  <c r="B204" i="92"/>
  <c r="C444" i="92"/>
  <c r="C485" i="92"/>
  <c r="B47" i="92"/>
  <c r="C80" i="92"/>
  <c r="B208" i="92"/>
  <c r="B240" i="92"/>
  <c r="B56" i="92"/>
  <c r="C154" i="92"/>
  <c r="C455" i="92"/>
  <c r="B542" i="92"/>
  <c r="B233" i="92"/>
  <c r="B36" i="92"/>
  <c r="B245" i="92"/>
  <c r="B609" i="92"/>
  <c r="C441" i="92"/>
  <c r="B139" i="92"/>
  <c r="C126" i="92"/>
  <c r="C596" i="92"/>
  <c r="B402" i="92"/>
  <c r="B590" i="92"/>
  <c r="C483" i="92"/>
  <c r="B598" i="92"/>
  <c r="B205" i="92"/>
  <c r="B560" i="92"/>
  <c r="C98" i="92"/>
  <c r="C187" i="92"/>
  <c r="C73" i="92"/>
  <c r="B27" i="92"/>
  <c r="B407" i="92"/>
  <c r="C193" i="92"/>
  <c r="B410" i="92"/>
  <c r="B176" i="92"/>
  <c r="B415" i="92"/>
  <c r="B448" i="92"/>
  <c r="B493" i="92"/>
  <c r="C588" i="92"/>
  <c r="B533" i="92"/>
  <c r="C257" i="92"/>
  <c r="C151" i="92"/>
  <c r="B183" i="92"/>
  <c r="C359" i="92"/>
  <c r="B581" i="92"/>
  <c r="B425" i="92"/>
  <c r="B625" i="92"/>
  <c r="C287" i="92"/>
  <c r="B504" i="92"/>
  <c r="C417" i="92"/>
  <c r="C593" i="92"/>
  <c r="B307" i="92"/>
  <c r="B248" i="92"/>
  <c r="B225" i="92"/>
  <c r="C62" i="92"/>
  <c r="C479" i="92"/>
  <c r="C591" i="92"/>
  <c r="B133" i="92"/>
  <c r="C291" i="92"/>
  <c r="C104" i="92"/>
  <c r="B365" i="92"/>
  <c r="C290" i="92"/>
  <c r="B484" i="92"/>
  <c r="C19" i="92"/>
  <c r="B242" i="92"/>
  <c r="C481" i="92"/>
  <c r="C418" i="92"/>
  <c r="C393" i="92"/>
  <c r="B55" i="92"/>
  <c r="B321" i="92"/>
  <c r="B262" i="92"/>
  <c r="B435" i="92"/>
  <c r="B569" i="92"/>
  <c r="C435" i="92"/>
  <c r="C600" i="92"/>
  <c r="C199" i="92"/>
  <c r="B393" i="92"/>
  <c r="B76" i="92"/>
  <c r="C498" i="92"/>
  <c r="B114" i="92"/>
  <c r="C551" i="92"/>
  <c r="C259" i="92"/>
  <c r="B472" i="92"/>
  <c r="B330" i="92"/>
  <c r="C46" i="92"/>
  <c r="C523" i="92"/>
  <c r="B384" i="92"/>
  <c r="B107" i="92"/>
  <c r="B403" i="92"/>
  <c r="B516" i="92"/>
  <c r="C296" i="92"/>
  <c r="C626" i="92"/>
  <c r="B320" i="92"/>
  <c r="C74" i="92"/>
  <c r="C550" i="92"/>
  <c r="B406" i="92"/>
  <c r="C431" i="92"/>
  <c r="C155" i="92"/>
  <c r="C182" i="92"/>
  <c r="C332" i="92"/>
  <c r="B634" i="92"/>
  <c r="B561" i="92"/>
  <c r="B239" i="92"/>
  <c r="C84" i="92"/>
  <c r="B167" i="92"/>
  <c r="C94" i="92"/>
  <c r="B110" i="92"/>
  <c r="B52" i="92"/>
  <c r="C237" i="92"/>
  <c r="B401" i="92"/>
  <c r="B232" i="92"/>
  <c r="B416" i="92"/>
  <c r="C220" i="92"/>
  <c r="C141" i="92"/>
  <c r="C265" i="92"/>
  <c r="C53" i="92"/>
  <c r="C173" i="92"/>
  <c r="B234" i="92"/>
  <c r="C208" i="92"/>
  <c r="C51" i="92"/>
  <c r="C251" i="92"/>
  <c r="B297" i="92"/>
  <c r="B551" i="92"/>
  <c r="C501" i="92"/>
  <c r="C228" i="92"/>
  <c r="B308" i="92"/>
  <c r="B117" i="92"/>
  <c r="C515" i="92"/>
  <c r="B295" i="92"/>
  <c r="C505" i="92"/>
  <c r="C543" i="92"/>
  <c r="B61" i="92"/>
  <c r="B492" i="92"/>
  <c r="B508" i="92"/>
  <c r="C245" i="92"/>
  <c r="B461" i="92"/>
  <c r="C344" i="92"/>
  <c r="B519" i="92"/>
  <c r="B437" i="92"/>
  <c r="C37" i="92"/>
  <c r="B344" i="92"/>
  <c r="B559" i="92"/>
  <c r="C63" i="92"/>
  <c r="C573" i="92"/>
  <c r="C55" i="92"/>
  <c r="C250" i="92"/>
  <c r="B389" i="92"/>
  <c r="B605" i="92"/>
  <c r="C565" i="92"/>
  <c r="C229" i="92"/>
  <c r="B106" i="92"/>
  <c r="C502" i="92"/>
  <c r="B105" i="92"/>
  <c r="C538" i="92"/>
  <c r="C318" i="92"/>
  <c r="B469" i="92"/>
  <c r="B450" i="92"/>
  <c r="C133" i="92"/>
  <c r="B549" i="92"/>
  <c r="B336" i="92"/>
  <c r="C542" i="92"/>
  <c r="B631" i="92"/>
  <c r="B510" i="92"/>
  <c r="C112" i="92"/>
  <c r="B255" i="92"/>
  <c r="C388" i="92"/>
  <c r="C340" i="92"/>
  <c r="C491" i="92"/>
  <c r="B460" i="92"/>
  <c r="C85" i="92"/>
  <c r="C410" i="92"/>
  <c r="C106" i="92"/>
  <c r="B327" i="92"/>
  <c r="B565" i="92"/>
  <c r="C549" i="92"/>
  <c r="C409" i="92"/>
  <c r="B266" i="92"/>
  <c r="B219" i="92"/>
  <c r="B196" i="92"/>
  <c r="C273" i="92"/>
  <c r="B108" i="92"/>
  <c r="C546" i="92"/>
  <c r="C378" i="92"/>
  <c r="C634" i="92"/>
  <c r="C255" i="92"/>
  <c r="C262" i="92"/>
  <c r="B548" i="92"/>
  <c r="B276" i="92"/>
  <c r="B148" i="92"/>
  <c r="B356" i="92"/>
  <c r="B454" i="92"/>
  <c r="C15" i="92"/>
  <c r="B379" i="92"/>
  <c r="B280" i="92"/>
  <c r="C148" i="92"/>
  <c r="B340" i="92"/>
  <c r="B283" i="92"/>
  <c r="B143" i="92"/>
  <c r="B218" i="92"/>
  <c r="B566" i="92"/>
  <c r="B595" i="92"/>
  <c r="B313" i="92"/>
  <c r="B32" i="92"/>
  <c r="C266" i="92"/>
  <c r="B338" i="92"/>
  <c r="C22" i="92"/>
  <c r="B74" i="92"/>
  <c r="C222" i="92"/>
  <c r="B214" i="92"/>
  <c r="C66" i="92"/>
  <c r="C253" i="92"/>
  <c r="C531" i="92"/>
  <c r="B531" i="92"/>
  <c r="B19" i="92"/>
  <c r="C525" i="92"/>
  <c r="C540" i="92"/>
  <c r="C315" i="92"/>
  <c r="B359" i="92"/>
  <c r="B632" i="92"/>
  <c r="B45" i="92"/>
  <c r="B476" i="92"/>
  <c r="B125" i="92"/>
  <c r="B128" i="92"/>
  <c r="B501" i="92"/>
  <c r="C345" i="92"/>
  <c r="C621" i="92"/>
  <c r="C494" i="92"/>
  <c r="B275" i="92"/>
  <c r="C438" i="92"/>
  <c r="B292" i="92"/>
  <c r="C306" i="92"/>
  <c r="C518" i="92"/>
  <c r="B65" i="92"/>
  <c r="C517" i="92"/>
  <c r="C171" i="92"/>
  <c r="C186" i="92"/>
  <c r="C240" i="92"/>
  <c r="C118" i="92"/>
  <c r="C25" i="92"/>
  <c r="B514" i="92"/>
  <c r="B97" i="92"/>
  <c r="C414" i="92"/>
  <c r="B252" i="92"/>
  <c r="C234" i="92"/>
  <c r="C52" i="92"/>
  <c r="B30" i="92"/>
  <c r="B637" i="92"/>
  <c r="B414" i="92"/>
  <c r="C260" i="92"/>
  <c r="C364" i="92"/>
  <c r="B391" i="92"/>
  <c r="C574" i="92"/>
  <c r="B222" i="92"/>
  <c r="C28" i="92"/>
  <c r="B443" i="92"/>
  <c r="B572" i="92"/>
  <c r="C198" i="92"/>
  <c r="C424" i="92"/>
  <c r="B100" i="92"/>
  <c r="C75" i="92"/>
  <c r="C275" i="92"/>
  <c r="B353" i="92"/>
  <c r="C247" i="92"/>
  <c r="B236" i="92"/>
  <c r="C598" i="92"/>
  <c r="C230" i="92"/>
  <c r="B478" i="92"/>
  <c r="C443" i="92"/>
  <c r="B366" i="92"/>
  <c r="B517" i="92"/>
  <c r="B98" i="92"/>
  <c r="B513" i="92"/>
  <c r="C354" i="92"/>
  <c r="B635" i="92"/>
  <c r="C397" i="92"/>
  <c r="B285" i="92"/>
  <c r="C83" i="92"/>
  <c r="C217" i="92"/>
  <c r="C101" i="92"/>
  <c r="B50" i="92"/>
  <c r="B578" i="92"/>
  <c r="C360" i="92"/>
  <c r="B487" i="92"/>
  <c r="C231" i="92"/>
  <c r="B574" i="92"/>
  <c r="C33" i="92"/>
  <c r="C150" i="92"/>
  <c r="C480" i="92"/>
  <c r="C329" i="92"/>
  <c r="B453" i="92"/>
  <c r="C562" i="92"/>
  <c r="B213" i="92"/>
  <c r="B244" i="92"/>
  <c r="B21" i="92"/>
  <c r="C271" i="92"/>
  <c r="B629" i="92"/>
  <c r="C497" i="92"/>
  <c r="B267" i="92"/>
  <c r="B91" i="92"/>
  <c r="C576" i="92"/>
  <c r="B555" i="92"/>
  <c r="B621" i="92"/>
  <c r="C294" i="92"/>
  <c r="B135" i="92"/>
  <c r="B246" i="92"/>
  <c r="C221" i="92"/>
  <c r="C188" i="92"/>
  <c r="B77" i="92"/>
  <c r="B459" i="92"/>
  <c r="B466" i="92"/>
  <c r="B298" i="92"/>
  <c r="B352" i="92"/>
  <c r="C178" i="92"/>
  <c r="C599" i="92"/>
  <c r="C205" i="92"/>
  <c r="C227" i="92"/>
  <c r="B326" i="92"/>
  <c r="B358" i="92"/>
  <c r="C324" i="92"/>
  <c r="C280" i="92"/>
  <c r="B185" i="92"/>
  <c r="C628" i="92"/>
  <c r="C559" i="92"/>
  <c r="C319" i="92"/>
  <c r="C489" i="92"/>
  <c r="B599" i="92"/>
  <c r="C99" i="92"/>
  <c r="B317" i="92"/>
  <c r="C330" i="92"/>
  <c r="B575" i="92"/>
  <c r="B458" i="92"/>
  <c r="B220" i="92"/>
  <c r="B206" i="92"/>
  <c r="C376" i="92"/>
  <c r="B503" i="92"/>
  <c r="B203" i="92"/>
  <c r="C394" i="92"/>
  <c r="C211" i="92"/>
  <c r="C49" i="92"/>
  <c r="B464" i="92"/>
  <c r="B442" i="92"/>
  <c r="C170" i="92"/>
  <c r="B273" i="92"/>
  <c r="C71" i="92"/>
  <c r="C210" i="92"/>
  <c r="B180" i="92"/>
  <c r="B221" i="92"/>
  <c r="B369" i="92"/>
  <c r="C200" i="92"/>
  <c r="C219" i="92"/>
  <c r="B188" i="92"/>
  <c r="B333" i="92"/>
  <c r="C134" i="92"/>
  <c r="B140" i="92"/>
  <c r="C116" i="92"/>
  <c r="C422" i="92"/>
  <c r="C529" i="92"/>
  <c r="C563" i="92"/>
  <c r="B103" i="92"/>
  <c r="C357" i="92"/>
  <c r="B310" i="92"/>
  <c r="B562" i="92"/>
  <c r="C72" i="92"/>
  <c r="B178" i="92"/>
  <c r="C130" i="92"/>
  <c r="B438" i="92"/>
  <c r="C619" i="92"/>
  <c r="C413" i="92"/>
  <c r="B451" i="92"/>
  <c r="C115" i="92"/>
  <c r="B354" i="92"/>
  <c r="C168" i="92"/>
  <c r="C331" i="92"/>
  <c r="B341" i="92"/>
  <c r="B54" i="92"/>
  <c r="C467" i="92"/>
  <c r="B261" i="92"/>
  <c r="B92" i="92"/>
  <c r="C212" i="92"/>
  <c r="B187" i="92"/>
  <c r="B539" i="92"/>
  <c r="B3" i="92"/>
  <c r="B137" i="92"/>
  <c r="B350" i="92"/>
  <c r="C292" i="92"/>
  <c r="B191" i="92"/>
  <c r="C425" i="92"/>
  <c r="B138" i="92"/>
  <c r="C68" i="92"/>
  <c r="C575" i="92"/>
  <c r="C213" i="92"/>
  <c r="C507" i="92"/>
  <c r="B229" i="92"/>
  <c r="C180" i="92"/>
  <c r="B339" i="92"/>
  <c r="C272" i="92"/>
  <c r="B18" i="92"/>
  <c r="C400" i="92"/>
  <c r="B543" i="92"/>
  <c r="C18" i="92"/>
  <c r="B331" i="92"/>
  <c r="C533" i="92"/>
  <c r="B388" i="92"/>
  <c r="B328" i="92"/>
  <c r="C526" i="92"/>
  <c r="B305" i="92"/>
  <c r="C603" i="92"/>
  <c r="C8" i="92"/>
  <c r="B43" i="92"/>
  <c r="C609" i="92"/>
  <c r="C4" i="92"/>
  <c r="C322" i="92"/>
  <c r="C571" i="92"/>
  <c r="C111" i="92"/>
  <c r="B314" i="92"/>
  <c r="C367" i="92"/>
  <c r="C398" i="92"/>
  <c r="B381" i="92"/>
  <c r="B173" i="92"/>
  <c r="C286" i="92"/>
  <c r="B168" i="92"/>
  <c r="C442" i="92"/>
  <c r="B80" i="92"/>
  <c r="C207" i="92"/>
  <c r="B324" i="92"/>
  <c r="C448" i="92"/>
  <c r="C544" i="92"/>
  <c r="C189" i="92"/>
  <c r="B592" i="92"/>
  <c r="C264" i="92"/>
  <c r="B57" i="92"/>
  <c r="B79" i="92"/>
  <c r="B177" i="92"/>
  <c r="C416" i="92"/>
  <c r="B258" i="92"/>
  <c r="B198" i="92"/>
  <c r="B489" i="92"/>
  <c r="C382" i="92"/>
  <c r="B9" i="92"/>
  <c r="C506" i="92"/>
  <c r="B209" i="92"/>
  <c r="B46" i="92"/>
  <c r="C399" i="92"/>
  <c r="B441" i="92"/>
  <c r="B300" i="92"/>
  <c r="C325" i="92"/>
  <c r="B23" i="92"/>
  <c r="C129" i="92"/>
  <c r="C323" i="92"/>
  <c r="B537" i="92"/>
  <c r="C21" i="92"/>
  <c r="B243" i="92"/>
  <c r="B155" i="92"/>
  <c r="B390" i="92"/>
  <c r="B521" i="92"/>
  <c r="C445" i="92"/>
  <c r="C26" i="92"/>
  <c r="B527" i="92"/>
  <c r="C252" i="92"/>
  <c r="B174" i="92"/>
  <c r="B227" i="92"/>
  <c r="C365" i="92"/>
  <c r="B479" i="92"/>
  <c r="B22" i="92"/>
  <c r="B363" i="92"/>
  <c r="C553" i="92"/>
  <c r="B256" i="92"/>
  <c r="C181" i="92"/>
  <c r="C216" i="92"/>
  <c r="C385" i="92"/>
  <c r="B129" i="92"/>
  <c r="B250" i="92"/>
  <c r="C125" i="92"/>
  <c r="B444" i="92"/>
  <c r="B452" i="92"/>
  <c r="B119" i="92"/>
  <c r="B112" i="92"/>
  <c r="B66" i="92"/>
  <c r="C109" i="92"/>
  <c r="B439" i="92"/>
  <c r="B427" i="92"/>
  <c r="B405" i="92"/>
  <c r="B628" i="92"/>
  <c r="C530" i="92"/>
  <c r="C370" i="92"/>
  <c r="B483" i="92"/>
  <c r="B481" i="92"/>
  <c r="C108" i="92"/>
  <c r="C384" i="92"/>
  <c r="B457" i="92"/>
  <c r="C142" i="92"/>
  <c r="C285" i="92"/>
  <c r="C446" i="92"/>
  <c r="B351" i="92"/>
  <c r="C5" i="92"/>
  <c r="C503" i="92"/>
  <c r="C569" i="92"/>
  <c r="C23" i="92"/>
  <c r="B387" i="92"/>
  <c r="B223" i="92"/>
  <c r="B147" i="92"/>
  <c r="B72" i="92"/>
  <c r="B447" i="92"/>
  <c r="C144" i="92"/>
  <c r="C282" i="92"/>
  <c r="C537" i="92"/>
  <c r="C224" i="92"/>
  <c r="C194" i="92"/>
  <c r="C447" i="92"/>
  <c r="B512" i="92"/>
  <c r="C145" i="92"/>
  <c r="C172" i="92"/>
  <c r="C301" i="92"/>
  <c r="B383" i="92"/>
  <c r="C564" i="92"/>
  <c r="B591" i="92"/>
  <c r="B291" i="92"/>
  <c r="C177" i="92"/>
  <c r="C362" i="92"/>
  <c r="C297" i="92"/>
  <c r="B396" i="92"/>
  <c r="C92" i="92"/>
  <c r="B132" i="92"/>
  <c r="B200" i="92"/>
  <c r="B538" i="92"/>
  <c r="B113" i="92"/>
  <c r="C167" i="92"/>
  <c r="C88" i="92"/>
  <c r="C363" i="92"/>
  <c r="C78" i="92"/>
  <c r="B14" i="92"/>
  <c r="C268" i="92"/>
  <c r="B149" i="92"/>
  <c r="B136" i="92"/>
  <c r="C519" i="92"/>
  <c r="C175" i="92"/>
  <c r="B334" i="92"/>
  <c r="C256" i="92"/>
  <c r="C597" i="92"/>
  <c r="C577" i="92"/>
  <c r="B342" i="92"/>
  <c r="B329" i="92"/>
  <c r="B375" i="92"/>
  <c r="B241" i="92"/>
  <c r="B558" i="92"/>
  <c r="C520" i="92"/>
  <c r="B271" i="92"/>
  <c r="C374" i="92"/>
  <c r="C350" i="92"/>
  <c r="B392" i="92"/>
  <c r="C284" i="92"/>
  <c r="B20" i="92"/>
  <c r="C47" i="92"/>
  <c r="C383" i="92"/>
  <c r="B75" i="92"/>
  <c r="C201" i="92"/>
  <c r="B172" i="92"/>
  <c r="C140" i="92"/>
  <c r="B238" i="92"/>
  <c r="B181" i="92"/>
  <c r="B532" i="92"/>
  <c r="B99" i="92"/>
  <c r="B434" i="92"/>
  <c r="C486" i="92"/>
  <c r="B197" i="92"/>
  <c r="C206" i="92"/>
  <c r="B6" i="92"/>
  <c r="C241" i="92"/>
  <c r="C293" i="92"/>
  <c r="B263" i="92"/>
  <c r="B90" i="92"/>
  <c r="B251" i="92"/>
  <c r="B620" i="92"/>
  <c r="C81" i="92"/>
  <c r="B541" i="92"/>
  <c r="C620" i="92"/>
  <c r="C373" i="92"/>
  <c r="B594" i="92"/>
  <c r="C493" i="92"/>
  <c r="C528" i="92"/>
  <c r="C36" i="92"/>
  <c r="C254" i="92"/>
  <c r="C197" i="92"/>
  <c r="B35" i="92"/>
  <c r="C631" i="92"/>
  <c r="B345" i="92"/>
  <c r="C495" i="92"/>
  <c r="C263" i="92"/>
  <c r="C356" i="92"/>
  <c r="B399" i="92"/>
  <c r="C372" i="92"/>
  <c r="C100" i="92"/>
  <c r="B5" i="92"/>
  <c r="C309" i="92"/>
  <c r="C624" i="92"/>
  <c r="B522" i="92"/>
  <c r="B377" i="92"/>
  <c r="C464" i="92"/>
  <c r="B288" i="92"/>
  <c r="B449" i="92"/>
  <c r="C295" i="92"/>
  <c r="B502" i="92"/>
  <c r="B474" i="92"/>
  <c r="B470" i="92"/>
  <c r="C539" i="92"/>
  <c r="C487" i="92"/>
  <c r="C279" i="92"/>
  <c r="C56" i="92"/>
  <c r="C35" i="92"/>
  <c r="B597" i="92"/>
  <c r="B63" i="92"/>
  <c r="C401" i="92"/>
  <c r="B368" i="92"/>
  <c r="B497" i="92"/>
  <c r="C477" i="92"/>
  <c r="B169" i="92"/>
  <c r="C191" i="92"/>
  <c r="C288" i="92"/>
  <c r="B284" i="92"/>
  <c r="C396" i="92"/>
  <c r="C420" i="92"/>
  <c r="C97" i="92"/>
  <c r="C430" i="92"/>
  <c r="B409" i="92"/>
  <c r="C244" i="92"/>
  <c r="C343" i="92"/>
  <c r="C169" i="92"/>
  <c r="C637" i="92"/>
  <c r="B332" i="92"/>
  <c r="B199" i="92"/>
  <c r="B370" i="92"/>
  <c r="B623" i="92"/>
  <c r="C534" i="92"/>
  <c r="C386" i="92"/>
  <c r="B146" i="92"/>
  <c r="C16" i="92"/>
  <c r="B518" i="92"/>
  <c r="C380" i="92"/>
  <c r="C426" i="92"/>
  <c r="B193" i="92"/>
  <c r="C276" i="92"/>
  <c r="B120" i="92"/>
  <c r="B624" i="92"/>
  <c r="C143" i="92"/>
  <c r="B67" i="92"/>
  <c r="C192" i="92"/>
  <c r="C311" i="92"/>
  <c r="B397" i="92"/>
  <c r="C436" i="92"/>
  <c r="B636" i="92"/>
  <c r="C404" i="92"/>
  <c r="B73" i="92"/>
  <c r="C468" i="92"/>
  <c r="C20" i="92"/>
  <c r="B553" i="92"/>
  <c r="C488" i="92"/>
  <c r="B12" i="92"/>
  <c r="C281" i="92"/>
  <c r="B184" i="92"/>
  <c r="B431" i="92"/>
  <c r="B290" i="92"/>
  <c r="B477" i="92"/>
  <c r="B557" i="92"/>
  <c r="B278" i="92"/>
  <c r="B37" i="92"/>
  <c r="B524" i="92"/>
  <c r="C623" i="92"/>
  <c r="B571" i="92"/>
  <c r="C202" i="92"/>
  <c r="B230" i="92"/>
  <c r="B302" i="92"/>
  <c r="B507" i="92"/>
  <c r="C226" i="92"/>
  <c r="C499" i="92"/>
  <c r="C146" i="92"/>
  <c r="C60" i="92"/>
  <c r="C561" i="92"/>
  <c r="B190" i="92"/>
  <c r="B337" i="92"/>
  <c r="C547" i="92"/>
  <c r="B274" i="92"/>
  <c r="C117" i="92"/>
  <c r="C303" i="92"/>
  <c r="C509" i="92"/>
  <c r="C361" i="92"/>
  <c r="C618" i="92"/>
  <c r="C204" i="92"/>
  <c r="C232" i="92"/>
  <c r="B318" i="92"/>
  <c r="B202" i="92"/>
  <c r="B404" i="92"/>
  <c r="B398" i="92"/>
  <c r="B554" i="92"/>
  <c r="B496" i="92"/>
  <c r="B235" i="92"/>
  <c r="C86" i="92"/>
  <c r="B33" i="92"/>
  <c r="C121" i="92"/>
  <c r="C302" i="92"/>
  <c r="B325" i="92"/>
  <c r="C24" i="92"/>
  <c r="C557" i="92"/>
  <c r="B115" i="92"/>
  <c r="B395" i="92"/>
  <c r="C67" i="92"/>
  <c r="B130" i="92"/>
  <c r="B526" i="92"/>
  <c r="B179" i="92"/>
  <c r="C235" i="92"/>
  <c r="B11" i="92"/>
  <c r="C381" i="92"/>
  <c r="C79" i="92"/>
  <c r="B53" i="92"/>
  <c r="C114" i="92"/>
  <c r="B254" i="92"/>
  <c r="C76" i="92"/>
  <c r="B293" i="92"/>
  <c r="C64" i="92"/>
  <c r="C333" i="92"/>
  <c r="B633" i="92"/>
  <c r="B367" i="92"/>
  <c r="C32" i="92"/>
  <c r="B124" i="92"/>
  <c r="C460" i="92"/>
  <c r="C316" i="92"/>
  <c r="C214" i="92"/>
  <c r="B545" i="92"/>
  <c r="B111" i="92"/>
  <c r="B152" i="92"/>
  <c r="C298" i="92"/>
  <c r="C558" i="92"/>
  <c r="B490" i="92"/>
  <c r="C139" i="92"/>
  <c r="B535" i="92"/>
  <c r="C174" i="92"/>
  <c r="B488" i="92"/>
  <c r="B540" i="92"/>
  <c r="C633" i="92"/>
  <c r="C29" i="92"/>
  <c r="B515" i="92"/>
  <c r="C581" i="92"/>
  <c r="C317" i="92"/>
  <c r="C77" i="92"/>
  <c r="B269" i="92"/>
  <c r="C482" i="92"/>
  <c r="C270" i="92"/>
  <c r="C3" i="92"/>
  <c r="B93" i="92"/>
  <c r="C176" i="92"/>
  <c r="C510" i="92"/>
  <c r="C415" i="92"/>
  <c r="B296" i="92"/>
  <c r="C454" i="92"/>
  <c r="C636" i="92"/>
  <c r="B303" i="92"/>
  <c r="B289" i="92"/>
  <c r="B380" i="92"/>
  <c r="C137" i="92"/>
  <c r="B101" i="92"/>
  <c r="B268" i="92"/>
  <c r="C185" i="92"/>
  <c r="C433" i="92"/>
  <c r="B249" i="92"/>
  <c r="C96" i="92"/>
  <c r="C308" i="92"/>
  <c r="B7" i="92"/>
  <c r="B361" i="92"/>
  <c r="B150" i="92"/>
  <c r="B420" i="92"/>
  <c r="B118" i="92"/>
  <c r="C432" i="92"/>
  <c r="C132" i="92"/>
  <c r="B175" i="92"/>
  <c r="B157" i="92"/>
  <c r="C223" i="92"/>
  <c r="B626" i="92"/>
  <c r="C511" i="92"/>
  <c r="B467" i="92"/>
  <c r="C30" i="92"/>
  <c r="B171" i="92"/>
  <c r="B617" i="92"/>
  <c r="B593" i="92"/>
  <c r="B579" i="92"/>
  <c r="B10" i="92"/>
  <c r="B49" i="92"/>
  <c r="B116" i="92"/>
  <c r="C405" i="92"/>
  <c r="C608" i="92"/>
  <c r="C516" i="92"/>
  <c r="C157" i="92"/>
  <c r="C299" i="92"/>
  <c r="C59" i="92"/>
  <c r="B596" i="92"/>
  <c r="B589" i="92"/>
  <c r="B279" i="92"/>
  <c r="C43" i="92"/>
  <c r="B309" i="92"/>
  <c r="B69" i="92"/>
  <c r="B446" i="92"/>
  <c r="C278" i="92"/>
  <c r="C579" i="92"/>
  <c r="B604" i="92"/>
  <c r="B82" i="92"/>
  <c r="C218" i="92"/>
  <c r="C93" i="92"/>
  <c r="C267" i="92"/>
  <c r="B217" i="92"/>
  <c r="B465" i="92"/>
  <c r="B186" i="92"/>
  <c r="B231" i="92"/>
  <c r="C305" i="92"/>
  <c r="C453" i="92"/>
  <c r="C124" i="92"/>
  <c r="B311" i="92"/>
  <c r="C196" i="92"/>
  <c r="B413" i="92"/>
  <c r="B576" i="92"/>
  <c r="B4" i="92"/>
  <c r="B282" i="92"/>
  <c r="B94" i="92"/>
  <c r="B141" i="92"/>
  <c r="C473" i="92"/>
  <c r="C462" i="92"/>
  <c r="C466" i="92"/>
  <c r="C127" i="92"/>
  <c r="B210" i="92"/>
  <c r="C242" i="92"/>
  <c r="B122" i="92"/>
  <c r="B272" i="92"/>
  <c r="C6" i="92"/>
  <c r="C605" i="92"/>
  <c r="B386" i="92"/>
  <c r="C589" i="92"/>
  <c r="B270" i="92"/>
  <c r="B154" i="92"/>
  <c r="C44" i="92"/>
  <c r="C429" i="92"/>
  <c r="C566" i="92"/>
  <c r="B145" i="92"/>
  <c r="C156" i="92"/>
  <c r="C545" i="92"/>
  <c r="C459" i="92"/>
  <c r="C128" i="92"/>
  <c r="B619" i="92"/>
  <c r="B418" i="92"/>
  <c r="C521" i="92"/>
  <c r="B294" i="92"/>
  <c r="B570" i="92"/>
  <c r="B62" i="92"/>
  <c r="B349" i="92"/>
  <c r="C7" i="92"/>
  <c r="C12" i="92"/>
  <c r="B224" i="92"/>
  <c r="C452" i="92"/>
  <c r="C69" i="92"/>
  <c r="B376" i="92"/>
  <c r="C475" i="92"/>
  <c r="C321" i="92"/>
  <c r="C451" i="92"/>
  <c r="C89" i="92"/>
  <c r="B577" i="92"/>
  <c r="C390" i="92"/>
  <c r="B627" i="92"/>
  <c r="B28" i="92"/>
  <c r="B127" i="92"/>
  <c r="B424" i="92"/>
  <c r="C347" i="92"/>
  <c r="B142" i="92"/>
  <c r="C512" i="92"/>
  <c r="C312" i="92"/>
  <c r="B411" i="92"/>
  <c r="C246" i="92"/>
  <c r="C307" i="92"/>
  <c r="C403" i="92"/>
  <c r="C555" i="92"/>
  <c r="B433" i="92"/>
  <c r="C122" i="92"/>
  <c r="C190" i="92"/>
  <c r="C472" i="92"/>
  <c r="C113" i="92"/>
  <c r="C339" i="92"/>
  <c r="C595" i="92"/>
  <c r="C261" i="92"/>
  <c r="B486" i="92"/>
  <c r="C500" i="92"/>
  <c r="C580" i="92"/>
  <c r="B603" i="92"/>
  <c r="C110" i="92"/>
  <c r="B195" i="92"/>
  <c r="B485" i="92"/>
  <c r="C590" i="92"/>
  <c r="B564" i="92"/>
  <c r="B83" i="92"/>
  <c r="B216" i="92"/>
  <c r="B374" i="92"/>
  <c r="B126" i="92"/>
  <c r="B257" i="92"/>
  <c r="C412" i="92"/>
  <c r="B523" i="92"/>
  <c r="C632" i="92"/>
  <c r="B506" i="92"/>
  <c r="B87" i="92"/>
  <c r="B422" i="92"/>
  <c r="B630" i="92"/>
  <c r="C135" i="92"/>
  <c r="C209" i="92"/>
  <c r="C456" i="92"/>
  <c r="B430" i="92"/>
  <c r="C238" i="92"/>
  <c r="B134" i="92"/>
  <c r="C95" i="92"/>
  <c r="B362" i="92"/>
  <c r="B580" i="92"/>
  <c r="C248" i="92"/>
  <c r="C225" i="92"/>
  <c r="C70" i="92"/>
  <c r="B48" i="92"/>
  <c r="B316" i="92"/>
  <c r="C61" i="92"/>
  <c r="C152" i="92"/>
  <c r="C57" i="92"/>
  <c r="C9" i="92"/>
  <c r="B494" i="92"/>
  <c r="B547" i="92"/>
  <c r="B16" i="92"/>
  <c r="B468" i="92"/>
  <c r="C408" i="92"/>
  <c r="C513" i="92"/>
  <c r="C326" i="92"/>
  <c r="B109" i="92"/>
  <c r="C195" i="92"/>
  <c r="B408" i="92"/>
  <c r="C82" i="92"/>
  <c r="C617" i="92"/>
  <c r="C233" i="92"/>
  <c r="C625" i="92"/>
  <c r="C355" i="92"/>
  <c r="B511" i="92"/>
  <c r="C65" i="92"/>
  <c r="B192" i="92"/>
  <c r="B568" i="92"/>
  <c r="B70" i="92"/>
  <c r="B29" i="92"/>
  <c r="B445" i="92"/>
  <c r="B44" i="92"/>
  <c r="C570" i="92"/>
  <c r="B301" i="92"/>
  <c r="C107" i="92"/>
  <c r="C560" i="92"/>
  <c r="B81" i="92"/>
  <c r="B102" i="92"/>
  <c r="B588" i="92"/>
  <c r="B265" i="92"/>
  <c r="B151" i="92"/>
  <c r="C342" i="92"/>
  <c r="C300" i="92"/>
  <c r="B426" i="92"/>
  <c r="B608" i="92"/>
  <c r="C504" i="92"/>
  <c r="C136" i="92"/>
  <c r="B156" i="92"/>
  <c r="B536" i="92"/>
  <c r="B312" i="92"/>
  <c r="C470" i="92"/>
  <c r="B153" i="92"/>
  <c r="B323" i="92"/>
  <c r="B412" i="92"/>
  <c r="C478" i="92"/>
  <c r="C428" i="92"/>
  <c r="C283" i="92"/>
  <c r="B546" i="92"/>
  <c r="C406" i="92"/>
  <c r="C434" i="92"/>
  <c r="B622" i="92"/>
  <c r="B440" i="92"/>
  <c r="B264" i="92"/>
  <c r="C490" i="92"/>
  <c r="B281" i="92"/>
  <c r="C484" i="92"/>
  <c r="B432" i="92"/>
  <c r="C102" i="92"/>
  <c r="C348" i="92"/>
  <c r="C91" i="92"/>
  <c r="B436" i="92"/>
  <c r="B189" i="92"/>
  <c r="B237" i="92"/>
  <c r="B253" i="92"/>
  <c r="C368" i="92"/>
  <c r="C556" i="92"/>
  <c r="C604" i="92"/>
  <c r="C377" i="92"/>
  <c r="B58" i="92"/>
  <c r="C463" i="92"/>
  <c r="B509" i="92"/>
  <c r="C11" i="92"/>
  <c r="B360" i="92"/>
  <c r="B78" i="92"/>
  <c r="B287" i="92"/>
  <c r="C10" i="92"/>
  <c r="C184" i="92"/>
  <c r="C450" i="92"/>
  <c r="B529" i="92"/>
  <c r="B423" i="92"/>
  <c r="B60" i="92"/>
  <c r="B544" i="92"/>
  <c r="C103" i="92"/>
  <c r="B88" i="92"/>
  <c r="B371" i="92"/>
  <c r="C578" i="92"/>
  <c r="C458" i="92"/>
  <c r="C239" i="92"/>
  <c r="C440" i="92"/>
  <c r="B322" i="92"/>
  <c r="B421" i="92"/>
  <c r="B455" i="92"/>
  <c r="C48" i="92"/>
  <c r="B15" i="92"/>
  <c r="B95" i="92"/>
  <c r="C352" i="92"/>
  <c r="C54" i="92"/>
  <c r="C449" i="92"/>
  <c r="C183" i="92"/>
  <c r="B385" i="92"/>
  <c r="C592" i="92"/>
  <c r="B530" i="92"/>
  <c r="B394" i="92"/>
  <c r="B600" i="92"/>
  <c r="C87" i="92"/>
  <c r="B226" i="92"/>
  <c r="C327" i="92"/>
  <c r="C50" i="92"/>
  <c r="B286" i="92"/>
  <c r="C427" i="92"/>
  <c r="C45" i="92"/>
  <c r="C554" i="92"/>
  <c r="C407" i="92"/>
  <c r="B372" i="92"/>
  <c r="C392" i="92"/>
  <c r="C471" i="92"/>
  <c r="C27" i="92"/>
  <c r="C346" i="92"/>
  <c r="C269" i="92"/>
  <c r="C568"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6" i="92"/>
  <c r="C602" i="92"/>
  <c r="C601" i="92"/>
  <c r="B606" i="92"/>
  <c r="C587" i="92"/>
  <c r="C567" i="92"/>
  <c r="B587" i="92"/>
  <c r="B601" i="92"/>
  <c r="C552" i="92"/>
  <c r="B567" i="92"/>
  <c r="B602" i="92"/>
  <c r="B55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C1038" i="92"/>
  <c r="C1201" i="92"/>
  <c r="C841" i="92"/>
  <c r="C802" i="92"/>
  <c r="C961" i="92"/>
  <c r="B855" i="92"/>
  <c r="C991" i="92"/>
  <c r="B1078" i="92"/>
  <c r="B930" i="92"/>
  <c r="C1146" i="92"/>
  <c r="C872" i="92"/>
  <c r="B852" i="92"/>
  <c r="B1206" i="92"/>
  <c r="B660" i="92"/>
  <c r="C1063" i="92"/>
  <c r="C922" i="92"/>
  <c r="C1051" i="92"/>
  <c r="B1053" i="92"/>
  <c r="C1121" i="92"/>
  <c r="C788" i="92"/>
  <c r="B723" i="92"/>
  <c r="C1135" i="92"/>
  <c r="C831" i="92"/>
  <c r="C1067" i="92"/>
  <c r="B779" i="92"/>
  <c r="C1209" i="92"/>
  <c r="B1033" i="92"/>
  <c r="C1007" i="92"/>
  <c r="C684" i="92"/>
  <c r="B692" i="92"/>
  <c r="B665" i="92"/>
  <c r="B744" i="92"/>
  <c r="C1065" i="92"/>
  <c r="C1132" i="92"/>
  <c r="B1075" i="92"/>
  <c r="C776" i="92"/>
  <c r="C956" i="92"/>
  <c r="C1182" i="92"/>
  <c r="C790" i="92"/>
  <c r="C1192" i="92"/>
  <c r="B656" i="92"/>
  <c r="B1170" i="92"/>
  <c r="B931" i="92"/>
  <c r="C1024" i="92"/>
  <c r="C1040" i="92"/>
  <c r="C882" i="92"/>
  <c r="C987" i="92"/>
  <c r="C919" i="92"/>
  <c r="B700" i="92"/>
  <c r="B685" i="92"/>
  <c r="C743" i="92"/>
  <c r="B649" i="92"/>
  <c r="C839" i="92"/>
  <c r="B702" i="92"/>
  <c r="C772" i="92"/>
  <c r="C707" i="92"/>
  <c r="C1094" i="92"/>
  <c r="B981" i="92"/>
  <c r="B760" i="92"/>
  <c r="B908" i="92"/>
  <c r="B1097" i="92"/>
  <c r="B1145" i="92"/>
  <c r="C1000" i="92"/>
  <c r="B707" i="92"/>
  <c r="C1147" i="92"/>
  <c r="C726" i="92"/>
  <c r="B973" i="92"/>
  <c r="B892" i="92"/>
  <c r="C687" i="92"/>
  <c r="C1188" i="92"/>
  <c r="B1125" i="92"/>
  <c r="C856" i="92"/>
  <c r="C1177" i="92"/>
  <c r="C1023" i="92"/>
  <c r="C690" i="92"/>
  <c r="B778" i="92"/>
  <c r="B697" i="92"/>
  <c r="B1123" i="92"/>
  <c r="B675" i="92"/>
  <c r="C752" i="92"/>
  <c r="C1106" i="92"/>
  <c r="C958" i="92"/>
  <c r="C1172" i="92"/>
  <c r="B1117" i="92"/>
  <c r="B813" i="92"/>
  <c r="B962" i="92"/>
  <c r="C649" i="92"/>
  <c r="C1203" i="92"/>
  <c r="C655" i="92"/>
  <c r="B1029" i="92"/>
  <c r="C1014" i="92"/>
  <c r="B886" i="92"/>
  <c r="C929" i="92"/>
  <c r="C647" i="92"/>
  <c r="C973" i="92"/>
  <c r="C715" i="92"/>
  <c r="B1147" i="92"/>
  <c r="B1211" i="92"/>
  <c r="B1002" i="92"/>
  <c r="C1032" i="92"/>
  <c r="B783" i="92"/>
  <c r="B1098" i="92"/>
  <c r="B1186" i="92"/>
  <c r="B903" i="92"/>
  <c r="C701" i="92"/>
  <c r="C957" i="92"/>
  <c r="B1210" i="92"/>
  <c r="B1045" i="92"/>
  <c r="C740" i="92"/>
  <c r="B639" i="92"/>
  <c r="C814" i="92"/>
  <c r="B818" i="92"/>
  <c r="C836" i="92"/>
  <c r="B955" i="92"/>
  <c r="C689" i="92"/>
  <c r="C1184" i="92"/>
  <c r="B1104" i="92"/>
  <c r="B662" i="92"/>
  <c r="B834" i="92"/>
  <c r="C913" i="92"/>
  <c r="C693" i="92"/>
  <c r="B747" i="92"/>
  <c r="B670" i="92"/>
  <c r="B1189" i="92"/>
  <c r="C1083" i="92"/>
  <c r="C1126" i="92"/>
  <c r="C981" i="92"/>
  <c r="B1120" i="92"/>
  <c r="B714" i="92"/>
  <c r="C1186" i="92"/>
  <c r="B771" i="92"/>
  <c r="B703" i="92"/>
  <c r="B927" i="92"/>
  <c r="B1138" i="92"/>
  <c r="B1126" i="92"/>
  <c r="C695" i="92"/>
  <c r="B1077" i="92"/>
  <c r="B1207" i="92"/>
  <c r="C911" i="92"/>
  <c r="C939" i="92"/>
  <c r="B836" i="92"/>
  <c r="B881" i="92"/>
  <c r="C794" i="92"/>
  <c r="B1190" i="92"/>
  <c r="B919" i="92"/>
  <c r="B1089" i="92"/>
  <c r="C1136" i="92"/>
  <c r="B1194" i="92"/>
  <c r="C704" i="92"/>
  <c r="B727" i="92"/>
  <c r="C745" i="92"/>
  <c r="C1141" i="92"/>
  <c r="C1161" i="92"/>
  <c r="B964" i="92"/>
  <c r="B851" i="92"/>
  <c r="C946" i="92"/>
  <c r="B996" i="92"/>
  <c r="C993" i="92"/>
  <c r="B672" i="92"/>
  <c r="B1064" i="92"/>
  <c r="B803" i="92"/>
  <c r="C978" i="92"/>
  <c r="C1091" i="92"/>
  <c r="B1109" i="92"/>
  <c r="C1090" i="92"/>
  <c r="C874" i="92"/>
  <c r="C1001" i="92"/>
  <c r="C838" i="92"/>
  <c r="B793" i="92"/>
  <c r="B764" i="92"/>
  <c r="B671" i="92"/>
  <c r="B1094" i="92"/>
  <c r="C650" i="92"/>
  <c r="B1172" i="92"/>
  <c r="C1127" i="92"/>
  <c r="C730" i="92"/>
  <c r="B664" i="92"/>
  <c r="B704" i="92"/>
  <c r="C849" i="92"/>
  <c r="C850" i="92"/>
  <c r="B901" i="92"/>
  <c r="C1108" i="92"/>
  <c r="B1118" i="92"/>
  <c r="B741" i="92"/>
  <c r="B876" i="92"/>
  <c r="C866" i="92"/>
  <c r="C651" i="92"/>
  <c r="C1046" i="92"/>
  <c r="C728" i="92"/>
  <c r="C724" i="92"/>
  <c r="B1103" i="92"/>
  <c r="B1102" i="92"/>
  <c r="B682" i="92"/>
  <c r="B906" i="92"/>
  <c r="B856" i="92"/>
  <c r="C816" i="92"/>
  <c r="B736" i="92"/>
  <c r="C713" i="92"/>
  <c r="B1059" i="92"/>
  <c r="B869" i="92"/>
  <c r="C869" i="92"/>
  <c r="C793" i="92"/>
  <c r="C1181" i="92"/>
  <c r="B891" i="92"/>
  <c r="B1018" i="92"/>
  <c r="C1211" i="92"/>
  <c r="C982" i="92"/>
  <c r="B967" i="92"/>
  <c r="C1134" i="92"/>
  <c r="C1152" i="92"/>
  <c r="B1198" i="92"/>
  <c r="C1105" i="92"/>
  <c r="C678" i="92"/>
  <c r="B740" i="92"/>
  <c r="C807" i="92"/>
  <c r="B806" i="92"/>
  <c r="C835" i="92"/>
  <c r="C1043" i="92"/>
  <c r="C1089" i="92"/>
  <c r="B1027" i="92"/>
  <c r="B729" i="92"/>
  <c r="B992" i="92"/>
  <c r="C1104" i="92"/>
  <c r="C920" i="92"/>
  <c r="C750" i="92"/>
  <c r="B1013" i="92"/>
  <c r="C1153" i="92"/>
  <c r="C916" i="92"/>
  <c r="B926" i="92"/>
  <c r="B1129" i="92"/>
  <c r="C1036" i="92"/>
  <c r="C714" i="92"/>
  <c r="C1076" i="92"/>
  <c r="B835" i="92"/>
  <c r="B1070" i="92"/>
  <c r="B1154" i="92"/>
  <c r="B983" i="92"/>
  <c r="C1068" i="92"/>
  <c r="C972" i="92"/>
  <c r="B865" i="92"/>
  <c r="B957" i="92"/>
  <c r="B829" i="92"/>
  <c r="C759" i="92"/>
  <c r="B1112" i="92"/>
  <c r="B1163" i="92"/>
  <c r="C926" i="92"/>
  <c r="B883" i="92"/>
  <c r="C798" i="92"/>
  <c r="B1009" i="92"/>
  <c r="C844" i="92"/>
  <c r="C1190" i="92"/>
  <c r="B705" i="92"/>
  <c r="C654" i="92"/>
  <c r="B896" i="92"/>
  <c r="C712" i="92"/>
  <c r="B1135" i="92"/>
  <c r="C908" i="92"/>
  <c r="C1155" i="92"/>
  <c r="B949" i="92"/>
  <c r="B894" i="92"/>
  <c r="B708" i="92"/>
  <c r="B809" i="92"/>
  <c r="C672" i="92"/>
  <c r="B1063" i="92"/>
  <c r="C663" i="92"/>
  <c r="C847" i="92"/>
  <c r="C927" i="92"/>
  <c r="C951" i="92"/>
  <c r="C1004" i="92"/>
  <c r="C886" i="92"/>
  <c r="C992" i="92"/>
  <c r="C795" i="92"/>
  <c r="B1134" i="92"/>
  <c r="B743" i="92"/>
  <c r="B963" i="92"/>
  <c r="C1164" i="92"/>
  <c r="B1142" i="92"/>
  <c r="B721" i="92"/>
  <c r="C1098" i="92"/>
  <c r="B994" i="92"/>
  <c r="C1033" i="92"/>
  <c r="C720" i="92"/>
  <c r="C1018" i="92"/>
  <c r="C1111" i="92"/>
  <c r="B1151" i="92"/>
  <c r="B1024" i="92"/>
  <c r="C702" i="92"/>
  <c r="B1047" i="92"/>
  <c r="C677" i="92"/>
  <c r="C977" i="92"/>
  <c r="B666" i="92"/>
  <c r="B676" i="92"/>
  <c r="B1034" i="92"/>
  <c r="B830" i="92"/>
  <c r="B758" i="92"/>
  <c r="C767" i="92"/>
  <c r="B1183" i="92"/>
  <c r="C924" i="92"/>
  <c r="C738" i="92"/>
  <c r="C1191" i="92"/>
  <c r="C1054" i="92"/>
  <c r="C1029" i="92"/>
  <c r="B980" i="92"/>
  <c r="B686" i="92"/>
  <c r="B833" i="92"/>
  <c r="C1166" i="92"/>
  <c r="C747" i="92"/>
  <c r="C986" i="92"/>
  <c r="C739" i="92"/>
  <c r="C936" i="92"/>
  <c r="C1092" i="92"/>
  <c r="B970" i="92"/>
  <c r="B874" i="92"/>
  <c r="B706" i="92"/>
  <c r="C879" i="92"/>
  <c r="C791" i="92"/>
  <c r="B915" i="92"/>
  <c r="C855" i="92"/>
  <c r="B1017" i="92"/>
  <c r="B1136" i="92"/>
  <c r="C949" i="92"/>
  <c r="C657" i="92"/>
  <c r="C979" i="92"/>
  <c r="C664" i="92"/>
  <c r="C786" i="92"/>
  <c r="B1019" i="92"/>
  <c r="B977" i="92"/>
  <c r="C851" i="92"/>
  <c r="B887" i="92"/>
  <c r="C716" i="92"/>
  <c r="B942" i="92"/>
  <c r="C756" i="92"/>
  <c r="B889" i="92"/>
  <c r="B999" i="92"/>
  <c r="C902" i="92"/>
  <c r="B825" i="92"/>
  <c r="B952" i="92"/>
  <c r="C778" i="92"/>
  <c r="B1003" i="92"/>
  <c r="B646" i="92"/>
  <c r="C751" i="92"/>
  <c r="C948" i="92"/>
  <c r="B724" i="92"/>
  <c r="C1050" i="92"/>
  <c r="B765" i="92"/>
  <c r="C1048" i="92"/>
  <c r="B810" i="92"/>
  <c r="C1055" i="92"/>
  <c r="B1177" i="92"/>
  <c r="C658" i="92"/>
  <c r="B715" i="92"/>
  <c r="C1058" i="92"/>
  <c r="C1179" i="92"/>
  <c r="B839" i="92"/>
  <c r="B1173" i="92"/>
  <c r="C681" i="92"/>
  <c r="C803" i="92"/>
  <c r="C683" i="92"/>
  <c r="B654" i="92"/>
  <c r="C1081" i="92"/>
  <c r="C1020" i="92"/>
  <c r="B863" i="92"/>
  <c r="C952" i="92"/>
  <c r="B948" i="92"/>
  <c r="C923" i="92"/>
  <c r="C1064" i="92"/>
  <c r="B638" i="92"/>
  <c r="C1047" i="92"/>
  <c r="B1040" i="92"/>
  <c r="B902" i="92"/>
  <c r="C653" i="92"/>
  <c r="C662" i="92"/>
  <c r="B939" i="92"/>
  <c r="C1016" i="92"/>
  <c r="C840" i="92"/>
  <c r="C1215" i="92"/>
  <c r="C1009" i="92"/>
  <c r="C955" i="92"/>
  <c r="B755" i="92"/>
  <c r="C717" i="92"/>
  <c r="B1128" i="92"/>
  <c r="B673" i="92"/>
  <c r="C1028" i="92"/>
  <c r="C938" i="92"/>
  <c r="B1176" i="92"/>
  <c r="B905" i="92"/>
  <c r="B1010" i="92"/>
  <c r="B683" i="92"/>
  <c r="C1109" i="92"/>
  <c r="C735" i="92"/>
  <c r="C1178" i="92"/>
  <c r="B748" i="92"/>
  <c r="C1022" i="92"/>
  <c r="B674" i="92"/>
  <c r="B669" i="92"/>
  <c r="B1055" i="92"/>
  <c r="C1139" i="92"/>
  <c r="C1070" i="92"/>
  <c r="C815" i="92"/>
  <c r="B1161" i="92"/>
  <c r="B1046" i="92"/>
  <c r="C870" i="92"/>
  <c r="B831" i="92"/>
  <c r="B868" i="92"/>
  <c r="C1160" i="92"/>
  <c r="C1185" i="92"/>
  <c r="C1103" i="92"/>
  <c r="B984" i="92"/>
  <c r="B837" i="92"/>
  <c r="B895" i="92"/>
  <c r="C1100" i="92"/>
  <c r="C912" i="92"/>
  <c r="C688" i="92"/>
  <c r="C811" i="92"/>
  <c r="C980" i="92"/>
  <c r="B1069" i="92"/>
  <c r="C784" i="92"/>
  <c r="B797" i="92"/>
  <c r="B956" i="92"/>
  <c r="C858" i="92"/>
  <c r="B1065" i="92"/>
  <c r="B1016" i="92"/>
  <c r="B986" i="92"/>
  <c r="B966" i="92"/>
  <c r="B772" i="92"/>
  <c r="C1031" i="92"/>
  <c r="B1165" i="92"/>
  <c r="B776" i="92"/>
  <c r="B815" i="92"/>
  <c r="C719" i="92"/>
  <c r="B794" i="92"/>
  <c r="C1174" i="92"/>
  <c r="B1041" i="92"/>
  <c r="B928" i="92"/>
  <c r="C859" i="92"/>
  <c r="B979" i="92"/>
  <c r="B1096" i="92"/>
  <c r="B890" i="92"/>
  <c r="B791" i="92"/>
  <c r="B801" i="92"/>
  <c r="C988" i="92"/>
  <c r="B1149" i="92"/>
  <c r="C666" i="92"/>
  <c r="C864" i="92"/>
  <c r="B1001" i="92"/>
  <c r="C1059" i="92"/>
  <c r="C965" i="92"/>
  <c r="B753" i="92"/>
  <c r="B1032" i="92"/>
  <c r="C1130" i="92"/>
  <c r="C700" i="92"/>
  <c r="B904" i="92"/>
  <c r="C744" i="92"/>
  <c r="C1200" i="92"/>
  <c r="B1115" i="92"/>
  <c r="C1015" i="92"/>
  <c r="C760" i="92"/>
  <c r="B1008" i="92"/>
  <c r="C963" i="92"/>
  <c r="C953" i="92"/>
  <c r="C944" i="92"/>
  <c r="C820" i="92"/>
  <c r="B693" i="92"/>
  <c r="C1195" i="92"/>
  <c r="C1026" i="92"/>
  <c r="B710" i="92"/>
  <c r="B850" i="92"/>
  <c r="B961" i="92"/>
  <c r="C698" i="92"/>
  <c r="C1204" i="92"/>
  <c r="B824" i="92"/>
  <c r="B1202" i="92"/>
  <c r="C736" i="92"/>
  <c r="B1216" i="92"/>
  <c r="C799" i="92"/>
  <c r="B870" i="92"/>
  <c r="B938" i="92"/>
  <c r="C910" i="92"/>
  <c r="C1079" i="92"/>
  <c r="C749" i="92"/>
  <c r="B800" i="92"/>
  <c r="B699" i="92"/>
  <c r="B888" i="92"/>
  <c r="B677" i="92"/>
  <c r="B1143" i="92"/>
  <c r="B1060" i="92"/>
  <c r="B953" i="92"/>
  <c r="B885" i="92"/>
  <c r="C947" i="92"/>
  <c r="B737" i="92"/>
  <c r="B1205" i="92"/>
  <c r="B1011" i="92"/>
  <c r="B848" i="92"/>
  <c r="B943" i="92"/>
  <c r="B1111" i="92"/>
  <c r="C710" i="92"/>
  <c r="C1187" i="92"/>
  <c r="B1195" i="92"/>
  <c r="C900" i="92"/>
  <c r="B820" i="92"/>
  <c r="B909" i="92"/>
  <c r="C792" i="92"/>
  <c r="B1072" i="92"/>
  <c r="C675" i="92"/>
  <c r="B1122" i="92"/>
  <c r="B814" i="92"/>
  <c r="C801" i="92"/>
  <c r="C676" i="92"/>
  <c r="B667" i="92"/>
  <c r="C661" i="92"/>
  <c r="B823" i="92"/>
  <c r="B1000" i="92"/>
  <c r="C954" i="92"/>
  <c r="C1005" i="92"/>
  <c r="C1193" i="92"/>
  <c r="C1148" i="92"/>
  <c r="B663" i="92"/>
  <c r="B826" i="92"/>
  <c r="C1052" i="92"/>
  <c r="B745" i="92"/>
  <c r="C1041" i="92"/>
  <c r="B1187" i="92"/>
  <c r="C1170" i="92"/>
  <c r="B728" i="92"/>
  <c r="C660" i="92"/>
  <c r="B811" i="92"/>
  <c r="C696" i="92"/>
  <c r="B733" i="92"/>
  <c r="B838" i="92"/>
  <c r="C1112" i="92"/>
  <c r="B722" i="92"/>
  <c r="C1128" i="92"/>
  <c r="C703" i="92"/>
  <c r="C833" i="92"/>
  <c r="B750" i="92"/>
  <c r="C774" i="92"/>
  <c r="B1218" i="92"/>
  <c r="B864" i="92"/>
  <c r="C1143" i="92"/>
  <c r="B1146" i="92"/>
  <c r="C1217" i="92"/>
  <c r="C853" i="92"/>
  <c r="B847" i="92"/>
  <c r="B1110" i="92"/>
  <c r="B1174" i="92"/>
  <c r="C780" i="92"/>
  <c r="C906" i="92"/>
  <c r="C643" i="92"/>
  <c r="B1074" i="92"/>
  <c r="B1167" i="92"/>
  <c r="B759" i="92"/>
  <c r="C1075" i="92"/>
  <c r="B941" i="92"/>
  <c r="C883" i="92"/>
  <c r="C680" i="92"/>
  <c r="B933" i="92"/>
  <c r="B877" i="92"/>
  <c r="B696" i="92"/>
  <c r="B642" i="92"/>
  <c r="C682" i="92"/>
  <c r="C709" i="92"/>
  <c r="B680" i="92"/>
  <c r="B859" i="92"/>
  <c r="B923" i="92"/>
  <c r="C865" i="92"/>
  <c r="B1057" i="92"/>
  <c r="C1044" i="92"/>
  <c r="C837" i="92"/>
  <c r="C933" i="92"/>
  <c r="B757" i="92"/>
  <c r="B816" i="92"/>
  <c r="B688" i="92"/>
  <c r="B985" i="92"/>
  <c r="B893" i="92"/>
  <c r="C667" i="92"/>
  <c r="B867" i="92"/>
  <c r="C725" i="92"/>
  <c r="B1119" i="92"/>
  <c r="B641" i="92"/>
  <c r="B1022" i="92"/>
  <c r="C1180" i="92"/>
  <c r="B991" i="92"/>
  <c r="B1199" i="92"/>
  <c r="C783" i="92"/>
  <c r="C969" i="92"/>
  <c r="B1068" i="92"/>
  <c r="C1169" i="92"/>
  <c r="B1182" i="92"/>
  <c r="C970" i="92"/>
  <c r="B910" i="92"/>
  <c r="B742" i="92"/>
  <c r="B1107" i="92"/>
  <c r="B918" i="92"/>
  <c r="B828" i="92"/>
  <c r="B1180" i="92"/>
  <c r="C1077" i="92"/>
  <c r="B1095" i="92"/>
  <c r="B989" i="92"/>
  <c r="C899" i="92"/>
  <c r="C887" i="92"/>
  <c r="C1212" i="92"/>
  <c r="B1076" i="92"/>
  <c r="C968" i="92"/>
  <c r="C1107" i="92"/>
  <c r="C854" i="92"/>
  <c r="B746" i="92"/>
  <c r="B860" i="92"/>
  <c r="B1155" i="92"/>
  <c r="C1045" i="92"/>
  <c r="C1149" i="92"/>
  <c r="C843" i="92"/>
  <c r="B982" i="92"/>
  <c r="B932" i="92"/>
  <c r="B777" i="92"/>
  <c r="C834" i="92"/>
  <c r="C884" i="92"/>
  <c r="B655" i="92"/>
  <c r="C718" i="92"/>
  <c r="C829" i="92"/>
  <c r="B911" i="92"/>
  <c r="B1085" i="92"/>
  <c r="C930" i="92"/>
  <c r="C997" i="92"/>
  <c r="B1058" i="92"/>
  <c r="C1124" i="92"/>
  <c r="C1062" i="92"/>
  <c r="B695" i="92"/>
  <c r="B954" i="92"/>
  <c r="B780" i="92"/>
  <c r="C1086" i="92"/>
  <c r="B1191" i="92"/>
  <c r="B944" i="92"/>
  <c r="B817" i="92"/>
  <c r="C648" i="92"/>
  <c r="B709" i="92"/>
  <c r="C945" i="92"/>
  <c r="C1073" i="92"/>
  <c r="B940" i="92"/>
  <c r="C940" i="92"/>
  <c r="B711" i="92"/>
  <c r="C1069" i="92"/>
  <c r="C673" i="92"/>
  <c r="C918" i="92"/>
  <c r="C665" i="92"/>
  <c r="B934" i="92"/>
  <c r="C639" i="92"/>
  <c r="C925" i="92"/>
  <c r="C1210" i="92"/>
  <c r="B1188" i="92"/>
  <c r="C641" i="92"/>
  <c r="C903" i="92"/>
  <c r="B769" i="92"/>
  <c r="B1140" i="92"/>
  <c r="C646" i="92"/>
  <c r="C1129" i="92"/>
  <c r="B1035" i="92"/>
  <c r="B1061" i="92"/>
  <c r="B1039" i="92"/>
  <c r="B1193" i="92"/>
  <c r="C711" i="92"/>
  <c r="B789" i="92"/>
  <c r="B651" i="92"/>
  <c r="C779" i="92"/>
  <c r="B788" i="92"/>
  <c r="B1004" i="92"/>
  <c r="C705" i="92"/>
  <c r="C890" i="92"/>
  <c r="C960" i="92"/>
  <c r="C1145" i="92"/>
  <c r="B781" i="92"/>
  <c r="B734" i="92"/>
  <c r="C644" i="92"/>
  <c r="B802" i="92"/>
  <c r="B1204" i="92"/>
  <c r="B684" i="92"/>
  <c r="C1102" i="92"/>
  <c r="B845" i="92"/>
  <c r="B1153" i="92"/>
  <c r="B913" i="92"/>
  <c r="C827" i="92"/>
  <c r="C994" i="92"/>
  <c r="B1037" i="92"/>
  <c r="B1200" i="92"/>
  <c r="C1088" i="92"/>
  <c r="B726" i="92"/>
  <c r="C885" i="92"/>
  <c r="B971" i="92"/>
  <c r="C742" i="92"/>
  <c r="B1130" i="92"/>
  <c r="B1023" i="92"/>
  <c r="C1154" i="92"/>
  <c r="B648" i="92"/>
  <c r="C638" i="92"/>
  <c r="C1116" i="92"/>
  <c r="C1208" i="92"/>
  <c r="B1088" i="92"/>
  <c r="B1093" i="92"/>
  <c r="C1019" i="92"/>
  <c r="C1213" i="92"/>
  <c r="C640" i="92"/>
  <c r="B959" i="92"/>
  <c r="B1164" i="92"/>
  <c r="C729" i="92"/>
  <c r="B1184" i="92"/>
  <c r="B914" i="92"/>
  <c r="B1137" i="92"/>
  <c r="C1087" i="92"/>
  <c r="C828" i="92"/>
  <c r="C975" i="92"/>
  <c r="C758" i="92"/>
  <c r="C1025" i="92"/>
  <c r="B784" i="92"/>
  <c r="C1117" i="92"/>
  <c r="B1181" i="92"/>
  <c r="B822" i="92"/>
  <c r="B884" i="92"/>
  <c r="B1054" i="92"/>
  <c r="C754" i="92"/>
  <c r="B659" i="92"/>
  <c r="C1133" i="92"/>
  <c r="B1209" i="92"/>
  <c r="C894" i="92"/>
  <c r="C1199" i="92"/>
  <c r="C805" i="92"/>
  <c r="B861" i="92"/>
  <c r="C669" i="92"/>
  <c r="C1017" i="92"/>
  <c r="C942" i="92"/>
  <c r="C974" i="92"/>
  <c r="B1067" i="92"/>
  <c r="C1218" i="92"/>
  <c r="C1095" i="92"/>
  <c r="C773" i="92"/>
  <c r="C1072" i="92"/>
  <c r="B1073" i="92"/>
  <c r="B766" i="92"/>
  <c r="C766" i="92"/>
  <c r="C763" i="92"/>
  <c r="C817" i="92"/>
  <c r="C731" i="92"/>
  <c r="B849" i="92"/>
  <c r="C1173" i="92"/>
  <c r="C875" i="92"/>
  <c r="B960" i="92"/>
  <c r="B1099" i="92"/>
  <c r="B808" i="92"/>
  <c r="B958" i="92"/>
  <c r="C917" i="92"/>
  <c r="C732" i="92"/>
  <c r="B1156" i="92"/>
  <c r="C810" i="92"/>
  <c r="B840" i="92"/>
  <c r="B925" i="92"/>
  <c r="B1015" i="92"/>
  <c r="B1101" i="92"/>
  <c r="B965" i="92"/>
  <c r="C1137" i="92"/>
  <c r="B678" i="92"/>
  <c r="C1030" i="92"/>
  <c r="B862" i="92"/>
  <c r="B900" i="92"/>
  <c r="C1071" i="92"/>
  <c r="C914" i="92"/>
  <c r="B1042" i="92"/>
  <c r="B719" i="92"/>
  <c r="C891" i="92"/>
  <c r="C697" i="92"/>
  <c r="B661" i="92"/>
  <c r="C748" i="92"/>
  <c r="C964" i="92"/>
  <c r="C832" i="92"/>
  <c r="C861" i="92"/>
  <c r="B917" i="92"/>
  <c r="C1138" i="92"/>
  <c r="C1144" i="92"/>
  <c r="B1168" i="92"/>
  <c r="B1219" i="92"/>
  <c r="C1163" i="92"/>
  <c r="B898" i="92"/>
  <c r="C692" i="92"/>
  <c r="C1113" i="92"/>
  <c r="B1036" i="92"/>
  <c r="C966" i="92"/>
  <c r="C1010" i="92"/>
  <c r="C1012" i="92"/>
  <c r="C1207" i="92"/>
  <c r="C777" i="92"/>
  <c r="B773" i="92"/>
  <c r="B716" i="92"/>
  <c r="B1007" i="92"/>
  <c r="C1197" i="92"/>
  <c r="C804" i="92"/>
  <c r="C691" i="92"/>
  <c r="B1113" i="92"/>
  <c r="C1053" i="92"/>
  <c r="C722" i="92"/>
  <c r="B1086" i="92"/>
  <c r="C889" i="92"/>
  <c r="C1206" i="92"/>
  <c r="C670" i="92"/>
  <c r="C727" i="92"/>
  <c r="C1080" i="92"/>
  <c r="B1139" i="92"/>
  <c r="B644" i="92"/>
  <c r="B1169" i="92"/>
  <c r="C934" i="92"/>
  <c r="B643" i="92"/>
  <c r="B786" i="92"/>
  <c r="C999" i="92"/>
  <c r="C904" i="92"/>
  <c r="B735" i="92"/>
  <c r="B1071" i="92"/>
  <c r="B1092" i="92"/>
  <c r="C1120" i="92"/>
  <c r="B873" i="92"/>
  <c r="B1020" i="92"/>
  <c r="C1157" i="92"/>
  <c r="B995" i="92"/>
  <c r="B832" i="92"/>
  <c r="C1183" i="92"/>
  <c r="B975" i="92"/>
  <c r="B1090" i="92"/>
  <c r="C734" i="92"/>
  <c r="C1011" i="92"/>
  <c r="C873" i="92"/>
  <c r="C1142" i="92"/>
  <c r="B1171" i="92"/>
  <c r="C1168" i="92"/>
  <c r="B1052" i="92"/>
  <c r="B785" i="92"/>
  <c r="B907" i="92"/>
  <c r="C706" i="92"/>
  <c r="B951" i="92"/>
  <c r="B912" i="92"/>
  <c r="B761" i="92"/>
  <c r="C806" i="92"/>
  <c r="C867" i="92"/>
  <c r="B929" i="92"/>
  <c r="B1121" i="92"/>
  <c r="B1166" i="92"/>
  <c r="B1079" i="92"/>
  <c r="B1114" i="92"/>
  <c r="C808" i="92"/>
  <c r="B691" i="92"/>
  <c r="C878" i="92"/>
  <c r="B1014" i="92"/>
  <c r="B774" i="92"/>
  <c r="B974" i="92"/>
  <c r="C846" i="92"/>
  <c r="B754" i="92"/>
  <c r="C1003" i="92"/>
  <c r="B846" i="92"/>
  <c r="B882" i="92"/>
  <c r="B988" i="92"/>
  <c r="B1028" i="92"/>
  <c r="C1162" i="92"/>
  <c r="B1043" i="92"/>
  <c r="B1197" i="92"/>
  <c r="B681" i="92"/>
  <c r="B762" i="92"/>
  <c r="B805" i="92"/>
  <c r="C877" i="92"/>
  <c r="B1201" i="92"/>
  <c r="C1039" i="92"/>
  <c r="B972" i="92"/>
  <c r="C723" i="92"/>
  <c r="C1034" i="92"/>
  <c r="C656" i="92"/>
  <c r="C826" i="92"/>
  <c r="B1203" i="92"/>
  <c r="C995" i="92"/>
  <c r="C1008" i="92"/>
  <c r="C1056" i="92"/>
  <c r="B795" i="92"/>
  <c r="B1050" i="92"/>
  <c r="C809" i="92"/>
  <c r="B751" i="92"/>
  <c r="C937" i="92"/>
  <c r="B946" i="92"/>
  <c r="B790" i="92"/>
  <c r="B1091" i="92"/>
  <c r="C983" i="92"/>
  <c r="C848" i="92"/>
  <c r="B763" i="92"/>
  <c r="C659" i="92"/>
  <c r="B668" i="92"/>
  <c r="C800" i="92"/>
  <c r="C1084" i="92"/>
  <c r="B990" i="92"/>
  <c r="C905" i="92"/>
  <c r="B976" i="92"/>
  <c r="C753" i="92"/>
  <c r="B1175" i="92"/>
  <c r="C959" i="92"/>
  <c r="C789" i="92"/>
  <c r="B775" i="92"/>
  <c r="C642" i="92"/>
  <c r="C830" i="92"/>
  <c r="B1179" i="92"/>
  <c r="C1093" i="92"/>
  <c r="B749" i="92"/>
  <c r="B796" i="92"/>
  <c r="B645" i="92"/>
  <c r="C1198" i="92"/>
  <c r="C1165" i="92"/>
  <c r="B897" i="92"/>
  <c r="C1175" i="92"/>
  <c r="B1127" i="92"/>
  <c r="C765" i="92"/>
  <c r="C857" i="92"/>
  <c r="C1205" i="92"/>
  <c r="B767" i="92"/>
  <c r="B875" i="92"/>
  <c r="C1085" i="92"/>
  <c r="B880" i="92"/>
  <c r="C771" i="92"/>
  <c r="B899" i="92"/>
  <c r="B1044" i="92"/>
  <c r="B1157" i="92"/>
  <c r="C990" i="92"/>
  <c r="C985" i="92"/>
  <c r="C1176" i="92"/>
  <c r="B1081" i="92"/>
  <c r="C996" i="92"/>
  <c r="C1013" i="92"/>
  <c r="B657" i="92"/>
  <c r="B1105" i="92"/>
  <c r="C737" i="92"/>
  <c r="C1159" i="92"/>
  <c r="B679" i="92"/>
  <c r="B812" i="92"/>
  <c r="B821" i="92"/>
  <c r="C1110" i="92"/>
  <c r="C770" i="92"/>
  <c r="B866" i="92"/>
  <c r="C921" i="92"/>
  <c r="C943" i="92"/>
  <c r="C1060" i="92"/>
  <c r="B1066" i="92"/>
  <c r="C1021" i="92"/>
  <c r="C907" i="92"/>
  <c r="C998" i="92"/>
  <c r="C1078" i="92"/>
  <c r="C1027" i="92"/>
  <c r="C671" i="92"/>
  <c r="C652" i="92"/>
  <c r="B947" i="92"/>
  <c r="B1160" i="92"/>
  <c r="B1132" i="92"/>
  <c r="B653" i="92"/>
  <c r="C1194" i="92"/>
  <c r="C897" i="92"/>
  <c r="C1101" i="92"/>
  <c r="B1185" i="92"/>
  <c r="B687" i="92"/>
  <c r="B799" i="92"/>
  <c r="C1118" i="92"/>
  <c r="C708" i="92"/>
  <c r="C1189" i="92"/>
  <c r="B787" i="92"/>
  <c r="B713" i="92"/>
  <c r="C822" i="92"/>
  <c r="B1162" i="92"/>
  <c r="C685" i="92"/>
  <c r="B770" i="92"/>
  <c r="B872" i="92"/>
  <c r="C1002" i="92"/>
  <c r="B1144" i="92"/>
  <c r="C915" i="92"/>
  <c r="C1123" i="92"/>
  <c r="B1006" i="92"/>
  <c r="C1214" i="92"/>
  <c r="B804" i="92"/>
  <c r="C812" i="92"/>
  <c r="C860" i="92"/>
  <c r="B731" i="92"/>
  <c r="B924" i="92"/>
  <c r="C768" i="92"/>
  <c r="B732" i="92"/>
  <c r="C1196" i="92"/>
  <c r="C761" i="92"/>
  <c r="B690" i="92"/>
  <c r="C898" i="92"/>
  <c r="C781" i="92"/>
  <c r="C950" i="92"/>
  <c r="B698" i="92"/>
  <c r="B1106" i="92"/>
  <c r="C769" i="92"/>
  <c r="B950" i="92"/>
  <c r="C932" i="92"/>
  <c r="C694" i="92"/>
  <c r="C1131" i="92"/>
  <c r="C1057" i="92"/>
  <c r="B998" i="92"/>
  <c r="C863" i="92"/>
  <c r="C1219" i="92"/>
  <c r="B782" i="92"/>
  <c r="C741" i="92"/>
  <c r="B1005" i="92"/>
  <c r="C1074" i="92"/>
  <c r="C755" i="92"/>
  <c r="C1216" i="92"/>
  <c r="C1140" i="92"/>
  <c r="C1156" i="92"/>
  <c r="B1148" i="92"/>
  <c r="C819" i="92"/>
  <c r="B1217" i="92"/>
  <c r="C699" i="92"/>
  <c r="B640" i="92"/>
  <c r="C868" i="92"/>
  <c r="B798" i="92"/>
  <c r="C823" i="92"/>
  <c r="B730" i="92"/>
  <c r="C1049" i="92"/>
  <c r="B935" i="92"/>
  <c r="B1056" i="92"/>
  <c r="B647" i="92"/>
  <c r="C1119" i="92"/>
  <c r="B807" i="92"/>
  <c r="B717" i="92"/>
  <c r="B844" i="92"/>
  <c r="C796" i="92"/>
  <c r="C928" i="92"/>
  <c r="C818" i="92"/>
  <c r="B1208" i="92"/>
  <c r="B768" i="92"/>
  <c r="B1116" i="92"/>
  <c r="B1212" i="92"/>
  <c r="C775" i="92"/>
  <c r="C901" i="92"/>
  <c r="B879" i="92"/>
  <c r="B842" i="92"/>
  <c r="B1133" i="92"/>
  <c r="C825" i="92"/>
  <c r="C762" i="92"/>
  <c r="B819" i="92"/>
  <c r="B937" i="92"/>
  <c r="C1150" i="92"/>
  <c r="B843" i="92"/>
  <c r="B1038" i="92"/>
  <c r="C989" i="92"/>
  <c r="C893" i="92"/>
  <c r="C1066" i="92"/>
  <c r="B689" i="92"/>
  <c r="B969" i="92"/>
  <c r="B1082" i="92"/>
  <c r="B871" i="92"/>
  <c r="C1096" i="92"/>
  <c r="C686" i="92"/>
  <c r="C668" i="92"/>
  <c r="C1151" i="92"/>
  <c r="C962" i="92"/>
  <c r="B841" i="92"/>
  <c r="B987" i="92"/>
  <c r="B1012" i="92"/>
  <c r="B739" i="92"/>
  <c r="C1114" i="92"/>
  <c r="B1192" i="92"/>
  <c r="C862" i="92"/>
  <c r="B854" i="92"/>
  <c r="C895" i="92"/>
  <c r="C1037" i="92"/>
  <c r="C896" i="92"/>
  <c r="C892" i="92"/>
  <c r="B1084" i="92"/>
  <c r="B993" i="92"/>
  <c r="B658" i="92"/>
  <c r="C971" i="92"/>
  <c r="C824" i="92"/>
  <c r="B1083" i="92"/>
  <c r="B1080" i="92"/>
  <c r="C721" i="92"/>
  <c r="B921" i="92"/>
  <c r="C757" i="92"/>
  <c r="C1122" i="92"/>
  <c r="B712" i="92"/>
  <c r="C797" i="92"/>
  <c r="C931" i="92"/>
  <c r="B1025" i="92"/>
  <c r="B1100" i="92"/>
  <c r="B738" i="92"/>
  <c r="B1196" i="92"/>
  <c r="B694" i="92"/>
  <c r="B1159" i="92"/>
  <c r="B1030" i="92"/>
  <c r="C967" i="92"/>
  <c r="B756" i="92"/>
  <c r="B650" i="92"/>
  <c r="C1158" i="92"/>
  <c r="B1150" i="92"/>
  <c r="C888" i="92"/>
  <c r="B701" i="92"/>
  <c r="B920" i="92"/>
  <c r="B752" i="92"/>
  <c r="C1115" i="92"/>
  <c r="C821" i="92"/>
  <c r="C941" i="92"/>
  <c r="B1108" i="92"/>
  <c r="B978" i="92"/>
  <c r="B857" i="92"/>
  <c r="C1061" i="92"/>
  <c r="B725" i="92"/>
  <c r="C1202" i="92"/>
  <c r="B997" i="92"/>
  <c r="C1035" i="92"/>
  <c r="C935" i="92"/>
  <c r="C842" i="92"/>
  <c r="C909" i="92"/>
  <c r="C1167" i="92"/>
  <c r="B1049" i="92"/>
  <c r="C764" i="92"/>
  <c r="B1048" i="92"/>
  <c r="C1042" i="92"/>
  <c r="C674" i="92"/>
  <c r="C880" i="92"/>
  <c r="B1131" i="92"/>
  <c r="C984" i="92"/>
  <c r="B827" i="92"/>
  <c r="B1214" i="92"/>
  <c r="C1006" i="92"/>
  <c r="B1158" i="92"/>
  <c r="B1021" i="92"/>
  <c r="C782" i="92"/>
  <c r="B1062" i="92"/>
  <c r="B1031" i="92"/>
  <c r="B1141" i="92"/>
  <c r="B1124" i="92"/>
  <c r="C1097" i="92"/>
  <c r="C1171" i="92"/>
  <c r="C852" i="92"/>
  <c r="C876" i="92"/>
  <c r="C1125" i="92"/>
  <c r="C785" i="92"/>
  <c r="B858" i="92"/>
  <c r="B945" i="92"/>
  <c r="B916" i="92"/>
  <c r="C787" i="92"/>
  <c r="B1215" i="92"/>
  <c r="C733" i="92"/>
  <c r="B720" i="92"/>
  <c r="C881" i="92"/>
  <c r="C845" i="92"/>
  <c r="C976" i="92"/>
  <c r="B1152" i="92"/>
  <c r="B1087" i="92"/>
  <c r="C645" i="92"/>
  <c r="C1082" i="92"/>
  <c r="B1051" i="92"/>
  <c r="B1026" i="92"/>
  <c r="B853" i="92"/>
  <c r="B792" i="92"/>
  <c r="B652" i="92"/>
  <c r="B922" i="92"/>
  <c r="B878" i="92"/>
  <c r="C679" i="92"/>
  <c r="C813" i="92"/>
  <c r="C746" i="92"/>
  <c r="B936" i="92"/>
  <c r="C871" i="92"/>
  <c r="B1213" i="92"/>
  <c r="B1178" i="92"/>
  <c r="B718" i="92"/>
  <c r="B968" i="92"/>
  <c r="C1099" i="92"/>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<sst xmlns="http://schemas.openxmlformats.org/spreadsheetml/2006/main" count="18224" uniqueCount="1971">
  <si>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</si>
  <si>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</si>
  <si>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</si>
  <si>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</si>
  <si>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</si>
  <si>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</si>
  <si>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</si>
  <si>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</si>
  <si>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</si>
  <si>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</si>
  <si>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</si>
  <si>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</si>
  <si>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</si>
  <si>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</si>
  <si>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</si>
  <si>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</si>
  <si>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</si>
  <si>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</si>
  <si>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</si>
  <si>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</si>
  <si>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</si>
  <si>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</si>
  <si>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</si>
  <si>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</si>
  <si>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</si>
  <si>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</si>
  <si>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</si>
  <si>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</si>
  <si>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</si>
  <si>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</si>
  <si>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</si>
  <si>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</si>
  <si>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</si>
  <si>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</si>
  <si>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</si>
  <si>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</si>
  <si>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</si>
  <si>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</si>
  <si>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</si>
  <si>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</si>
  <si>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</si>
  <si>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</si>
  <si>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</si>
  <si>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</si>
  <si>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</si>
  <si>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</si>
  <si>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</si>
  <si>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</si>
  <si>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</si>
  <si>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</si>
  <si>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</si>
  <si>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</si>
  <si>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</si>
  <si>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</si>
  <si>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</si>
  <si>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</si>
  <si>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</si>
  <si>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</si>
  <si>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</si>
  <si>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</si>
  <si>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</si>
  <si>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</si>
  <si>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</si>
  <si>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</si>
  <si>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</si>
  <si>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</si>
  <si>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</si>
  <si>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</si>
  <si>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</si>
  <si>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</si>
  <si>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</si>
  <si>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</si>
  <si>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</si>
  <si>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</si>
  <si>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</si>
  <si>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</si>
  <si>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</si>
  <si>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</si>
  <si>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</si>
  <si>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</si>
  <si>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</si>
  <si>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</si>
  <si>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</si>
  <si>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</si>
  <si>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</si>
  <si>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</si>
  <si>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</si>
  <si>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</si>
  <si>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</si>
  <si>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</si>
  <si>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</si>
  <si>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</si>
  <si>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</si>
  <si>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</si>
  <si>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</si>
  <si>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</si>
  <si>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</si>
  <si>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</si>
  <si>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</si>
  <si>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</si>
  <si>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</si>
  <si>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</si>
  <si>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</si>
  <si>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</si>
  <si>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</si>
  <si>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</si>
  <si>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</si>
  <si>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</si>
  <si>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</si>
  <si>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</si>
  <si>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</si>
  <si>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</si>
  <si>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</si>
  <si>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</si>
  <si>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</si>
  <si>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</si>
  <si>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</si>
  <si>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</si>
  <si>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</si>
  <si>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</si>
  <si>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</si>
  <si>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</si>
  <si>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</si>
  <si>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</si>
  <si>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</si>
  <si>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</si>
  <si>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</si>
  <si>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</si>
  <si>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</si>
  <si>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</si>
  <si>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</si>
  <si>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</si>
  <si>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</si>
  <si>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</si>
  <si>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</si>
  <si>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</si>
  <si>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</si>
  <si>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</si>
  <si>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</si>
  <si>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</si>
  <si>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</si>
  <si>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</si>
  <si>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</si>
  <si>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</si>
  <si>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</si>
  <si>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</si>
  <si>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</si>
  <si>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</si>
  <si>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</si>
  <si>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</si>
  <si>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</si>
  <si>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</si>
  <si>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</si>
  <si>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</si>
  <si>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</si>
  <si>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</si>
  <si>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</si>
  <si>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</si>
  <si>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</si>
  <si>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</si>
  <si>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</si>
  <si>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</si>
  <si>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</si>
  <si>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</si>
  <si>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</si>
  <si>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</si>
  <si>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</si>
  <si>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</si>
  <si>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</si>
  <si>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</si>
  <si>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</si>
  <si>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</si>
  <si>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</si>
  <si>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</si>
  <si>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</si>
  <si>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</si>
  <si>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</si>
  <si>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</si>
  <si>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</si>
  <si>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</si>
  <si>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</si>
  <si>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</si>
  <si>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</si>
  <si>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</si>
  <si>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</si>
  <si>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</si>
  <si>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</si>
  <si>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</si>
  <si>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</si>
  <si>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</si>
  <si>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</si>
  <si>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</si>
  <si>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</si>
  <si>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</si>
  <si>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</si>
  <si>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</si>
  <si>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</si>
  <si>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</si>
  <si>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</si>
  <si>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</si>
  <si>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</si>
  <si>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</si>
  <si>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</si>
  <si>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</si>
  <si>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</si>
  <si>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</si>
  <si>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</si>
  <si>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</si>
  <si>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</si>
  <si>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</si>
  <si>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</si>
  <si>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</si>
  <si>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</si>
  <si>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</si>
  <si>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</si>
  <si>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</si>
  <si>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</si>
  <si>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</si>
  <si>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</si>
  <si>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</si>
  <si>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</si>
  <si>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</si>
  <si>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</si>
  <si>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</si>
  <si>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</si>
  <si>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</si>
  <si>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</si>
  <si>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</si>
  <si>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</si>
  <si>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</si>
  <si>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</si>
  <si>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</si>
  <si>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</si>
  <si>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</si>
  <si>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</si>
  <si>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</si>
  <si>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</si>
  <si>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</si>
  <si>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</si>
  <si>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</si>
  <si>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</si>
  <si>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</si>
  <si>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</si>
  <si>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</si>
  <si>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</si>
  <si>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</si>
  <si>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</si>
  <si>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</si>
  <si>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</si>
  <si>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</si>
  <si>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</si>
  <si>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</si>
  <si>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</si>
  <si>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</si>
  <si>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</si>
  <si>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</si>
  <si>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</si>
  <si>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</si>
  <si>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</si>
  <si>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</si>
  <si>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</si>
  <si>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</si>
  <si>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</si>
  <si>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</si>
  <si>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</si>
  <si>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</si>
  <si>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</si>
  <si>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</si>
  <si>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</si>
  <si>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</si>
  <si>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</si>
  <si>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</si>
  <si>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</si>
  <si>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</si>
  <si>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</si>
  <si>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</si>
  <si>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</si>
  <si>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</si>
  <si>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</si>
  <si>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</si>
  <si>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</si>
  <si>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</si>
  <si>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</si>
  <si>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</si>
  <si>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</si>
  <si>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</si>
  <si>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</si>
  <si>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</si>
  <si>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</si>
  <si>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</si>
  <si>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</si>
  <si>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</si>
  <si>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</si>
  <si>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</si>
  <si>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</si>
  <si>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</si>
  <si>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</si>
  <si>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</si>
  <si>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</si>
  <si>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</si>
  <si>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</si>
  <si>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</si>
  <si>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</si>
  <si>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</si>
  <si>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</si>
  <si>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</si>
  <si>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</si>
  <si>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</si>
  <si>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</si>
  <si>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</si>
  <si>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</si>
  <si>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</si>
  <si>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</si>
  <si>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</si>
  <si>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</si>
  <si>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</si>
  <si>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</si>
  <si>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</si>
  <si>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</si>
  <si>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</si>
  <si>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</si>
  <si>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</si>
  <si>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</si>
  <si>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</si>
  <si>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</si>
  <si>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</si>
  <si>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</si>
  <si>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</si>
  <si>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</si>
  <si>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</si>
  <si>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</si>
  <si>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</si>
  <si>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</si>
  <si>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</si>
  <si>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</si>
  <si>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</si>
  <si>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</si>
  <si>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</si>
  <si>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</si>
  <si>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</si>
  <si>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</si>
  <si>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</si>
  <si>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</si>
  <si>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</si>
  <si>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</si>
  <si>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</si>
  <si>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</si>
  <si>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</si>
  <si>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</si>
  <si>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</si>
  <si>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</si>
  <si>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</si>
  <si>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</si>
  <si>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</si>
  <si>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</si>
  <si>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</si>
  <si>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</si>
  <si>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</si>
  <si>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</si>
  <si>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</si>
  <si>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</si>
  <si>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</si>
  <si>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</si>
  <si>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</si>
  <si>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</si>
  <si>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</si>
  <si>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</si>
  <si>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</si>
  <si>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</si>
  <si>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</si>
  <si>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</si>
  <si>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</si>
  <si>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</si>
  <si>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</si>
  <si>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</si>
  <si>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</si>
  <si>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</si>
  <si>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</si>
  <si>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</si>
  <si>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</si>
  <si>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</si>
  <si>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</si>
  <si>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</si>
  <si>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</si>
  <si>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</si>
  <si>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</si>
  <si>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</si>
  <si>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</si>
  <si>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</si>
  <si>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</si>
  <si>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</si>
  <si>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</si>
  <si>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</si>
  <si>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</si>
  <si>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</si>
  <si>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</si>
  <si>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</si>
  <si>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</si>
  <si>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</si>
  <si>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</si>
  <si>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</si>
  <si>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</si>
  <si>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</si>
  <si>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</si>
  <si>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</si>
  <si>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</si>
  <si>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</si>
  <si>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</si>
  <si>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</si>
  <si>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</si>
  <si>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</si>
  <si>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</si>
  <si>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</si>
  <si>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</si>
  <si>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</si>
  <si>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</si>
  <si>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</si>
  <si>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</si>
  <si>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</si>
  <si>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</si>
  <si>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</si>
  <si>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</si>
  <si>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</si>
  <si>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</si>
  <si>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</si>
  <si>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</si>
  <si>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</si>
  <si>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</si>
  <si>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</si>
  <si>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</si>
  <si>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</si>
  <si>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</si>
  <si>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</si>
  <si>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</si>
  <si>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</si>
  <si>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</si>
  <si>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</si>
  <si>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</si>
  <si>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</si>
  <si>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</si>
  <si>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</si>
  <si>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</si>
  <si>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</si>
  <si>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</si>
  <si>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</si>
  <si>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</si>
  <si>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</si>
  <si>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</si>
  <si>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</si>
  <si>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</si>
  <si>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</si>
  <si>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</si>
  <si>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</si>
  <si>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</si>
  <si>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</si>
  <si>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</si>
  <si>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</si>
  <si>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</si>
  <si>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</si>
  <si>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</si>
  <si>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</si>
  <si>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</si>
  <si>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</si>
  <si>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</si>
  <si>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</si>
  <si>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</si>
  <si>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</si>
  <si>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</si>
  <si>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</si>
  <si>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</si>
  <si>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</si>
  <si>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</si>
  <si>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</si>
  <si>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</si>
  <si>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</si>
  <si>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</si>
  <si>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</si>
  <si>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</si>
  <si>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</si>
  <si>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</si>
  <si>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</si>
  <si>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</si>
  <si>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</si>
  <si>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</si>
  <si>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</si>
  <si>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</si>
  <si>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</si>
  <si>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</si>
  <si>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</si>
  <si>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</si>
  <si>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</si>
  <si>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</si>
  <si>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</si>
  <si>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</si>
  <si>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</si>
  <si>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</si>
  <si>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</si>
  <si>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</si>
  <si>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</si>
  <si>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</si>
  <si>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</si>
  <si>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</si>
  <si>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</si>
  <si>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</si>
  <si>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</si>
  <si>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</si>
  <si>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</si>
  <si>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</si>
  <si>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</si>
  <si>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</si>
  <si>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</si>
  <si>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</si>
  <si>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</si>
  <si>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</si>
  <si>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</si>
  <si>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</si>
  <si>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</si>
  <si>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</si>
  <si>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</si>
  <si>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</si>
  <si>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</si>
  <si>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</si>
  <si>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</si>
  <si>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</si>
  <si>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</si>
  <si>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</si>
  <si>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</si>
  <si>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</si>
  <si>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</si>
  <si>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</si>
  <si>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</si>
  <si>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</si>
  <si>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</si>
  <si>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</si>
  <si>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</si>
  <si>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</si>
  <si>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</si>
  <si>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</si>
  <si>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</si>
  <si>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</si>
  <si>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</si>
  <si>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</si>
  <si>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</si>
  <si>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</si>
  <si>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</si>
  <si>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</si>
  <si>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</si>
  <si>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</si>
  <si>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</si>
  <si>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</si>
  <si>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</si>
  <si>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</si>
  <si>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</si>
  <si>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</si>
  <si>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</si>
  <si>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</si>
  <si>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</si>
  <si>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</si>
  <si>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</si>
  <si>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</si>
  <si>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</si>
  <si>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</si>
  <si>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</si>
  <si>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</si>
  <si>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</si>
  <si>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</si>
  <si>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</si>
  <si>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</si>
  <si>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</si>
  <si>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</si>
  <si>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</si>
  <si>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</si>
  <si>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</si>
  <si>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</si>
  <si>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</si>
  <si>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</si>
  <si>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</si>
  <si>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</si>
  <si>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</si>
  <si>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</si>
  <si>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</si>
  <si>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</si>
  <si>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</si>
  <si>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</si>
  <si>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</si>
  <si>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</si>
  <si>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</si>
  <si>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</si>
  <si>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</si>
  <si>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</si>
  <si>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</si>
  <si>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</si>
  <si>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</si>
  <si>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</si>
  <si>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</si>
  <si>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</si>
  <si>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</si>
  <si>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</si>
  <si>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</si>
  <si>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</si>
  <si>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</si>
  <si>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</si>
  <si>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</si>
  <si>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</si>
  <si>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</si>
  <si>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</si>
  <si>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</si>
  <si>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</si>
  <si>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</si>
  <si>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</si>
  <si>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</si>
  <si>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</si>
  <si>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</si>
  <si>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</si>
  <si>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</si>
  <si>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</si>
  <si>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</si>
  <si>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</si>
  <si>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</si>
  <si>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</si>
  <si>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</si>
  <si>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</si>
  <si>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</si>
  <si>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</si>
  <si>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</si>
  <si>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</si>
  <si>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</si>
  <si>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</si>
  <si>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</si>
  <si>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</si>
  <si>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</si>
  <si>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</si>
  <si>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</si>
  <si>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</si>
  <si>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</si>
  <si>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</si>
  <si>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</si>
  <si>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</si>
  <si>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</si>
  <si>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</si>
  <si>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</si>
  <si>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</si>
  <si>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</si>
  <si>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</si>
  <si>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</si>
  <si>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</si>
  <si>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</si>
  <si>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</si>
  <si>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</si>
  <si>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</si>
  <si>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</si>
  <si>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</si>
  <si>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</si>
  <si>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</si>
  <si>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</si>
  <si>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</si>
  <si>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</si>
  <si>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</si>
  <si>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</si>
  <si>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</si>
  <si>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</si>
  <si>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</si>
  <si>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</si>
  <si>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</si>
  <si>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</si>
  <si>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</si>
  <si>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</si>
  <si>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</si>
  <si>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</si>
  <si>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</si>
  <si>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</si>
  <si>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</si>
  <si>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</si>
  <si>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</si>
  <si>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</si>
  <si>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</si>
  <si>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</si>
  <si>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</si>
  <si>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</si>
  <si>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</si>
  <si>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</si>
  <si>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</si>
  <si>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</si>
  <si>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</si>
  <si>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</si>
  <si>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</si>
  <si>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</si>
  <si>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</si>
  <si>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</si>
  <si>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</si>
  <si>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</si>
  <si>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</si>
  <si>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</si>
  <si>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</si>
  <si>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</si>
  <si>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</si>
  <si>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</si>
  <si>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</si>
  <si>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</si>
  <si>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</si>
  <si>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</si>
  <si>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</si>
  <si>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</si>
  <si>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</si>
  <si>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</si>
  <si>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</si>
  <si>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</si>
  <si>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</si>
  <si>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</si>
  <si>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</si>
  <si>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</si>
  <si>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</si>
  <si>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</si>
  <si>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</si>
  <si>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</si>
  <si>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</si>
  <si>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</si>
  <si>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</si>
  <si>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</si>
  <si>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</si>
  <si>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</si>
  <si>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</si>
  <si>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</si>
  <si>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</si>
  <si>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</si>
  <si>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</si>
  <si>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</si>
  <si>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</si>
  <si>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</si>
  <si>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</si>
  <si>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</si>
  <si>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</si>
  <si>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</si>
  <si>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</si>
  <si>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</si>
  <si>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</si>
  <si>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</si>
  <si>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</si>
  <si>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</si>
  <si>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</si>
  <si>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</si>
  <si>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</si>
  <si>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</si>
  <si>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</si>
  <si>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</si>
  <si>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</si>
  <si>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</si>
  <si>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</si>
  <si>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</si>
  <si>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</si>
  <si>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</si>
  <si>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</si>
  <si>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</si>
  <si>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</si>
  <si>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</si>
  <si>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</si>
  <si>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</si>
  <si>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</si>
  <si>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</si>
  <si>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</si>
  <si>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</si>
  <si>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</si>
  <si>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</si>
  <si>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</si>
  <si>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</si>
  <si>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</si>
  <si>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</si>
  <si>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</si>
  <si>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</si>
  <si>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</si>
  <si>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</si>
  <si>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</si>
  <si>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</si>
  <si>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</si>
  <si>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</si>
  <si>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</si>
  <si>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</si>
  <si>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</si>
  <si>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</si>
  <si>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</si>
  <si>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</si>
  <si>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</si>
  <si>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</si>
  <si>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</si>
  <si>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</si>
  <si>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</si>
  <si>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</si>
  <si>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</si>
  <si>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</si>
  <si>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</si>
  <si>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</si>
  <si>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</si>
  <si>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</si>
  <si>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</si>
  <si>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</si>
  <si>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</si>
  <si>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</si>
  <si>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</si>
  <si>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</si>
  <si>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</si>
  <si>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</si>
  <si>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</si>
  <si>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</si>
  <si>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</si>
  <si>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</si>
  <si>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</si>
  <si>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</si>
  <si>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</si>
  <si>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</si>
  <si>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</si>
  <si>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</si>
  <si>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</si>
  <si>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</si>
  <si>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</si>
  <si>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</si>
  <si>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</si>
  <si>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</si>
  <si>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</si>
  <si>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</si>
  <si>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</si>
  <si>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</si>
  <si>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</si>
  <si>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</si>
  <si>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</si>
  <si>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</si>
  <si>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</si>
  <si>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</si>
  <si>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</si>
  <si>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</si>
  <si>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</si>
  <si>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</si>
  <si>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</si>
  <si>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</si>
  <si>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</si>
  <si>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</si>
  <si>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</si>
  <si>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</si>
  <si>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</si>
  <si>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</si>
  <si>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</si>
  <si>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</si>
  <si>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</si>
  <si>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</si>
  <si>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</si>
  <si>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</si>
  <si>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</si>
  <si>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</si>
  <si>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</si>
  <si>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</si>
  <si>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</si>
  <si>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</si>
  <si>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</si>
  <si>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</si>
  <si>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</si>
  <si>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</si>
  <si>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</si>
  <si>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</si>
  <si>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</si>
  <si>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</si>
  <si>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</si>
  <si>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</si>
  <si>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</si>
  <si>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</si>
  <si>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</si>
  <si>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</si>
  <si>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</si>
  <si>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</si>
  <si>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</si>
  <si>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</si>
  <si>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</si>
  <si>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</si>
  <si>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</si>
  <si>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</si>
  <si>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</si>
  <si>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</si>
  <si>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</si>
  <si>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</si>
  <si>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</si>
  <si>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</si>
  <si>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</si>
  <si>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</si>
  <si>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</si>
  <si>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</si>
  <si>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</si>
  <si>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</si>
  <si>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</si>
  <si>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</si>
  <si>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</si>
  <si>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</si>
  <si>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</si>
  <si>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</si>
  <si>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</si>
  <si>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</si>
  <si>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</si>
  <si>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</si>
  <si>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</si>
  <si>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</si>
  <si>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</si>
  <si>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</si>
  <si>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</si>
  <si>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</si>
  <si>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</si>
  <si>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</si>
  <si>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</si>
  <si>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</si>
  <si>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</si>
  <si>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</si>
  <si>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</si>
  <si>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</si>
  <si>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</si>
  <si>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</si>
  <si>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</si>
  <si>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</si>
  <si>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</si>
  <si>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</si>
  <si>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</si>
  <si>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</si>
  <si>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</si>
  <si>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</si>
  <si>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</si>
  <si>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</si>
  <si>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</si>
  <si>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</si>
  <si>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</si>
  <si>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</si>
  <si>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</si>
  <si>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</si>
  <si>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</si>
  <si>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</si>
  <si>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</si>
  <si>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</si>
  <si>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</si>
  <si>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</si>
  <si>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</si>
  <si>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</si>
  <si>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</si>
  <si>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</si>
  <si>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</si>
  <si>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</si>
  <si>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</si>
  <si>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</si>
  <si>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</si>
  <si>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</si>
  <si>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</si>
  <si>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</si>
  <si>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</si>
  <si>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</si>
  <si>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</si>
  <si>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</si>
  <si>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</si>
  <si>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</si>
  <si>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</si>
  <si>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</si>
  <si>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</si>
  <si>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</si>
  <si>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</si>
  <si>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</si>
  <si>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</si>
  <si>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</si>
  <si>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</si>
  <si>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</si>
  <si>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</si>
  <si>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</si>
  <si>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</si>
  <si>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</si>
  <si>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</si>
  <si>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</si>
  <si>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</si>
  <si>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</si>
  <si>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</si>
  <si>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</si>
  <si>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</si>
  <si>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</si>
  <si>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</si>
  <si>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</si>
  <si>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</si>
  <si>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</si>
  <si>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</si>
  <si>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</si>
  <si>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</si>
  <si>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</si>
  <si>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</si>
  <si>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</si>
  <si>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</si>
  <si>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</si>
  <si>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</si>
  <si>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</si>
  <si>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</si>
  <si>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</si>
  <si>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</si>
  <si>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</si>
  <si>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</si>
  <si>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</si>
  <si>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</si>
  <si>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</si>
  <si>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</si>
  <si>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</si>
  <si>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</si>
  <si>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</si>
  <si>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</si>
  <si>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</si>
  <si>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</si>
  <si>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</si>
  <si>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</si>
  <si>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</si>
  <si>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</si>
  <si>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</si>
  <si>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</si>
  <si>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</si>
  <si>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</si>
  <si>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</si>
  <si>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</si>
  <si>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</si>
  <si>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</si>
  <si>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</si>
  <si>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</si>
  <si>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</si>
  <si>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</si>
  <si>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</si>
  <si>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</si>
  <si>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</si>
  <si>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</si>
  <si>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</si>
  <si>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</si>
  <si>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</si>
  <si>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</si>
  <si>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</si>
  <si>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</si>
  <si>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</si>
  <si>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</si>
  <si>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</si>
  <si>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</si>
  <si>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</si>
  <si>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</si>
  <si>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</si>
  <si>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</si>
  <si>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</si>
  <si>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</si>
  <si>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</si>
  <si>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</si>
  <si>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</si>
  <si>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</si>
  <si>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</si>
  <si>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</si>
  <si>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</si>
  <si>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</si>
  <si>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</si>
  <si>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</si>
  <si>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</si>
  <si>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</si>
  <si>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</si>
  <si>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</si>
  <si>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</si>
  <si>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</si>
  <si>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</si>
  <si>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</si>
  <si>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</si>
  <si>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</si>
  <si>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</si>
  <si>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</si>
  <si>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</si>
  <si>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</si>
  <si>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</si>
  <si>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</si>
  <si>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</si>
  <si>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</si>
  <si>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</si>
  <si>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</si>
  <si>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</si>
  <si>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</si>
  <si>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</si>
  <si>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</si>
  <si>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</si>
  <si>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</si>
  <si>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</si>
  <si>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</si>
  <si>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</si>
  <si>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</si>
  <si>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</si>
  <si>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</si>
  <si>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</si>
  <si>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</si>
  <si>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</si>
  <si>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</si>
  <si>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</si>
  <si>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</si>
  <si>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</si>
  <si>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</si>
  <si>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</si>
  <si>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</si>
  <si>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</si>
  <si>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</si>
  <si>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</si>
  <si>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</si>
  <si>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</si>
  <si>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</si>
  <si>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</si>
  <si>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</si>
  <si>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</si>
  <si>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</si>
  <si>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</si>
  <si>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</si>
  <si>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</si>
  <si>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</si>
  <si>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</si>
  <si>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</si>
  <si>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</si>
  <si>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</si>
  <si>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</si>
  <si>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</si>
  <si>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</si>
  <si>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</si>
  <si>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</si>
  <si>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</si>
  <si>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</si>
  <si>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</si>
  <si>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</si>
  <si>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</si>
  <si>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</si>
  <si>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</si>
  <si>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</si>
  <si>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</si>
  <si>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</si>
  <si>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</si>
  <si>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</si>
  <si>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</si>
  <si>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</si>
  <si>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</si>
  <si>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</si>
  <si>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</si>
  <si>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</si>
  <si>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</si>
  <si>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</si>
  <si>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</si>
  <si>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</si>
  <si>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</si>
  <si>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</si>
  <si>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</si>
  <si>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</si>
  <si>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</si>
  <si>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</si>
  <si>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</si>
  <si>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</si>
  <si>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</si>
  <si>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</si>
  <si>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</si>
  <si>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</si>
  <si>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</si>
  <si>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</si>
  <si>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</si>
  <si>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</si>
  <si>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</si>
  <si>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</si>
  <si>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</si>
  <si>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</si>
  <si>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</si>
  <si>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</si>
  <si>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</si>
  <si>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</si>
  <si>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</si>
  <si>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</si>
  <si>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</si>
  <si>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</si>
  <si>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</si>
  <si>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</si>
  <si>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</si>
  <si>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</si>
  <si>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</si>
  <si>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</si>
  <si>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</si>
  <si>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</si>
  <si>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</si>
  <si>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</si>
  <si>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</si>
  <si>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</si>
  <si>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</si>
  <si>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</si>
  <si>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</si>
  <si>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</si>
  <si>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</si>
  <si>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</si>
  <si>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</si>
  <si>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</si>
  <si>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</si>
  <si>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</si>
  <si>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</si>
  <si>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</si>
  <si>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</si>
  <si>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</si>
  <si>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</si>
  <si>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</si>
  <si>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</si>
  <si>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</si>
  <si>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</si>
  <si>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</si>
  <si>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</si>
  <si>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</si>
  <si>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</si>
  <si>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</si>
  <si>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</si>
  <si>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</si>
  <si>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</si>
  <si>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</si>
  <si>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</si>
  <si>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</si>
  <si>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</si>
  <si>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</si>
  <si>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</si>
  <si>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</si>
  <si>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</si>
  <si>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</si>
  <si>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</si>
  <si>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</si>
  <si>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</si>
  <si>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</si>
  <si>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</si>
  <si>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</si>
  <si>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</si>
  <si>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</si>
  <si>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</si>
  <si>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</si>
  <si>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</si>
  <si>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</si>
  <si>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</si>
  <si>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</si>
  <si>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</si>
  <si>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</si>
  <si>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</si>
  <si>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</si>
  <si>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</si>
  <si>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</si>
  <si>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</si>
  <si>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</si>
  <si>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</si>
  <si>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</si>
  <si>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</si>
  <si>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</si>
  <si>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</si>
  <si>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</si>
  <si>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</si>
  <si>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</si>
  <si>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</si>
  <si>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</si>
  <si>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</si>
  <si>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</si>
  <si>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</si>
  <si>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</si>
  <si>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</si>
  <si>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</si>
  <si>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</si>
  <si>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</si>
  <si>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</si>
  <si>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</si>
  <si>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</si>
  <si>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</si>
  <si>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</si>
  <si>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</si>
  <si>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</si>
  <si>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</si>
  <si>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</si>
  <si>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</si>
  <si>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</si>
  <si>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</si>
  <si>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</si>
  <si>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</si>
  <si>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</si>
  <si>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</si>
  <si>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</si>
  <si>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</si>
  <si>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</si>
  <si>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</si>
  <si>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</si>
  <si>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</si>
  <si>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</si>
  <si>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</si>
  <si>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</si>
  <si>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</si>
  <si>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</si>
  <si>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</si>
  <si>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</si>
  <si>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</si>
  <si>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</si>
  <si>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</si>
  <si>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</si>
  <si>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</si>
  <si>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</si>
  <si>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</si>
  <si>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</si>
  <si>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</si>
  <si>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</si>
  <si>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</si>
  <si>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</si>
  <si>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</si>
  <si>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</si>
  <si>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</si>
  <si>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</si>
  <si>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</si>
  <si>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</si>
  <si>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</si>
  <si>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</si>
  <si>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</si>
  <si>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</si>
  <si>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</si>
  <si>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</si>
  <si>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</si>
  <si>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</si>
  <si>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</si>
  <si>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</si>
  <si>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</si>
  <si>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</si>
  <si>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</si>
  <si>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</si>
  <si>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</si>
  <si>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</si>
  <si>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</si>
  <si>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</si>
  <si>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</si>
  <si>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</si>
  <si>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</si>
  <si>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</si>
  <si>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</si>
  <si>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</si>
  <si>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</si>
  <si>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</si>
  <si>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</si>
  <si>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</si>
  <si>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</si>
  <si>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</si>
  <si>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</si>
  <si>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</si>
  <si>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</si>
  <si>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</si>
  <si>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</si>
  <si>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</si>
  <si>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</si>
  <si>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</si>
  <si>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</si>
  <si>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</si>
  <si>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</si>
  <si>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</si>
  <si>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</si>
  <si>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</si>
  <si>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</si>
  <si>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</si>
  <si>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</si>
  <si>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</si>
  <si>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</si>
  <si>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</si>
  <si>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</si>
  <si>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</si>
  <si>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</si>
  <si>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</si>
  <si>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</si>
  <si>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</si>
  <si>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</si>
  <si>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</si>
  <si>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</si>
  <si>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</si>
  <si>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</si>
  <si>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</si>
  <si>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</si>
  <si>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</si>
  <si>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</si>
  <si>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</si>
  <si>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</si>
  <si>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</si>
  <si>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</si>
  <si>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</si>
  <si>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</si>
  <si>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</si>
  <si>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</si>
  <si>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</si>
  <si>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</si>
  <si>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</si>
  <si>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</si>
  <si>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</si>
  <si>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</si>
  <si>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</si>
  <si>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</si>
  <si>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</si>
  <si>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</si>
  <si>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</si>
  <si>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</si>
  <si>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</si>
  <si>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</si>
  <si>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</si>
  <si>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</si>
  <si>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</si>
  <si>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</si>
  <si>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</si>
  <si>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</si>
  <si>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</si>
  <si>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</si>
  <si>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</si>
  <si>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</si>
  <si>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</si>
  <si>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</si>
  <si>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</si>
  <si>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</si>
  <si>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</si>
  <si>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</si>
  <si>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</si>
  <si>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</si>
  <si>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</si>
  <si>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</si>
  <si>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</si>
  <si>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</si>
  <si>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</si>
  <si>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</si>
  <si>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</si>
  <si>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</si>
  <si>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</si>
  <si>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</si>
  <si>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</si>
  <si>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</si>
  <si>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</si>
  <si>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</si>
  <si>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</si>
  <si>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</si>
  <si>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</si>
  <si>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</si>
  <si>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</si>
  <si>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</si>
  <si>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</si>
  <si>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</si>
  <si>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</si>
  <si>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</si>
  <si>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</si>
  <si>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</si>
  <si>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</si>
  <si>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</si>
  <si>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</si>
  <si>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</si>
  <si>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</si>
  <si>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</si>
  <si>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</si>
  <si>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</si>
  <si>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</si>
  <si>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</si>
  <si>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</si>
  <si>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</si>
  <si>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</si>
  <si>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</si>
  <si>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</si>
  <si>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</si>
  <si>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</si>
  <si>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</si>
  <si>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</si>
  <si>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</si>
  <si>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</si>
  <si>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</si>
  <si>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</si>
  <si>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</si>
  <si>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</si>
  <si>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</si>
  <si>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</si>
  <si>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</si>
  <si>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</si>
  <si>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</si>
  <si>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</si>
  <si>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</si>
  <si>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</si>
  <si>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</si>
  <si>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</si>
  <si>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</si>
  <si>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</si>
  <si>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</si>
  <si>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</si>
  <si>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</si>
  <si>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</si>
  <si>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</si>
  <si>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</si>
  <si>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</si>
  <si>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</si>
  <si>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</si>
  <si>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</si>
  <si>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</si>
  <si>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</si>
  <si>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</si>
  <si>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</si>
  <si>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</si>
  <si>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</si>
  <si>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</si>
  <si>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</si>
  <si>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</si>
  <si>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</si>
  <si>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</si>
  <si>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</si>
  <si>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</si>
  <si>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</si>
  <si>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</si>
  <si>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</si>
  <si>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</si>
  <si>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</si>
  <si>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</si>
  <si>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</si>
  <si>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</si>
  <si>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</si>
  <si>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</si>
  <si>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</si>
  <si>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</si>
  <si>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</si>
  <si>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</si>
  <si>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</si>
  <si>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</si>
  <si>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</si>
  <si>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</si>
  <si>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</si>
  <si>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</si>
  <si>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</si>
  <si>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</si>
  <si>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</si>
  <si>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</si>
  <si>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</si>
  <si>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</si>
  <si>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</si>
  <si>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</si>
  <si>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</si>
  <si>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</si>
  <si>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</si>
  <si>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</si>
  <si>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</si>
  <si>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</si>
  <si>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</si>
  <si>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</si>
  <si>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</si>
  <si>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</si>
  <si>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</si>
  <si>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</si>
  <si>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</si>
  <si>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</si>
  <si>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</si>
  <si>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</si>
  <si>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</si>
  <si>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</si>
  <si>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</si>
  <si>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</si>
  <si>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</si>
  <si>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</si>
  <si>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</si>
  <si>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</si>
  <si>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</si>
  <si>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</si>
  <si>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</si>
  <si>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</si>
  <si>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</si>
  <si>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</si>
  <si>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</si>
  <si>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</si>
  <si>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</si>
  <si>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</si>
  <si>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</si>
  <si>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</si>
  <si>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</si>
  <si>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</si>
  <si>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</si>
  <si>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</si>
  <si>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</si>
  <si>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</si>
  <si>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</si>
  <si>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</si>
  <si>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</si>
  <si>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</si>
  <si>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</si>
  <si>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</si>
  <si>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</si>
  <si>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</si>
  <si>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</si>
  <si>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</si>
  <si>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</si>
  <si>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</si>
  <si>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</si>
  <si>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</si>
  <si>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</si>
  <si>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</si>
  <si>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</si>
  <si>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</si>
  <si>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</si>
  <si>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</si>
  <si>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</si>
  <si>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</si>
  <si>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</si>
  <si>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</si>
  <si>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</si>
  <si>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</si>
  <si>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</si>
  <si>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</si>
  <si>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</si>
  <si>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</si>
  <si>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</si>
  <si>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</si>
  <si>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</si>
  <si>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</si>
  <si>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</si>
  <si>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</si>
  <si>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</si>
  <si>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</si>
  <si>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</si>
  <si>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</si>
  <si>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</si>
  <si>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</si>
  <si>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</si>
  <si>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</si>
  <si>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</si>
  <si>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</si>
  <si>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</si>
  <si>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</si>
  <si>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</si>
  <si>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</si>
  <si>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</si>
  <si>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</si>
  <si>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</si>
  <si>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</si>
  <si>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</si>
  <si>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</si>
  <si>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</si>
  <si>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</si>
  <si>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</si>
  <si>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</si>
  <si>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</si>
  <si>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</si>
  <si>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</si>
  <si>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</si>
  <si>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</si>
  <si>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</si>
  <si>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</si>
  <si>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</si>
  <si>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</si>
  <si>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</si>
  <si>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</si>
  <si>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</si>
  <si>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</si>
  <si>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</si>
  <si>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</si>
  <si>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</si>
  <si>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</si>
  <si>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</si>
  <si>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</si>
  <si>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</si>
  <si>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</si>
  <si>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</si>
  <si>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</si>
  <si>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</si>
  <si>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</si>
  <si>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</si>
  <si>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</si>
  <si>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</si>
  <si>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</si>
  <si>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</si>
  <si>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</si>
  <si>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</si>
  <si>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</si>
  <si>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</si>
  <si>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</si>
  <si>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</si>
  <si>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</si>
  <si>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</si>
  <si>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</si>
  <si>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</si>
  <si>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</si>
  <si>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</si>
  <si>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</si>
  <si>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</si>
  <si>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</si>
  <si>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</si>
  <si>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</si>
  <si>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</si>
  <si>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</si>
  <si>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</si>
  <si>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</si>
  <si>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</si>
  <si>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</si>
  <si>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</si>
  <si>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</si>
  <si>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</si>
  <si>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</si>
  <si>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</si>
  <si>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</si>
  <si>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</si>
  <si>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</si>
  <si>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</si>
  <si>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</si>
  <si>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</si>
  <si>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</si>
  <si>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</si>
  <si>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</si>
  <si>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</si>
  <si>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</si>
  <si>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</si>
  <si>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</si>
  <si>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</si>
  <si>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</si>
  <si>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</si>
  <si>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</si>
  <si>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</si>
  <si>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</si>
  <si>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</si>
  <si>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</si>
  <si>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</si>
  <si>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</si>
  <si>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</si>
  <si>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</si>
  <si>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</si>
  <si>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</si>
  <si>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</si>
  <si>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</si>
  <si>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</si>
  <si>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</si>
  <si>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</si>
  <si>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</si>
  <si>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</si>
  <si>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</si>
  <si>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</si>
  <si>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</si>
  <si>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</si>
  <si>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</si>
  <si>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</si>
  <si>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</si>
  <si>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</si>
  <si>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</si>
  <si>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</si>
  <si>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</si>
  <si>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</si>
  <si>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</si>
  <si>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</si>
  <si>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</si>
  <si>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</si>
  <si>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</si>
  <si>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</si>
  <si>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</si>
  <si>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</si>
  <si>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</si>
  <si>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</si>
  <si>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</si>
  <si>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</si>
  <si>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</si>
  <si>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</si>
  <si>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</si>
  <si>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</si>
  <si>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</si>
  <si>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</si>
  <si>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</si>
  <si>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</si>
  <si>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</si>
  <si>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</si>
  <si>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</si>
  <si>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</si>
  <si>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</si>
  <si>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</si>
  <si>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</si>
  <si>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</si>
  <si>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</si>
  <si>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</si>
  <si>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</si>
  <si>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</si>
  <si>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</si>
  <si>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</si>
  <si>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</si>
  <si>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</si>
  <si>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</si>
  <si>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</si>
  <si>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</si>
  <si>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</si>
  <si>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</si>
  <si>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</si>
  <si>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</si>
  <si>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</si>
  <si>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</si>
  <si>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</si>
  <si>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</si>
  <si>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</si>
  <si>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</si>
  <si>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</si>
  <si>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</si>
  <si>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</si>
  <si>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</si>
  <si>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</si>
  <si>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</si>
  <si>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</si>
  <si>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</si>
  <si>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</si>
  <si>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</si>
  <si>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</si>
  <si>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</si>
  <si>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</si>
  <si>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</si>
  <si>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</si>
  <si>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</si>
  <si>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</si>
  <si>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</si>
  <si>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</si>
  <si>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</si>
  <si>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</si>
  <si>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</si>
  <si>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</si>
  <si>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</si>
  <si>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</si>
  <si>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</si>
  <si>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</si>
  <si>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</si>
  <si>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</si>
  <si>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</si>
  <si>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</si>
  <si>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</si>
  <si>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</si>
  <si>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</si>
  <si>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</si>
  <si>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</si>
  <si>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</si>
  <si>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</si>
  <si>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</si>
  <si>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</si>
  <si>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</si>
  <si>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</si>
  <si>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</si>
  <si>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</si>
  <si>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</si>
  <si>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</si>
  <si>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</si>
  <si>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</si>
  <si>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</si>
  <si>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</si>
  <si>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</si>
  <si>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</si>
  <si>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</si>
  <si>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</si>
  <si>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</si>
  <si>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</si>
  <si>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</si>
  <si>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</si>
  <si>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</si>
  <si>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</si>
  <si>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</si>
  <si>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</si>
  <si>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</si>
  <si>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</si>
  <si>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</si>
  <si>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</si>
  <si>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</si>
  <si>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</si>
  <si>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</si>
  <si>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</si>
  <si>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</si>
  <si>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</si>
  <si>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</si>
  <si>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</si>
  <si>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</si>
  <si>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</si>
  <si>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</si>
  <si>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</si>
  <si>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</si>
  <si>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</si>
  <si>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</si>
  <si>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</si>
  <si>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</si>
  <si>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</si>
  <si>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</si>
  <si>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</si>
  <si>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</si>
  <si>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</si>
  <si>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</si>
  <si>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</si>
  <si>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</si>
  <si>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</si>
  <si>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</si>
  <si>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</si>
  <si>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</si>
  <si>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</si>
  <si>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</si>
  <si>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</si>
  <si>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</si>
  <si>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</si>
  <si>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</si>
  <si>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</si>
  <si>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</si>
  <si>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</si>
  <si>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</si>
  <si>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</si>
  <si>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</si>
  <si>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</si>
  <si>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</si>
  <si>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</si>
  <si>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</si>
  <si>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</si>
  <si>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</si>
  <si>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</si>
  <si>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</si>
  <si>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</si>
  <si>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</si>
  <si>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</si>
  <si>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</si>
  <si>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</si>
  <si>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</si>
  <si>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</si>
  <si>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</si>
  <si>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</si>
  <si>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</si>
  <si>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</si>
  <si>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</si>
  <si>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</si>
  <si>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</si>
  <si>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</si>
  <si>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</si>
  <si>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</si>
  <si>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</si>
  <si>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</si>
  <si>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</si>
  <si>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</si>
  <si>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</si>
  <si>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</si>
  <si>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</si>
  <si>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</si>
  <si>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</si>
  <si>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</si>
  <si>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</si>
  <si>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</si>
  <si>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</si>
  <si>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</si>
  <si>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</si>
  <si>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</si>
  <si>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</si>
  <si>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</si>
  <si>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</si>
  <si>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</si>
  <si>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</si>
  <si>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</si>
  <si>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</si>
  <si>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</si>
  <si>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</si>
  <si>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</si>
  <si>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</si>
  <si>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</si>
  <si>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</si>
  <si>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</si>
  <si>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</si>
  <si>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</si>
  <si>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</si>
  <si>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</si>
  <si>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</si>
  <si>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</si>
  <si>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</si>
  <si>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</si>
  <si>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</si>
  <si>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</si>
  <si>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</si>
  <si>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</si>
  <si>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</si>
  <si>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</si>
  <si>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</si>
  <si>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</si>
  <si>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</si>
  <si>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</si>
  <si>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</si>
  <si>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</si>
  <si>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</si>
  <si>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Products Inclusions/Ecxlusions Window</t>
  </si>
  <si>
    <t>ExclusionGroup</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</si>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</sst>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3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82"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82" fontId="3" fillId="2" borderId="32" xfId="0" applyNumberFormat="1" applyFont="1" applyFill="1" applyBorder="1" applyAlignment="1">
      <alignment horizontal="center" vertical="center"/>
    </xf>
    <xf numFmtId="182"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9" fillId="2" borderId="65"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82"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9" fillId="2" borderId="87"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0" fillId="2" borderId="0" xfId="0" applyFill="1" applyAlignment="1">
      <alignment horizontal="center" vertical="center"/>
    </xf>
    <xf numFmtId="0" fontId="3" fillId="2" borderId="32" xfId="0" applyFont="1" applyFill="1" applyBorder="1" applyAlignment="1">
      <alignment horizontal="center"/>
    </xf>
    <xf numFmtId="182" fontId="3" fillId="2" borderId="32" xfId="0" applyNumberFormat="1" applyFont="1" applyFill="1" applyBorder="1" applyAlignment="1">
      <alignment horizontal="center"/>
    </xf>
    <xf numFmtId="182" fontId="3" fillId="2" borderId="65" xfId="0" applyNumberFormat="1" applyFont="1" applyFill="1" applyBorder="1" applyAlignment="1">
      <alignment horizontal="center"/>
    </xf>
    <xf numFmtId="0" fontId="3" fillId="2" borderId="33" xfId="0" applyFont="1" applyFill="1" applyBorder="1" applyAlignment="1">
      <alignment horizontal="center"/>
    </xf>
    <xf numFmtId="182" fontId="3" fillId="2" borderId="33" xfId="0" applyNumberFormat="1" applyFont="1" applyFill="1" applyBorder="1" applyAlignment="1">
      <alignment horizontal="center"/>
    </xf>
    <xf numFmtId="182" fontId="3" fillId="2" borderId="87"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82"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82" fontId="9" fillId="2" borderId="32" xfId="0" applyNumberFormat="1" applyFont="1" applyFill="1" applyBorder="1" applyAlignment="1">
      <alignment horizontal="center" vertical="center"/>
    </xf>
    <xf numFmtId="182" fontId="9" fillId="2" borderId="65" xfId="0" applyNumberFormat="1" applyFont="1" applyFill="1" applyBorder="1" applyAlignment="1">
      <alignment horizontal="center" vertical="center"/>
    </xf>
    <xf numFmtId="0" fontId="10" fillId="2" borderId="85" xfId="0" applyFont="1" applyFill="1" applyBorder="1" applyAlignment="1">
      <alignment horizontal="center" vertical="center" wrapText="1"/>
    </xf>
    <xf numFmtId="0" fontId="10" fillId="2" borderId="36" xfId="0" applyFont="1" applyFill="1" applyBorder="1" applyAlignment="1">
      <alignment horizontal="center" vertical="center" wrapText="1"/>
    </xf>
    <xf numFmtId="0" fontId="10" fillId="2" borderId="36" xfId="0" applyFont="1" applyFill="1" applyBorder="1" applyAlignment="1">
      <alignment horizontal="center" vertical="center"/>
    </xf>
    <xf numFmtId="182" fontId="10" fillId="2" borderId="36"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82" fontId="9" fillId="2" borderId="33" xfId="0" applyNumberFormat="1" applyFont="1" applyFill="1" applyBorder="1" applyAlignment="1">
      <alignment horizontal="center" vertical="center"/>
    </xf>
    <xf numFmtId="182"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82" fontId="3" fillId="2" borderId="32" xfId="0" applyNumberFormat="1" applyFont="1" applyFill="1" applyBorder="1"/>
    <xf numFmtId="182" fontId="3" fillId="2" borderId="65" xfId="0" applyNumberFormat="1" applyFont="1" applyFill="1" applyBorder="1"/>
    <xf numFmtId="0" fontId="3" fillId="2" borderId="33" xfId="0" applyFont="1" applyFill="1" applyBorder="1"/>
    <xf numFmtId="182" fontId="3" fillId="2" borderId="33" xfId="0" applyNumberFormat="1" applyFont="1" applyFill="1" applyBorder="1"/>
    <xf numFmtId="182" fontId="3" fillId="2" borderId="87"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82"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70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5" t="s">
        <v>759</v>
      </c>
      <c r="B1" s="1535"/>
      <c r="C1" s="1535"/>
      <c r="D1" s="1535"/>
      <c r="E1" s="1535"/>
    </row>
    <row r="2" spans="1:5" x14ac:dyDescent="0.25">
      <c r="A2" s="1535" t="s">
        <v>760</v>
      </c>
      <c r="B2" s="1535"/>
      <c r="C2" s="1535"/>
      <c r="D2" s="1535"/>
      <c r="E2" s="1535"/>
    </row>
    <row r="3" spans="1:5" x14ac:dyDescent="0.25">
      <c r="A3" s="71"/>
    </row>
    <row r="4" spans="1:5" ht="78" customHeight="1" x14ac:dyDescent="0.25">
      <c r="A4" s="1553" t="s">
        <v>761</v>
      </c>
      <c r="B4" s="1553"/>
      <c r="C4" s="1553"/>
      <c r="D4" s="1553"/>
      <c r="E4" s="1553"/>
    </row>
    <row r="5" spans="1:5" x14ac:dyDescent="0.25">
      <c r="A5" s="71"/>
    </row>
    <row r="6" spans="1:5" ht="31.5" customHeight="1" x14ac:dyDescent="0.25">
      <c r="A6" s="1552" t="s">
        <v>762</v>
      </c>
      <c r="B6" s="1552"/>
      <c r="C6" s="1552"/>
      <c r="D6" s="1552"/>
      <c r="E6" s="1552"/>
    </row>
    <row r="7" spans="1:5" ht="15.75" thickBot="1" x14ac:dyDescent="0.3">
      <c r="A7" s="72"/>
    </row>
    <row r="8" spans="1:5" ht="15" customHeight="1" x14ac:dyDescent="0.25">
      <c r="A8" s="1546" t="s">
        <v>763</v>
      </c>
      <c r="B8" s="1547"/>
      <c r="C8" s="1547"/>
      <c r="D8" s="1547"/>
      <c r="E8" s="1548"/>
    </row>
    <row r="9" spans="1:5" ht="15" customHeight="1" thickBot="1" x14ac:dyDescent="0.3">
      <c r="A9" s="1549" t="s">
        <v>764</v>
      </c>
      <c r="B9" s="1550"/>
      <c r="C9" s="1550"/>
      <c r="D9" s="1550"/>
      <c r="E9" s="1551"/>
    </row>
    <row r="10" spans="1:5" x14ac:dyDescent="0.25">
      <c r="A10" s="73"/>
      <c r="B10" s="1543"/>
      <c r="C10" s="1543"/>
      <c r="D10" s="77"/>
    </row>
    <row r="11" spans="1:5" ht="31.5" customHeight="1" thickBot="1" x14ac:dyDescent="0.3">
      <c r="A11" s="75" t="s">
        <v>765</v>
      </c>
      <c r="B11" s="1544" t="s">
        <v>766</v>
      </c>
      <c r="C11" s="1544"/>
      <c r="D11" s="77">
        <f>Welcome!$D$4</f>
        <v>0</v>
      </c>
    </row>
    <row r="12" spans="1:5" ht="15.75" thickBot="1" x14ac:dyDescent="0.3">
      <c r="A12" s="75" t="s">
        <v>767</v>
      </c>
      <c r="B12" s="1545">
        <f>'MDA Worksheet'!$R$18</f>
        <v>0</v>
      </c>
      <c r="C12" s="154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542"/>
      <c r="C17" s="1542"/>
      <c r="D17" s="1542"/>
      <c r="E17" s="1542"/>
    </row>
    <row r="18" spans="1:5" x14ac:dyDescent="0.25">
      <c r="A18" s="73"/>
      <c r="B18" s="116"/>
      <c r="C18" s="73"/>
      <c r="D18" s="116"/>
    </row>
    <row r="19" spans="1:5" ht="15.75" thickBot="1" x14ac:dyDescent="0.3">
      <c r="A19" s="75" t="s">
        <v>843</v>
      </c>
      <c r="B19" s="1542">
        <f>Welcome!$D$8</f>
        <v>0</v>
      </c>
      <c r="C19" s="1542"/>
      <c r="D19" s="1542"/>
      <c r="E19" s="154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54" t="s">
        <v>1235</v>
      </c>
      <c r="B42" s="1555"/>
      <c r="C42" s="1555"/>
      <c r="D42" s="1555"/>
      <c r="E42" s="1556"/>
    </row>
    <row r="43" spans="1:5" s="805" customFormat="1" x14ac:dyDescent="0.25">
      <c r="A43" s="1563"/>
      <c r="B43" s="1564"/>
      <c r="C43" s="1564"/>
      <c r="D43" s="1564"/>
      <c r="E43" s="1565"/>
    </row>
    <row r="44" spans="1:5" s="805" customFormat="1" ht="15.75" thickBot="1" x14ac:dyDescent="0.3">
      <c r="A44" s="1566"/>
      <c r="B44" s="1567"/>
      <c r="C44" s="1567"/>
      <c r="D44" s="1567"/>
      <c r="E44" s="1568"/>
    </row>
    <row r="45" spans="1:5" s="805" customFormat="1" ht="15.75" thickBot="1" x14ac:dyDescent="0.3">
      <c r="A45" s="838"/>
    </row>
    <row r="46" spans="1:5" s="805" customFormat="1" ht="15.75" thickBot="1" x14ac:dyDescent="0.3">
      <c r="A46" s="1554" t="s">
        <v>1224</v>
      </c>
      <c r="B46" s="1555"/>
      <c r="C46" s="1555"/>
      <c r="D46" s="1555"/>
      <c r="E46" s="1556"/>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557"/>
      <c r="B53" s="1558"/>
      <c r="C53" s="1558"/>
      <c r="D53" s="1558"/>
      <c r="E53" s="1559"/>
    </row>
    <row r="54" spans="1:5" s="805" customFormat="1" ht="15.75" thickBot="1" x14ac:dyDescent="0.3">
      <c r="A54" s="1560"/>
      <c r="B54" s="1561"/>
      <c r="C54" s="1561"/>
      <c r="D54" s="1561"/>
      <c r="E54" s="1562"/>
    </row>
    <row r="55" spans="1:5" ht="15.75" thickBot="1" x14ac:dyDescent="0.3">
      <c r="A55" s="838"/>
      <c r="B55" s="805"/>
      <c r="C55" s="805"/>
      <c r="D55" s="805"/>
      <c r="E55" s="805"/>
    </row>
    <row r="56" spans="1:5" ht="30.75" customHeight="1" thickBot="1" x14ac:dyDescent="0.3">
      <c r="A56" s="1536" t="s">
        <v>775</v>
      </c>
      <c r="B56" s="1537"/>
      <c r="C56" s="1537"/>
      <c r="D56" s="1537"/>
      <c r="E56" s="153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539" t="s">
        <v>787</v>
      </c>
      <c r="B67" s="1540"/>
      <c r="C67" s="1540"/>
      <c r="D67" s="1540"/>
      <c r="E67" s="154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69" t="s">
        <v>1236</v>
      </c>
      <c r="B74" s="1570"/>
      <c r="C74" s="1570"/>
      <c r="D74" s="1570"/>
      <c r="E74" s="157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32" t="s">
        <v>790</v>
      </c>
      <c r="B78" s="1533"/>
      <c r="C78" s="1533"/>
      <c r="D78" s="1533"/>
      <c r="E78" s="153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32" t="s">
        <v>792</v>
      </c>
      <c r="B83" s="1533"/>
      <c r="C83" s="1533"/>
      <c r="D83" s="1533"/>
      <c r="E83" s="153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704" priority="7">
      <formula>NOT(ISBLANK(C48))</formula>
    </cfRule>
  </conditionalFormatting>
  <conditionalFormatting sqref="E48">
    <cfRule type="expression" dxfId="703" priority="6">
      <formula>NOT(ISBLANK(E48))</formula>
    </cfRule>
  </conditionalFormatting>
  <conditionalFormatting sqref="E49">
    <cfRule type="expression" dxfId="702" priority="5">
      <formula>NOT(ISBLANK(E49))</formula>
    </cfRule>
  </conditionalFormatting>
  <conditionalFormatting sqref="E51">
    <cfRule type="expression" dxfId="701" priority="4">
      <formula>NOT(ISBLANK(E51))</formula>
    </cfRule>
  </conditionalFormatting>
  <conditionalFormatting sqref="C49">
    <cfRule type="expression" dxfId="700" priority="3">
      <formula>NOT(ISBLANK(C49))</formula>
    </cfRule>
  </conditionalFormatting>
  <conditionalFormatting sqref="C50">
    <cfRule type="expression" dxfId="699" priority="2">
      <formula>NOT(ISBLANK(C50))</formula>
    </cfRule>
  </conditionalFormatting>
  <conditionalFormatting sqref="C51">
    <cfRule type="expression" dxfId="69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572" t="s">
        <v>1208</v>
      </c>
      <c r="D3" s="157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83" t="s">
        <v>1251</v>
      </c>
      <c r="C29" s="1584"/>
      <c r="D29" s="1584"/>
      <c r="E29" s="1584"/>
      <c r="F29" s="1584"/>
      <c r="G29" s="1584"/>
      <c r="H29" s="1584"/>
      <c r="I29" s="158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74"/>
      <c r="C30" s="1575"/>
      <c r="D30" s="1575"/>
      <c r="E30" s="1575"/>
      <c r="F30" s="1575"/>
      <c r="G30" s="1575"/>
      <c r="H30" s="1575"/>
      <c r="I30" s="157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77"/>
      <c r="C31" s="1578"/>
      <c r="D31" s="1578"/>
      <c r="E31" s="1578"/>
      <c r="F31" s="1578"/>
      <c r="G31" s="1578"/>
      <c r="H31" s="1578"/>
      <c r="I31" s="157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77"/>
      <c r="C32" s="1578"/>
      <c r="D32" s="1578"/>
      <c r="E32" s="1578"/>
      <c r="F32" s="1578"/>
      <c r="G32" s="1578"/>
      <c r="H32" s="1578"/>
      <c r="I32" s="157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77"/>
      <c r="C33" s="1578"/>
      <c r="D33" s="1578"/>
      <c r="E33" s="1578"/>
      <c r="F33" s="1578"/>
      <c r="G33" s="1578"/>
      <c r="H33" s="1578"/>
      <c r="I33" s="157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77"/>
      <c r="C34" s="1578"/>
      <c r="D34" s="1578"/>
      <c r="E34" s="1578"/>
      <c r="F34" s="1578"/>
      <c r="G34" s="1578"/>
      <c r="H34" s="1578"/>
      <c r="I34" s="157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80"/>
      <c r="C35" s="1581"/>
      <c r="D35" s="1581"/>
      <c r="E35" s="1581"/>
      <c r="F35" s="1581"/>
      <c r="G35" s="1581"/>
      <c r="H35" s="1581"/>
      <c r="I35" s="158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86" t="s">
        <v>1165</v>
      </c>
      <c r="C37" s="1587"/>
      <c r="D37" s="1587"/>
      <c r="E37" s="1587"/>
      <c r="F37" s="1587"/>
      <c r="G37" s="1587"/>
      <c r="H37" s="1587"/>
      <c r="I37" s="158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74"/>
      <c r="C38" s="1575"/>
      <c r="D38" s="1575"/>
      <c r="E38" s="1575"/>
      <c r="F38" s="1575"/>
      <c r="G38" s="1575"/>
      <c r="H38" s="1575"/>
      <c r="I38" s="157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77"/>
      <c r="C39" s="1578"/>
      <c r="D39" s="1578"/>
      <c r="E39" s="1578"/>
      <c r="F39" s="1578"/>
      <c r="G39" s="1578"/>
      <c r="H39" s="1578"/>
      <c r="I39" s="157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77"/>
      <c r="C40" s="1578"/>
      <c r="D40" s="1578"/>
      <c r="E40" s="1578"/>
      <c r="F40" s="1578"/>
      <c r="G40" s="1578"/>
      <c r="H40" s="1578"/>
      <c r="I40" s="157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77"/>
      <c r="C41" s="1578"/>
      <c r="D41" s="1578"/>
      <c r="E41" s="1578"/>
      <c r="F41" s="1578"/>
      <c r="G41" s="1578"/>
      <c r="H41" s="1578"/>
      <c r="I41" s="157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77"/>
      <c r="C42" s="1578"/>
      <c r="D42" s="1578"/>
      <c r="E42" s="1578"/>
      <c r="F42" s="1578"/>
      <c r="G42" s="1578"/>
      <c r="H42" s="1578"/>
      <c r="I42" s="157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80"/>
      <c r="C43" s="1581"/>
      <c r="D43" s="1581"/>
      <c r="E43" s="1581"/>
      <c r="F43" s="1581"/>
      <c r="G43" s="1581"/>
      <c r="H43" s="1581"/>
      <c r="I43" s="158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69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592" t="s">
        <v>917</v>
      </c>
      <c r="G2" s="159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593">
        <f>SUM($I$6:$I$15)</f>
        <v>0</v>
      </c>
      <c r="J17" s="1595" t="s">
        <v>1387</v>
      </c>
      <c r="K17" s="1597">
        <f>SUM($K$6:$K$15)</f>
        <v>0</v>
      </c>
      <c r="L17" s="1595" t="s">
        <v>1388</v>
      </c>
      <c r="M17" s="736"/>
      <c r="N17" s="736"/>
      <c r="O17" s="736"/>
      <c r="P17" s="1593">
        <f>SUMIF($F$6:$F$15,"&gt;0",$P$6:$P$15)</f>
        <v>0</v>
      </c>
      <c r="Q17" s="1589" t="s">
        <v>1389</v>
      </c>
      <c r="R17" s="159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594"/>
      <c r="J18" s="1596"/>
      <c r="K18" s="1598"/>
      <c r="L18" s="1596"/>
      <c r="M18" s="736"/>
      <c r="N18" s="736"/>
      <c r="O18" s="736"/>
      <c r="P18" s="1594"/>
      <c r="Q18" s="1590"/>
      <c r="R18" s="159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696" priority="15">
      <formula>$AP6="Existing"</formula>
    </cfRule>
    <cfRule type="expression" dxfId="695" priority="39">
      <formula>AND($K6&lt;&gt;"Enter Spend&gt;&gt;&gt;",$U6&lt;&gt;"Prospect")</formula>
    </cfRule>
  </conditionalFormatting>
  <conditionalFormatting sqref="S6:S15">
    <cfRule type="expression" dxfId="694" priority="33">
      <formula>$W6="Zip Code Not Serviced"</formula>
    </cfRule>
  </conditionalFormatting>
  <conditionalFormatting sqref="L3:N3">
    <cfRule type="expression" dxfId="693" priority="29">
      <formula>$AN$4&gt;0</formula>
    </cfRule>
  </conditionalFormatting>
  <conditionalFormatting sqref="T6:V15">
    <cfRule type="expression" dxfId="692" priority="24">
      <formula>AND($K6&lt;&gt;"Enter Spend&gt;&gt;&gt;",$U$6&lt;&gt;"Prospect")</formula>
    </cfRule>
  </conditionalFormatting>
  <conditionalFormatting sqref="T6:V15">
    <cfRule type="expression" dxfId="691" priority="25">
      <formula>$F6=""</formula>
    </cfRule>
    <cfRule type="notContainsBlanks" dxfId="690" priority="26">
      <formula>LEN(TRIM(T6))&gt;0</formula>
    </cfRule>
  </conditionalFormatting>
  <conditionalFormatting sqref="T6:V15">
    <cfRule type="expression" dxfId="689" priority="23">
      <formula>$AN6="FLAG"</formula>
    </cfRule>
  </conditionalFormatting>
  <conditionalFormatting sqref="U6:U15">
    <cfRule type="expression" dxfId="688" priority="20">
      <formula>$W6="Zip Code Not Serviced"</formula>
    </cfRule>
  </conditionalFormatting>
  <conditionalFormatting sqref="P6:S15">
    <cfRule type="expression" dxfId="687" priority="40">
      <formula>$F6=""</formula>
    </cfRule>
    <cfRule type="notContainsBlanks" dxfId="686" priority="41">
      <formula>LEN(TRIM(P6))&gt;0</formula>
    </cfRule>
  </conditionalFormatting>
  <conditionalFormatting sqref="K6:K15 M6:N15 P6:S15">
    <cfRule type="expression" dxfId="685" priority="27">
      <formula>$AN6="FLAG"</formula>
    </cfRule>
  </conditionalFormatting>
  <conditionalFormatting sqref="U14">
    <cfRule type="expression" dxfId="684" priority="14">
      <formula>$AP14="Prospect"</formula>
    </cfRule>
  </conditionalFormatting>
  <conditionalFormatting sqref="U13">
    <cfRule type="expression" dxfId="683" priority="13">
      <formula>$AP13="Prospect"</formula>
    </cfRule>
  </conditionalFormatting>
  <conditionalFormatting sqref="U15">
    <cfRule type="expression" dxfId="682" priority="12">
      <formula>$AP15="Prospect"</formula>
    </cfRule>
  </conditionalFormatting>
  <conditionalFormatting sqref="U12">
    <cfRule type="expression" dxfId="681" priority="11">
      <formula>$AP12="Prospect"</formula>
    </cfRule>
  </conditionalFormatting>
  <conditionalFormatting sqref="U11">
    <cfRule type="expression" dxfId="680" priority="10">
      <formula>$AP11="Prospect"</formula>
    </cfRule>
  </conditionalFormatting>
  <conditionalFormatting sqref="U10">
    <cfRule type="expression" dxfId="679" priority="9">
      <formula>$AP10="Prospect"</formula>
    </cfRule>
  </conditionalFormatting>
  <conditionalFormatting sqref="U9">
    <cfRule type="expression" dxfId="678" priority="8">
      <formula>$AP9="Prospect"</formula>
    </cfRule>
  </conditionalFormatting>
  <conditionalFormatting sqref="U8">
    <cfRule type="expression" dxfId="677" priority="7">
      <formula>$AP8="Prospect"</formula>
    </cfRule>
  </conditionalFormatting>
  <conditionalFormatting sqref="U7">
    <cfRule type="expression" dxfId="676" priority="6">
      <formula>$AP7="Prospect"</formula>
    </cfRule>
  </conditionalFormatting>
  <conditionalFormatting sqref="U6">
    <cfRule type="expression" dxfId="675" priority="5">
      <formula>$AP6="Prospect"</formula>
    </cfRule>
  </conditionalFormatting>
  <conditionalFormatting sqref="L6:L15">
    <cfRule type="expression" dxfId="674" priority="4">
      <formula>Q6&lt;&gt;""</formula>
    </cfRule>
  </conditionalFormatting>
  <conditionalFormatting sqref="L6:L15">
    <cfRule type="expression" dxfId="673" priority="3">
      <formula>$AN6="FLAG"</formula>
    </cfRule>
  </conditionalFormatting>
  <conditionalFormatting sqref="O6:O15">
    <cfRule type="expression" dxfId="672" priority="2">
      <formula>T6&lt;&gt;""</formula>
    </cfRule>
  </conditionalFormatting>
  <conditionalFormatting sqref="O6:O15">
    <cfRule type="expression" dxfId="671" priority="1">
      <formula>$AN6="FLAG"</formula>
    </cfRule>
  </conditionalFormatting>
  <conditionalFormatting sqref="G6:H15">
    <cfRule type="notContainsBlanks" dxfId="670" priority="16">
      <formula>LEN(TRIM(G6))&gt;0</formula>
    </cfRule>
    <cfRule type="expression" dxfId="66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05" t="s">
        <v>206</v>
      </c>
      <c r="I7" s="1606"/>
      <c r="J7" s="1606"/>
      <c r="K7" s="1607"/>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0" t="s">
        <v>119</v>
      </c>
      <c r="H33" s="1611"/>
      <c r="I33" s="466">
        <f>IF($E$3="MDA",'PIM Ranges'!$AX$7,'PIM Ranges'!$BJ$7)</f>
        <v>8.8999999999999996E-2</v>
      </c>
      <c r="J33" s="134"/>
      <c r="K33" s="1612" t="str">
        <f>IF(COUNTIF($AB$10:$AB$30,"ERROR")&lt;1,"",IF(COUNTIF($AB$10:$AB$30,"ERROR")&lt;2,(COUNTIF($AB$10:$AB$30,"ERROR")&amp;" Margin Missing Above"),(COUNTIF($AB$10:$AB$30,"ERROR")&amp;" Margins Missing Above")))</f>
        <v/>
      </c>
      <c r="L33" s="161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8" t="s">
        <v>491</v>
      </c>
      <c r="H34" s="1609"/>
      <c r="I34" s="462">
        <f>J31</f>
        <v>0</v>
      </c>
      <c r="J34" s="134"/>
      <c r="K34" s="1612" t="str">
        <f>IF(COUNTIFS($L$10:$L$30,"X",$AF$10:$AF$30,"BELOW")&lt;1,"",IF(COUNTIFS($L$10:$L$30,"X",$AF$10:$AF$30,"BELOW")&lt;2,(COUNTIFS($L$10:$L$30,"X",$AF$10:$AF$30,"BELOW")&amp;" Margin Below Minimum"),(COUNTIFS($L$10:$L$30,"X",$AF$10:$AF$30,"BELOW")&amp;" Margins Below Minimum")))</f>
        <v/>
      </c>
      <c r="L34" s="16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8" t="s">
        <v>1342</v>
      </c>
      <c r="H35" s="1609"/>
      <c r="I35" s="463" t="str">
        <f>IFERROR(I34/G31,"")</f>
        <v/>
      </c>
      <c r="K35" s="1612" t="str">
        <f>IF(COUNTIFS($L$10:$L$30,"X",$AF$10:$AF$30,"ABOVE")&lt;1,"",IF(COUNTIFS($L$10:$L$30,"X",$AF$10:$AF$30,"ABOVE")&lt;2,(COUNTIFS($L$10:$L$30,"X",$AF$10:$AF$30,"ABOVE")&amp;" Margin Above Maximum"),(COUNTIFS($L$10:$L$30,"X",$AF$10:$AF$30,"ABOVE")&amp;" Margins Above Maximum")))</f>
        <v/>
      </c>
      <c r="L35" s="16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8"/>
      <c r="H36" s="160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8" t="str">
        <f>IFERROR(IF(I35&gt;I33,"","Below Recommended TAGP: "),"")</f>
        <v/>
      </c>
      <c r="H37" s="160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8"/>
      <c r="H38" s="160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8" t="s">
        <v>1343</v>
      </c>
      <c r="H39" s="160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3" t="s">
        <v>492</v>
      </c>
      <c r="H40" s="1614"/>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5"/>
      <c r="G52" s="16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5"/>
      <c r="G53" s="16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5"/>
      <c r="G54" s="16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668" priority="40">
      <formula>$E10="EXCLUDE"</formula>
    </cfRule>
  </conditionalFormatting>
  <conditionalFormatting sqref="O8:O9">
    <cfRule type="expression" dxfId="667" priority="42">
      <formula>$E$3="CIA"</formula>
    </cfRule>
  </conditionalFormatting>
  <conditionalFormatting sqref="Q8:Q9">
    <cfRule type="expression" dxfId="666" priority="41">
      <formula>$E$3="CIA"</formula>
    </cfRule>
  </conditionalFormatting>
  <conditionalFormatting sqref="K9:K30">
    <cfRule type="expression" dxfId="665" priority="31">
      <formula>$E$3="CIA"</formula>
    </cfRule>
  </conditionalFormatting>
  <conditionalFormatting sqref="L10:L30">
    <cfRule type="expression" dxfId="664" priority="32">
      <formula>$AF10="ABOVE"</formula>
    </cfRule>
  </conditionalFormatting>
  <conditionalFormatting sqref="I35">
    <cfRule type="expression" dxfId="663" priority="102">
      <formula>$K$36&gt;0</formula>
    </cfRule>
    <cfRule type="expression" dxfId="662" priority="103">
      <formula>$I$35&lt;$I$33</formula>
    </cfRule>
    <cfRule type="expression" dxfId="661" priority="104">
      <formula>$I$35&gt;$I$33</formula>
    </cfRule>
  </conditionalFormatting>
  <conditionalFormatting sqref="D10:D30">
    <cfRule type="expression" dxfId="660" priority="43">
      <formula>$E$3="CIA"</formula>
    </cfRule>
  </conditionalFormatting>
  <conditionalFormatting sqref="K10:K30">
    <cfRule type="expression" dxfId="659" priority="30">
      <formula>$D10&lt;&gt;"%"</formula>
    </cfRule>
  </conditionalFormatting>
  <conditionalFormatting sqref="K27">
    <cfRule type="expression" dxfId="658" priority="28">
      <formula>$K$27&lt;0</formula>
    </cfRule>
  </conditionalFormatting>
  <conditionalFormatting sqref="O10:Q30">
    <cfRule type="expression" dxfId="657" priority="26">
      <formula>$D10&lt;&gt;"%"</formula>
    </cfRule>
  </conditionalFormatting>
  <conditionalFormatting sqref="O10:O30">
    <cfRule type="expression" dxfId="656" priority="25">
      <formula>$E$3="CIA"</formula>
    </cfRule>
  </conditionalFormatting>
  <conditionalFormatting sqref="Q10:Q30">
    <cfRule type="expression" dxfId="655" priority="24">
      <formula>$E$3="CIA"</formula>
    </cfRule>
  </conditionalFormatting>
  <conditionalFormatting sqref="S10:S30">
    <cfRule type="expression" dxfId="654" priority="22">
      <formula>$E$3="CIA"</formula>
    </cfRule>
  </conditionalFormatting>
  <conditionalFormatting sqref="U10:U30">
    <cfRule type="expression" dxfId="65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6" zoomScale="80" zoomScaleNormal="80" workbookViewId="0">
      <selection activeCell="O187" sqref="O187"/>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631">
        <f>Welcome!$D$8</f>
        <v>0</v>
      </c>
      <c r="I3" s="1632"/>
      <c r="J3" s="1034"/>
      <c r="K3" s="1155" t="s">
        <v>110</v>
      </c>
      <c r="L3" s="1633" t="str">
        <f>IFERROR(VLOOKUP($L$4,'Market Geography'!$D:$G,4,FALSE),"Select Market")</f>
        <v>Select Market</v>
      </c>
      <c r="M3" s="1634"/>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635" t="str">
        <f>Welcome!$D$12</f>
        <v>Select Term</v>
      </c>
      <c r="I4" s="1636"/>
      <c r="J4" s="181"/>
      <c r="K4" s="1156" t="s">
        <v>881</v>
      </c>
      <c r="L4" s="1637">
        <f>Welcome!$D$4</f>
        <v>0</v>
      </c>
      <c r="M4" s="1638"/>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639">
        <f>'PIM Model'!$G$31</f>
        <v>0</v>
      </c>
      <c r="I5" s="1640"/>
      <c r="J5" s="1034"/>
      <c r="K5" s="1156" t="s">
        <v>107</v>
      </c>
      <c r="L5" s="1637" t="str">
        <f>'Multi-Customer'!$S$49</f>
        <v>Enter Customer(s)</v>
      </c>
      <c r="M5" s="1638"/>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641">
        <f>'Variable Costs (Back)'!$K$26</f>
        <v>0</v>
      </c>
      <c r="I6" s="1642"/>
      <c r="J6" s="1034"/>
      <c r="K6" s="1156" t="s">
        <v>1262</v>
      </c>
      <c r="L6" s="1637" t="str">
        <f>'Multi-Customer'!$AH$40</f>
        <v>MULTIPLE TYPES</v>
      </c>
      <c r="M6" s="1638"/>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643">
        <f>IFERROR('PIM Ranges'!$AU$3,0)</f>
        <v>0</v>
      </c>
      <c r="I7" s="1644"/>
      <c r="J7" s="1034"/>
      <c r="K7" s="1157" t="s">
        <v>1255</v>
      </c>
      <c r="L7" s="1645" t="s">
        <v>206</v>
      </c>
      <c r="M7" s="1646"/>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649"/>
      <c r="E8" s="1650"/>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649"/>
      <c r="E9" s="1650"/>
      <c r="F9" s="136"/>
      <c r="G9" s="1158" t="s">
        <v>896</v>
      </c>
      <c r="H9" s="1647">
        <f>IFERROR('PIM Model'!$G$31,0)</f>
        <v>0</v>
      </c>
      <c r="I9" s="1648"/>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625">
        <f>IFERROR('PIM Model'!$G$32,0)</f>
        <v>0</v>
      </c>
      <c r="I10" s="1626"/>
      <c r="L10" s="177"/>
      <c r="M10" s="177"/>
      <c r="N10" s="177"/>
      <c r="O10" s="177"/>
      <c r="P10" s="177"/>
      <c r="Q10" s="182"/>
      <c r="R10" s="1222">
        <v>1</v>
      </c>
      <c r="S10" s="1651" t="s">
        <v>1623</v>
      </c>
      <c r="T10" s="165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651"/>
      <c r="T11" s="165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30" t="s">
        <v>898</v>
      </c>
      <c r="E12" s="1630"/>
      <c r="F12" s="185"/>
      <c r="G12" s="1627"/>
      <c r="H12" s="1628"/>
      <c r="I12" s="186"/>
      <c r="J12" s="1629"/>
      <c r="K12" s="1629"/>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30" t="s">
        <v>898</v>
      </c>
      <c r="E26" s="1630"/>
      <c r="F26" s="185"/>
      <c r="G26" s="1627"/>
      <c r="H26" s="1628"/>
      <c r="I26" s="186"/>
      <c r="J26" s="1629"/>
      <c r="K26" s="162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30" t="s">
        <v>898</v>
      </c>
      <c r="E40" s="1630"/>
      <c r="F40" s="185"/>
      <c r="G40" s="1627"/>
      <c r="H40" s="1628"/>
      <c r="I40" s="186"/>
      <c r="J40" s="1629"/>
      <c r="K40" s="162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24" t="s">
        <v>524</v>
      </c>
      <c r="E54" s="162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24" t="s">
        <v>524</v>
      </c>
      <c r="E68" s="162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624" t="s">
        <v>530</v>
      </c>
      <c r="E82" s="162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24" t="s">
        <v>530</v>
      </c>
      <c r="E96" s="162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24" t="s">
        <v>1177</v>
      </c>
      <c r="E110" s="162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624" t="s">
        <v>1177</v>
      </c>
      <c r="E118" s="162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624" t="s">
        <v>1177</v>
      </c>
      <c r="E126" s="162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624" t="s">
        <v>1177</v>
      </c>
      <c r="E134" s="162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624" t="s">
        <v>1177</v>
      </c>
      <c r="E142" s="162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24" t="s">
        <v>724</v>
      </c>
      <c r="E150" s="162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624" t="s">
        <v>1158</v>
      </c>
      <c r="E158" s="162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24" t="s">
        <v>1158</v>
      </c>
      <c r="E166" s="162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24" t="s">
        <v>1057</v>
      </c>
      <c r="E174" s="162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24" t="s">
        <v>1576</v>
      </c>
      <c r="E182" s="1624"/>
      <c r="F182" s="213"/>
      <c r="G182" s="236"/>
      <c r="H182" s="183"/>
      <c r="I182" s="237"/>
      <c r="J182" s="216"/>
      <c r="K182" s="217"/>
      <c r="L182" s="183"/>
      <c r="M182" s="217"/>
      <c r="N182" s="16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20"/>
      <c r="P182" s="1621"/>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622"/>
      <c r="O183" s="1622"/>
      <c r="P183" s="1623"/>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622"/>
      <c r="O184" s="1622"/>
      <c r="P184" s="162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622"/>
      <c r="O185" s="1622"/>
      <c r="P185" s="1623"/>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16" t="s">
        <v>1579</v>
      </c>
      <c r="E189" s="161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18" t="s">
        <v>1580</v>
      </c>
      <c r="E190" s="1619"/>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24" t="s">
        <v>1209</v>
      </c>
      <c r="E193" s="1624"/>
      <c r="F193" s="213"/>
      <c r="G193" s="236"/>
      <c r="H193" s="183"/>
      <c r="I193" s="237"/>
      <c r="J193" s="216"/>
      <c r="K193" s="217"/>
      <c r="L193" s="183"/>
      <c r="M193" s="217"/>
      <c r="N193" s="16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20"/>
      <c r="P193" s="1621"/>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622"/>
      <c r="O194" s="1622"/>
      <c r="P194" s="1623"/>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622"/>
      <c r="O195" s="1622"/>
      <c r="P195" s="162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622"/>
      <c r="O196" s="1622"/>
      <c r="P196" s="1623"/>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655"/>
      <c r="K197" s="194" t="s">
        <v>751</v>
      </c>
      <c r="L197" s="1655"/>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656"/>
      <c r="K198" s="1167"/>
      <c r="L198" s="1657"/>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24" t="s">
        <v>1209</v>
      </c>
      <c r="E205" s="1624"/>
      <c r="F205" s="213"/>
      <c r="G205" s="236"/>
      <c r="H205" s="183"/>
      <c r="I205" s="237"/>
      <c r="J205" s="216"/>
      <c r="K205" s="217"/>
      <c r="L205" s="183"/>
      <c r="M205" s="217"/>
      <c r="N205" s="16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20"/>
      <c r="P205" s="1621"/>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622"/>
      <c r="O206" s="1622"/>
      <c r="P206" s="1623"/>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622"/>
      <c r="O207" s="1622"/>
      <c r="P207" s="162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622"/>
      <c r="O208" s="1622"/>
      <c r="P208" s="1623"/>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655"/>
      <c r="K209" s="194" t="s">
        <v>751</v>
      </c>
      <c r="L209" s="1655"/>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656"/>
      <c r="K210" s="1167"/>
      <c r="L210" s="1657"/>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52" t="s">
        <v>1586</v>
      </c>
      <c r="E217" s="165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653"/>
      <c r="D231" s="1653"/>
      <c r="I231" s="653"/>
      <c r="L231" s="1035"/>
      <c r="M231" s="1654"/>
      <c r="N231" s="1654"/>
      <c r="O231" s="1654"/>
      <c r="P231" s="165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651" priority="370">
      <formula>$M$230&gt;0</formula>
    </cfRule>
    <cfRule type="cellIs" dxfId="650" priority="373" operator="lessThan">
      <formula>$P$229</formula>
    </cfRule>
    <cfRule type="cellIs" dxfId="649" priority="374" operator="greaterThan">
      <formula>$P$229</formula>
    </cfRule>
  </conditionalFormatting>
  <conditionalFormatting sqref="I14">
    <cfRule type="expression" dxfId="648" priority="372">
      <formula>$E$14&lt;&gt;"Please Select"</formula>
    </cfRule>
  </conditionalFormatting>
  <conditionalFormatting sqref="G61 K61">
    <cfRule type="expression" dxfId="647" priority="371">
      <formula>OR($E56="DS Tiered Average Invoice Dollar Qualifier",$E56="DS Threshold Average Invoice Dollar Qualifier")</formula>
    </cfRule>
  </conditionalFormatting>
  <conditionalFormatting sqref="G14">
    <cfRule type="expression" dxfId="646" priority="368">
      <formula>$E$14&lt;&gt;"Please Select"</formula>
    </cfRule>
  </conditionalFormatting>
  <conditionalFormatting sqref="G17">
    <cfRule type="expression" dxfId="645" priority="361">
      <formula>$E$15="YES"</formula>
    </cfRule>
  </conditionalFormatting>
  <conditionalFormatting sqref="G31">
    <cfRule type="expression" dxfId="644" priority="360">
      <formula>$E$15="YES"</formula>
    </cfRule>
  </conditionalFormatting>
  <conditionalFormatting sqref="G45">
    <cfRule type="expression" dxfId="643" priority="358">
      <formula>$E$15="YES"</formula>
    </cfRule>
  </conditionalFormatting>
  <conditionalFormatting sqref="E14">
    <cfRule type="expression" dxfId="642" priority="356">
      <formula>$E$13="No"</formula>
    </cfRule>
    <cfRule type="expression" dxfId="641" priority="357">
      <formula>$E$13="Yes"</formula>
    </cfRule>
  </conditionalFormatting>
  <conditionalFormatting sqref="E28">
    <cfRule type="expression" dxfId="640" priority="354">
      <formula>$E$27="No"</formula>
    </cfRule>
    <cfRule type="expression" dxfId="639" priority="355">
      <formula>$E$27="Yes"</formula>
    </cfRule>
  </conditionalFormatting>
  <conditionalFormatting sqref="E42">
    <cfRule type="expression" dxfId="638" priority="352">
      <formula>$E$41="No"</formula>
    </cfRule>
    <cfRule type="expression" dxfId="637" priority="353">
      <formula>$E$41="Yes"</formula>
    </cfRule>
  </conditionalFormatting>
  <conditionalFormatting sqref="M14">
    <cfRule type="expression" dxfId="636" priority="349">
      <formula>$K$14&lt;&gt;"Corporate Office"</formula>
    </cfRule>
    <cfRule type="expression" dxfId="635" priority="350">
      <formula>AND($K$14="Corporate Office",$I$14="Check")</formula>
    </cfRule>
    <cfRule type="expression" dxfId="634" priority="351">
      <formula>AND($I$14="Credit Memo",$K$14="Corporate Office")</formula>
    </cfRule>
  </conditionalFormatting>
  <conditionalFormatting sqref="M28">
    <cfRule type="expression" dxfId="633" priority="346">
      <formula>$K$28&lt;&gt;"Corporate Office"</formula>
    </cfRule>
    <cfRule type="expression" dxfId="632" priority="347">
      <formula>AND($K$28="Corporate Office",$I$28="Check")</formula>
    </cfRule>
    <cfRule type="expression" dxfId="631" priority="348">
      <formula>AND($I$28="Credit Memo",$K$28="Corporate Office")</formula>
    </cfRule>
  </conditionalFormatting>
  <conditionalFormatting sqref="M42">
    <cfRule type="expression" dxfId="630" priority="343">
      <formula>$K$42&lt;&gt;"Corporate Office"</formula>
    </cfRule>
    <cfRule type="expression" dxfId="629" priority="344">
      <formula>AND($K$42="Corporate Office",$I$42="Check")</formula>
    </cfRule>
    <cfRule type="expression" dxfId="628" priority="345">
      <formula>AND($I$42="Credit Memo",$K$42="Corporate Office")</formula>
    </cfRule>
  </conditionalFormatting>
  <conditionalFormatting sqref="E56">
    <cfRule type="expression" dxfId="627" priority="340">
      <formula>$E$55="Yes"</formula>
    </cfRule>
    <cfRule type="expression" dxfId="626" priority="341">
      <formula>$E$55="No"</formula>
    </cfRule>
  </conditionalFormatting>
  <conditionalFormatting sqref="E70">
    <cfRule type="expression" dxfId="625" priority="338">
      <formula>$E$69="Yes"</formula>
    </cfRule>
    <cfRule type="expression" dxfId="624" priority="339">
      <formula>$E$69="No"</formula>
    </cfRule>
  </conditionalFormatting>
  <conditionalFormatting sqref="K14">
    <cfRule type="expression" dxfId="623" priority="337">
      <formula>AND($E14&lt;&gt;"Please Select",$I14&lt;&gt;"Check")</formula>
    </cfRule>
  </conditionalFormatting>
  <conditionalFormatting sqref="I56">
    <cfRule type="expression" dxfId="622" priority="336">
      <formula>$E$56&lt;&gt;"Please Select"</formula>
    </cfRule>
  </conditionalFormatting>
  <conditionalFormatting sqref="G56">
    <cfRule type="expression" dxfId="621" priority="334">
      <formula>$E$56&lt;&gt;"Please Select"</formula>
    </cfRule>
  </conditionalFormatting>
  <conditionalFormatting sqref="I28">
    <cfRule type="expression" dxfId="620" priority="333">
      <formula>$E$28&lt;&gt;"Please Select"</formula>
    </cfRule>
  </conditionalFormatting>
  <conditionalFormatting sqref="G28">
    <cfRule type="expression" dxfId="619" priority="332">
      <formula>$E$28&lt;&gt;"Please Select"</formula>
    </cfRule>
  </conditionalFormatting>
  <conditionalFormatting sqref="I42">
    <cfRule type="expression" dxfId="618" priority="330">
      <formula>$E$42&lt;&gt;"Please Select"</formula>
    </cfRule>
  </conditionalFormatting>
  <conditionalFormatting sqref="G42">
    <cfRule type="expression" dxfId="617" priority="329">
      <formula>$E$42&lt;&gt;"Please Select"</formula>
    </cfRule>
  </conditionalFormatting>
  <conditionalFormatting sqref="I70">
    <cfRule type="expression" dxfId="616" priority="327">
      <formula>$E$70&lt;&gt;"Please Select"</formula>
    </cfRule>
  </conditionalFormatting>
  <conditionalFormatting sqref="G70">
    <cfRule type="expression" dxfId="615" priority="325">
      <formula>$E$70&lt;&gt;"Please Select"</formula>
    </cfRule>
  </conditionalFormatting>
  <conditionalFormatting sqref="M56">
    <cfRule type="expression" dxfId="614" priority="317">
      <formula>$K$56&lt;&gt;"Corporate Office"</formula>
    </cfRule>
    <cfRule type="expression" dxfId="613" priority="318">
      <formula>AND($K$56="Corporate Office",$I$56="Check")</formula>
    </cfRule>
    <cfRule type="expression" dxfId="612" priority="319">
      <formula>AND($I$56="Credit Memo",$K$56="Corporate Office")</formula>
    </cfRule>
  </conditionalFormatting>
  <conditionalFormatting sqref="M70">
    <cfRule type="expression" dxfId="611" priority="314">
      <formula>$K$70&lt;&gt;"Corporate Office"</formula>
    </cfRule>
    <cfRule type="expression" dxfId="610" priority="315">
      <formula>AND($K$70="Corporate Office",$I$70="Check")</formula>
    </cfRule>
    <cfRule type="expression" dxfId="609" priority="316">
      <formula>AND($I$70="Credit Memo",$K$70="Corporate Office")</formula>
    </cfRule>
  </conditionalFormatting>
  <conditionalFormatting sqref="I84">
    <cfRule type="expression" dxfId="608" priority="313">
      <formula>$E$84&lt;&gt;"Please Select"</formula>
    </cfRule>
  </conditionalFormatting>
  <conditionalFormatting sqref="G84">
    <cfRule type="expression" dxfId="607" priority="311">
      <formula>$E$84&lt;&gt;"Please Select"</formula>
    </cfRule>
  </conditionalFormatting>
  <conditionalFormatting sqref="M84">
    <cfRule type="expression" dxfId="606" priority="308">
      <formula>$K$84&lt;&gt;"Corporate Office"</formula>
    </cfRule>
    <cfRule type="expression" dxfId="605" priority="309">
      <formula>AND($K$84="Corporate Office",$I$84="Check")</formula>
    </cfRule>
    <cfRule type="expression" dxfId="604" priority="310">
      <formula>AND($I$84="Credit Memo",$K$84="Corporate Office")</formula>
    </cfRule>
  </conditionalFormatting>
  <conditionalFormatting sqref="I98">
    <cfRule type="expression" dxfId="603" priority="307">
      <formula>$E$98&lt;&gt;"Please Select"</formula>
    </cfRule>
  </conditionalFormatting>
  <conditionalFormatting sqref="G98">
    <cfRule type="expression" dxfId="602" priority="305">
      <formula>$E$98&lt;&gt;"Please Select"</formula>
    </cfRule>
  </conditionalFormatting>
  <conditionalFormatting sqref="M98">
    <cfRule type="expression" dxfId="601" priority="302">
      <formula>$K$98&lt;&gt;"Corporate Office"</formula>
    </cfRule>
    <cfRule type="expression" dxfId="600" priority="303">
      <formula>AND($K$98="Corporate Office",$I$98="Check")</formula>
    </cfRule>
    <cfRule type="expression" dxfId="599" priority="304">
      <formula>AND($I$98="Credit Memo",$K$98="Corporate Office")</formula>
    </cfRule>
  </conditionalFormatting>
  <conditionalFormatting sqref="E98">
    <cfRule type="expression" dxfId="598" priority="300">
      <formula>$E$97="Yes"</formula>
    </cfRule>
    <cfRule type="expression" dxfId="597" priority="301">
      <formula>$E$97="No"</formula>
    </cfRule>
  </conditionalFormatting>
  <conditionalFormatting sqref="E84">
    <cfRule type="expression" dxfId="596" priority="298">
      <formula>$E$83="Yes"</formula>
    </cfRule>
    <cfRule type="expression" dxfId="595" priority="299">
      <formula>$E$83="No"</formula>
    </cfRule>
  </conditionalFormatting>
  <conditionalFormatting sqref="G33">
    <cfRule type="expression" dxfId="594" priority="297">
      <formula>OR($E28="Volume Incentive Threshold",$E28="Volume Incentive Tiered")</formula>
    </cfRule>
  </conditionalFormatting>
  <conditionalFormatting sqref="G34">
    <cfRule type="expression" dxfId="593" priority="296">
      <formula>$E28="Volume Incentive Tiered"</formula>
    </cfRule>
  </conditionalFormatting>
  <conditionalFormatting sqref="G47">
    <cfRule type="expression" dxfId="592" priority="295">
      <formula>OR($E42="Volume Incentive Threshold",$E42="Volume Incentive Tiered")</formula>
    </cfRule>
  </conditionalFormatting>
  <conditionalFormatting sqref="G48">
    <cfRule type="expression" dxfId="591" priority="294">
      <formula>$E42="Volume Incentive Tiered"</formula>
    </cfRule>
  </conditionalFormatting>
  <conditionalFormatting sqref="G19">
    <cfRule type="expression" dxfId="590" priority="293">
      <formula>OR($E14="Volume Incentive Threshold",$E14="Volume Incentive Tiered")</formula>
    </cfRule>
  </conditionalFormatting>
  <conditionalFormatting sqref="G20 K20">
    <cfRule type="expression" dxfId="589" priority="292">
      <formula>$E14="Volume Incentive Tiered"</formula>
    </cfRule>
  </conditionalFormatting>
  <conditionalFormatting sqref="G62 K62">
    <cfRule type="expression" dxfId="588" priority="291">
      <formula>$E56="DS Tiered Average Invoice Dollar Qualifier"</formula>
    </cfRule>
  </conditionalFormatting>
  <conditionalFormatting sqref="G75">
    <cfRule type="expression" dxfId="587" priority="290">
      <formula>OR($E70="DS Tiered Average Invoice Dollar Qualifier",$E70="DS Threshold Average Invoice Dollar Qualifier")</formula>
    </cfRule>
  </conditionalFormatting>
  <conditionalFormatting sqref="G76">
    <cfRule type="expression" dxfId="586" priority="289">
      <formula>$E70="DS Tiered Average Invoice Dollar Qualifier"</formula>
    </cfRule>
  </conditionalFormatting>
  <conditionalFormatting sqref="G89">
    <cfRule type="expression" dxfId="585" priority="288">
      <formula>OR($E$84="EB Threshold Percent Qualifier",$E$84="EB Tiered Percent Qualifier")</formula>
    </cfRule>
  </conditionalFormatting>
  <conditionalFormatting sqref="K90">
    <cfRule type="expression" dxfId="584" priority="287">
      <formula>$E84="EB Tiered Percent Qualifier"</formula>
    </cfRule>
  </conditionalFormatting>
  <conditionalFormatting sqref="G103">
    <cfRule type="expression" dxfId="583" priority="286">
      <formula>OR($E$98="EB Threshold Percent Qualifier",$E$98="EB Tiered Percent Qualifier")</formula>
    </cfRule>
  </conditionalFormatting>
  <conditionalFormatting sqref="I112">
    <cfRule type="expression" dxfId="582" priority="282">
      <formula>$E$112&lt;&gt;"Please Select"</formula>
    </cfRule>
  </conditionalFormatting>
  <conditionalFormatting sqref="G112">
    <cfRule type="expression" dxfId="581" priority="280">
      <formula>$E$112&lt;&gt;"Please Select"</formula>
    </cfRule>
  </conditionalFormatting>
  <conditionalFormatting sqref="M112">
    <cfRule type="expression" dxfId="580" priority="277">
      <formula>$K$112&lt;&gt;"Corporate Office"</formula>
    </cfRule>
    <cfRule type="expression" dxfId="579" priority="278">
      <formula>AND($K$112="Corporate Office",$I$112="Check")</formula>
    </cfRule>
    <cfRule type="expression" dxfId="578" priority="279">
      <formula>AND($I$112="Credit Memo",$K$112="Corporate Office")</formula>
    </cfRule>
  </conditionalFormatting>
  <conditionalFormatting sqref="E112">
    <cfRule type="expression" dxfId="577" priority="276">
      <formula>$E$111="Yes"</formula>
    </cfRule>
  </conditionalFormatting>
  <conditionalFormatting sqref="G115">
    <cfRule type="expression" dxfId="576" priority="275">
      <formula>$E$112="Growth Incentive Single Rate"</formula>
    </cfRule>
  </conditionalFormatting>
  <conditionalFormatting sqref="K115">
    <cfRule type="expression" dxfId="575" priority="274">
      <formula>$E$112&lt;&gt;"Please Select"</formula>
    </cfRule>
  </conditionalFormatting>
  <conditionalFormatting sqref="I152">
    <cfRule type="expression" dxfId="574" priority="273">
      <formula>$E$152&lt;&gt;"Please Select"</formula>
    </cfRule>
  </conditionalFormatting>
  <conditionalFormatting sqref="G152">
    <cfRule type="expression" dxfId="573" priority="271">
      <formula>$E$152&lt;&gt;"Please Select"</formula>
    </cfRule>
  </conditionalFormatting>
  <conditionalFormatting sqref="M152">
    <cfRule type="expression" dxfId="572" priority="268">
      <formula>$K$152&lt;&gt;"Corporate Office"</formula>
    </cfRule>
    <cfRule type="expression" dxfId="571" priority="269">
      <formula>AND($K$152="Corporate Office",$I$152="Check")</formula>
    </cfRule>
    <cfRule type="expression" dxfId="570" priority="270">
      <formula>AND($I$152="Credit Memo",$K$152="Corporate Office")</formula>
    </cfRule>
  </conditionalFormatting>
  <conditionalFormatting sqref="G155">
    <cfRule type="expression" dxfId="569" priority="267">
      <formula>$E$152="E-Commerce Incentive Threshold"</formula>
    </cfRule>
  </conditionalFormatting>
  <conditionalFormatting sqref="E152">
    <cfRule type="expression" dxfId="568" priority="265">
      <formula>$E$151="Yes"</formula>
    </cfRule>
  </conditionalFormatting>
  <conditionalFormatting sqref="I160">
    <cfRule type="expression" dxfId="567" priority="264">
      <formula>$E$160&lt;&gt;"Please Select"</formula>
    </cfRule>
  </conditionalFormatting>
  <conditionalFormatting sqref="M160">
    <cfRule type="expression" dxfId="566" priority="261">
      <formula>$K$160&lt;&gt;"Corporate Office"</formula>
    </cfRule>
    <cfRule type="expression" dxfId="565" priority="262">
      <formula>AND($K$160="Corporate Office",$I$160="Check")</formula>
    </cfRule>
    <cfRule type="expression" dxfId="564" priority="263">
      <formula>AND($I$160="Credit Memo",$K$160="Corporate Office")</formula>
    </cfRule>
  </conditionalFormatting>
  <conditionalFormatting sqref="E160">
    <cfRule type="expression" dxfId="563" priority="260">
      <formula>$E$159="Yes"</formula>
    </cfRule>
  </conditionalFormatting>
  <conditionalFormatting sqref="G163">
    <cfRule type="expression" dxfId="562" priority="259">
      <formula>$E$160&lt;&gt;"Please Select"</formula>
    </cfRule>
  </conditionalFormatting>
  <conditionalFormatting sqref="E168">
    <cfRule type="expression" dxfId="561" priority="258">
      <formula>$E$167="Yes"</formula>
    </cfRule>
  </conditionalFormatting>
  <conditionalFormatting sqref="I168">
    <cfRule type="expression" dxfId="560" priority="257">
      <formula>$E$168&lt;&gt;"Please Select"</formula>
    </cfRule>
  </conditionalFormatting>
  <conditionalFormatting sqref="M168">
    <cfRule type="expression" dxfId="559" priority="254">
      <formula>$K$168&lt;&gt;"Corporate Office"</formula>
    </cfRule>
    <cfRule type="expression" dxfId="558" priority="255">
      <formula>AND($K$168="Corporate Office",$I$168="Check")</formula>
    </cfRule>
    <cfRule type="expression" dxfId="557" priority="256">
      <formula>AND($I$168="Credit Memo",$K$168="Corporate Office")</formula>
    </cfRule>
  </conditionalFormatting>
  <conditionalFormatting sqref="G171">
    <cfRule type="expression" dxfId="556" priority="253">
      <formula>$E$168&lt;&gt;"Please Select"</formula>
    </cfRule>
  </conditionalFormatting>
  <conditionalFormatting sqref="I176">
    <cfRule type="expression" dxfId="555" priority="251">
      <formula>$E$176&lt;&gt;"Please Select"</formula>
    </cfRule>
  </conditionalFormatting>
  <conditionalFormatting sqref="G176">
    <cfRule type="expression" dxfId="554" priority="249">
      <formula>$E$176&lt;&gt;"Please Select"</formula>
    </cfRule>
  </conditionalFormatting>
  <conditionalFormatting sqref="M176">
    <cfRule type="expression" dxfId="553" priority="246">
      <formula>$K$176&lt;&gt;"Corporate Office"</formula>
    </cfRule>
    <cfRule type="expression" dxfId="552" priority="247">
      <formula>AND($K$176="Corporate Office",$I$176="Check")</formula>
    </cfRule>
    <cfRule type="expression" dxfId="551" priority="248">
      <formula>AND($I$176="Credit Memo",$K$176="Corporate Office")</formula>
    </cfRule>
  </conditionalFormatting>
  <conditionalFormatting sqref="E176">
    <cfRule type="expression" dxfId="550" priority="245">
      <formula>$E$175="Yes"</formula>
    </cfRule>
  </conditionalFormatting>
  <conditionalFormatting sqref="K155">
    <cfRule type="expression" dxfId="549" priority="243">
      <formula>$E$152&lt;&gt;"Please Select"</formula>
    </cfRule>
  </conditionalFormatting>
  <conditionalFormatting sqref="K179">
    <cfRule type="expression" dxfId="548" priority="242">
      <formula>$E$176&lt;&gt;"Please Select"</formula>
    </cfRule>
  </conditionalFormatting>
  <conditionalFormatting sqref="I184">
    <cfRule type="expression" dxfId="547" priority="236">
      <formula>$E184&lt;&gt;"Please Select"</formula>
    </cfRule>
  </conditionalFormatting>
  <conditionalFormatting sqref="M184">
    <cfRule type="expression" dxfId="546" priority="233">
      <formula>$K184&lt;&gt;"Corporate Office"</formula>
    </cfRule>
    <cfRule type="expression" dxfId="545" priority="234">
      <formula>AND($K184="Corporate Office",$I184="Check")</formula>
    </cfRule>
    <cfRule type="expression" dxfId="544" priority="235">
      <formula>AND($I184="Credit Memo",$K184="Corporate Office")</formula>
    </cfRule>
  </conditionalFormatting>
  <conditionalFormatting sqref="E184">
    <cfRule type="expression" dxfId="543" priority="232">
      <formula>$E$183="Yes"</formula>
    </cfRule>
  </conditionalFormatting>
  <conditionalFormatting sqref="G190">
    <cfRule type="expression" dxfId="542" priority="231">
      <formula>$E184&lt;&gt;"Please Select"</formula>
    </cfRule>
  </conditionalFormatting>
  <conditionalFormatting sqref="I190">
    <cfRule type="expression" dxfId="541" priority="227">
      <formula>COUNT(SEARCH("ICM", $G190))=1</formula>
    </cfRule>
    <cfRule type="expression" dxfId="540" priority="230">
      <formula>$E184&lt;&gt;"Please Select"</formula>
    </cfRule>
  </conditionalFormatting>
  <conditionalFormatting sqref="K187">
    <cfRule type="expression" dxfId="539" priority="226">
      <formula>$E184 = "Prepaid Rollover"</formula>
    </cfRule>
  </conditionalFormatting>
  <conditionalFormatting sqref="M190">
    <cfRule type="expression" dxfId="538" priority="224">
      <formula>$E184&lt;&gt;"Please Select"</formula>
    </cfRule>
  </conditionalFormatting>
  <conditionalFormatting sqref="M187">
    <cfRule type="expression" dxfId="537" priority="223">
      <formula>$E184&lt;&gt;"Please Select"</formula>
    </cfRule>
  </conditionalFormatting>
  <conditionalFormatting sqref="K190">
    <cfRule type="expression" dxfId="536" priority="222">
      <formula>$E184&lt;&gt;"Please Select"</formula>
    </cfRule>
  </conditionalFormatting>
  <conditionalFormatting sqref="N182:P185">
    <cfRule type="expression" dxfId="535" priority="220">
      <formula>AND($G$187&lt;100000,$G187&gt;=10000)</formula>
    </cfRule>
    <cfRule type="expression" dxfId="534" priority="221">
      <formula>$G187&gt;=100000</formula>
    </cfRule>
  </conditionalFormatting>
  <conditionalFormatting sqref="O190">
    <cfRule type="expression" dxfId="533" priority="219">
      <formula>$E184&lt;&gt;"Please Select"</formula>
    </cfRule>
  </conditionalFormatting>
  <conditionalFormatting sqref="G195">
    <cfRule type="expression" dxfId="532" priority="200">
      <formula>$E195="Prepay Multi Yr Under"</formula>
    </cfRule>
  </conditionalFormatting>
  <conditionalFormatting sqref="G207">
    <cfRule type="expression" dxfId="531" priority="199">
      <formula>$E207="Prepay Multi Yr Under"</formula>
    </cfRule>
  </conditionalFormatting>
  <conditionalFormatting sqref="I195">
    <cfRule type="expression" dxfId="530" priority="198">
      <formula>$E195&lt;&gt;"Please Select"</formula>
    </cfRule>
  </conditionalFormatting>
  <conditionalFormatting sqref="I207">
    <cfRule type="expression" dxfId="529" priority="197">
      <formula>$E207&lt;&gt;"Please Select"</formula>
    </cfRule>
  </conditionalFormatting>
  <conditionalFormatting sqref="M195">
    <cfRule type="expression" dxfId="528" priority="194">
      <formula>$K195&lt;&gt;"Corporate Office"</formula>
    </cfRule>
    <cfRule type="expression" dxfId="527" priority="195">
      <formula>AND($K195="Corporate Office",$I195="Check")</formula>
    </cfRule>
    <cfRule type="expression" dxfId="526" priority="196">
      <formula>AND($I195="Credit Memo",$K195="Corporate Office")</formula>
    </cfRule>
  </conditionalFormatting>
  <conditionalFormatting sqref="M207">
    <cfRule type="expression" dxfId="525" priority="191">
      <formula>$K207&lt;&gt;"Corporate Office"</formula>
    </cfRule>
    <cfRule type="expression" dxfId="524" priority="192">
      <formula>AND($K207="Corporate Office",$I207="Check")</formula>
    </cfRule>
    <cfRule type="expression" dxfId="523" priority="193">
      <formula>AND($I207="Credit Memo",$K207="Corporate Office")</formula>
    </cfRule>
  </conditionalFormatting>
  <conditionalFormatting sqref="N193:P196">
    <cfRule type="expression" dxfId="522" priority="189">
      <formula>AND($G$198&lt;100000,$G198&gt;=10000)</formula>
    </cfRule>
    <cfRule type="expression" dxfId="521" priority="190">
      <formula>$G198&gt;=100000</formula>
    </cfRule>
  </conditionalFormatting>
  <conditionalFormatting sqref="N205:P208">
    <cfRule type="expression" dxfId="520" priority="187">
      <formula>AND($G$210&lt;=100000,$G210&gt;=10000)</formula>
    </cfRule>
    <cfRule type="expression" dxfId="519" priority="188">
      <formula>$G210&gt;=100000</formula>
    </cfRule>
  </conditionalFormatting>
  <conditionalFormatting sqref="I219">
    <cfRule type="expression" dxfId="518" priority="159">
      <formula>$E219&lt;&gt;"Please Select"</formula>
    </cfRule>
  </conditionalFormatting>
  <conditionalFormatting sqref="E219">
    <cfRule type="expression" dxfId="517" priority="158">
      <formula>$E$218="Yes"</formula>
    </cfRule>
  </conditionalFormatting>
  <conditionalFormatting sqref="K222">
    <cfRule type="expression" dxfId="516" priority="156">
      <formula>$E$219&lt;&gt;"Please Select"</formula>
    </cfRule>
  </conditionalFormatting>
  <conditionalFormatting sqref="E195">
    <cfRule type="expression" dxfId="515" priority="136">
      <formula>$E$194="Yes"</formula>
    </cfRule>
  </conditionalFormatting>
  <conditionalFormatting sqref="K21:K23 G21:G23">
    <cfRule type="expression" dxfId="514" priority="135">
      <formula>$E$14="Volume Incentive Tiered"</formula>
    </cfRule>
  </conditionalFormatting>
  <conditionalFormatting sqref="K63:K65 G63:G65">
    <cfRule type="expression" dxfId="513" priority="124">
      <formula>$E$56="DS Tiered Average Invoice Dollar Qualifier"</formula>
    </cfRule>
  </conditionalFormatting>
  <conditionalFormatting sqref="K91:K93">
    <cfRule type="expression" dxfId="512" priority="123">
      <formula>$E$84="EB Tiered Percent Qualifier"</formula>
    </cfRule>
  </conditionalFormatting>
  <conditionalFormatting sqref="K34">
    <cfRule type="expression" dxfId="511" priority="120">
      <formula>$E28="Volume Incentive Tiered"</formula>
    </cfRule>
  </conditionalFormatting>
  <conditionalFormatting sqref="K35:K37">
    <cfRule type="expression" dxfId="510" priority="119">
      <formula>$E$28="Volume Incentive Tiered"</formula>
    </cfRule>
  </conditionalFormatting>
  <conditionalFormatting sqref="K48">
    <cfRule type="expression" dxfId="509" priority="117">
      <formula>$E42="Volume Incentive Tiered"</formula>
    </cfRule>
  </conditionalFormatting>
  <conditionalFormatting sqref="K49:K51">
    <cfRule type="expression" dxfId="508" priority="116">
      <formula>$E$42="Volume Incentive Tiered"</formula>
    </cfRule>
  </conditionalFormatting>
  <conditionalFormatting sqref="K75">
    <cfRule type="expression" dxfId="507" priority="115">
      <formula>OR($E70="DS Tiered Average Invoice Dollar Qualifier",$E70="DS Threshold Average Invoice Dollar Qualifier")</formula>
    </cfRule>
  </conditionalFormatting>
  <conditionalFormatting sqref="K76">
    <cfRule type="expression" dxfId="506" priority="114">
      <formula>$E70="DS Tiered Average Invoice Dollar Qualifier"</formula>
    </cfRule>
  </conditionalFormatting>
  <conditionalFormatting sqref="K77:K79">
    <cfRule type="expression" dxfId="505" priority="113">
      <formula>$E$70="DS Tiered Average Invoice Dollar Qualifier"</formula>
    </cfRule>
  </conditionalFormatting>
  <conditionalFormatting sqref="K104">
    <cfRule type="expression" dxfId="504" priority="111">
      <formula>$E98="EB Tiered Percent Qualifier"</formula>
    </cfRule>
  </conditionalFormatting>
  <conditionalFormatting sqref="K105:K107">
    <cfRule type="expression" dxfId="503" priority="110">
      <formula>$E$98="EB Tiered Percent Qualifier"</formula>
    </cfRule>
  </conditionalFormatting>
  <conditionalFormatting sqref="T12:T14">
    <cfRule type="cellIs" dxfId="502" priority="109" operator="equal">
      <formula>"Yes"</formula>
    </cfRule>
  </conditionalFormatting>
  <conditionalFormatting sqref="K19">
    <cfRule type="expression" dxfId="501" priority="106">
      <formula>$E$14&lt;&gt;"Please Select"</formula>
    </cfRule>
  </conditionalFormatting>
  <conditionalFormatting sqref="K33">
    <cfRule type="expression" dxfId="500" priority="105">
      <formula>$E$28&lt;&gt;"Please Select"</formula>
    </cfRule>
  </conditionalFormatting>
  <conditionalFormatting sqref="K47">
    <cfRule type="expression" dxfId="499" priority="104">
      <formula>$E$42&lt;&gt;"Please Select"</formula>
    </cfRule>
  </conditionalFormatting>
  <conditionalFormatting sqref="K89">
    <cfRule type="expression" dxfId="498" priority="103">
      <formula>$E$84&lt;&gt;"Please Select"</formula>
    </cfRule>
  </conditionalFormatting>
  <conditionalFormatting sqref="K103">
    <cfRule type="expression" dxfId="497" priority="102">
      <formula>$E$98&lt;&gt;"Please Select"</formula>
    </cfRule>
  </conditionalFormatting>
  <conditionalFormatting sqref="K28">
    <cfRule type="expression" dxfId="496" priority="95">
      <formula>AND($E28&lt;&gt;"Please Select",$I28&lt;&gt;"Check")</formula>
    </cfRule>
  </conditionalFormatting>
  <conditionalFormatting sqref="K42">
    <cfRule type="expression" dxfId="495" priority="94">
      <formula>AND($E42&lt;&gt;"Please Select",$I42&lt;&gt;"Check")</formula>
    </cfRule>
  </conditionalFormatting>
  <conditionalFormatting sqref="K56">
    <cfRule type="expression" dxfId="494" priority="93">
      <formula>AND($E56&lt;&gt;"Please Select",$I56&lt;&gt;"Check")</formula>
    </cfRule>
  </conditionalFormatting>
  <conditionalFormatting sqref="K70">
    <cfRule type="expression" dxfId="493" priority="92">
      <formula>AND($E70&lt;&gt;"Please Select",$I70&lt;&gt;"Check")</formula>
    </cfRule>
  </conditionalFormatting>
  <conditionalFormatting sqref="K84">
    <cfRule type="expression" dxfId="492" priority="91">
      <formula>AND($E84&lt;&gt;"Please Select",$I84&lt;&gt;"Check")</formula>
    </cfRule>
  </conditionalFormatting>
  <conditionalFormatting sqref="K98">
    <cfRule type="expression" dxfId="491" priority="90">
      <formula>AND($E98&lt;&gt;"Please Select",$I98&lt;&gt;"Check")</formula>
    </cfRule>
  </conditionalFormatting>
  <conditionalFormatting sqref="K112">
    <cfRule type="expression" dxfId="490" priority="89">
      <formula>AND($E112&lt;&gt;"Please Select",$I112&lt;&gt;"Check")</formula>
    </cfRule>
  </conditionalFormatting>
  <conditionalFormatting sqref="K152">
    <cfRule type="expression" dxfId="489" priority="88">
      <formula>AND($E152&lt;&gt;"Please Select",$I152&lt;&gt;"Check")</formula>
    </cfRule>
  </conditionalFormatting>
  <conditionalFormatting sqref="K176">
    <cfRule type="expression" dxfId="488" priority="85">
      <formula>AND($E176&lt;&gt;"Please Select",$I176&lt;&gt;"Check")</formula>
    </cfRule>
  </conditionalFormatting>
  <conditionalFormatting sqref="G35:G37">
    <cfRule type="expression" dxfId="487" priority="77">
      <formula>$E$28="Volume Incentive Tiered"</formula>
    </cfRule>
  </conditionalFormatting>
  <conditionalFormatting sqref="G49:G51">
    <cfRule type="expression" dxfId="486" priority="74">
      <formula>$E$42="Volume Incentive Tiered"</formula>
    </cfRule>
  </conditionalFormatting>
  <conditionalFormatting sqref="G77:G79">
    <cfRule type="expression" dxfId="485" priority="71">
      <formula>$E$70="DS Tiered Average Invoice Dollar Qualifier"</formula>
    </cfRule>
  </conditionalFormatting>
  <conditionalFormatting sqref="I187">
    <cfRule type="expression" dxfId="484" priority="64">
      <formula>$E$184&lt;&gt;"Please Select"</formula>
    </cfRule>
  </conditionalFormatting>
  <conditionalFormatting sqref="G198">
    <cfRule type="expression" dxfId="483" priority="62">
      <formula>$E$195="Prepaid Single Payment"</formula>
    </cfRule>
  </conditionalFormatting>
  <conditionalFormatting sqref="G210">
    <cfRule type="expression" dxfId="482" priority="61">
      <formula>$E$207="Prepaid Single Payment"</formula>
    </cfRule>
  </conditionalFormatting>
  <conditionalFormatting sqref="G105:G107">
    <cfRule type="expression" dxfId="481" priority="60">
      <formula>$E$98="EB Tiered Percent Qualifier"</formula>
    </cfRule>
  </conditionalFormatting>
  <conditionalFormatting sqref="G91:G93">
    <cfRule type="expression" dxfId="480" priority="59">
      <formula>$E$84="EB Tiered Percent Qualifier"</formula>
    </cfRule>
  </conditionalFormatting>
  <conditionalFormatting sqref="G90">
    <cfRule type="expression" dxfId="479" priority="58">
      <formula>$E$84="EB Tiered Percent Qualifier"</formula>
    </cfRule>
  </conditionalFormatting>
  <conditionalFormatting sqref="G104">
    <cfRule type="expression" dxfId="478" priority="57">
      <formula>$E$98="EB Tiered Percent Qualifier"</formula>
    </cfRule>
  </conditionalFormatting>
  <conditionalFormatting sqref="I89:I93">
    <cfRule type="cellIs" dxfId="477" priority="56" operator="equal">
      <formula>0</formula>
    </cfRule>
  </conditionalFormatting>
  <conditionalFormatting sqref="I103:I107">
    <cfRule type="cellIs" dxfId="476" priority="55" operator="equal">
      <formula>0</formula>
    </cfRule>
  </conditionalFormatting>
  <conditionalFormatting sqref="M198">
    <cfRule type="expression" dxfId="475" priority="54">
      <formula>$E$195&lt;&gt;"Prepay Multi Yr Under"</formula>
    </cfRule>
  </conditionalFormatting>
  <conditionalFormatting sqref="M199">
    <cfRule type="expression" dxfId="474" priority="53">
      <formula>$E$195&lt;&gt;"Prepay Multi Yr Under"</formula>
    </cfRule>
  </conditionalFormatting>
  <conditionalFormatting sqref="M200">
    <cfRule type="expression" dxfId="473" priority="52">
      <formula>$E$195&lt;&gt;"Prepay Multi Yr Under"</formula>
    </cfRule>
  </conditionalFormatting>
  <conditionalFormatting sqref="M201">
    <cfRule type="expression" dxfId="472" priority="51">
      <formula>$E$195&lt;&gt;"Prepay Multi Yr Under"</formula>
    </cfRule>
  </conditionalFormatting>
  <conditionalFormatting sqref="M202">
    <cfRule type="expression" dxfId="471" priority="50">
      <formula>$E$195&lt;&gt;"Prepay Multi Yr Under"</formula>
    </cfRule>
  </conditionalFormatting>
  <conditionalFormatting sqref="M210">
    <cfRule type="expression" dxfId="470" priority="49">
      <formula>$E$207&lt;&gt;"Prepay Multi Yr Under"</formula>
    </cfRule>
  </conditionalFormatting>
  <conditionalFormatting sqref="M211">
    <cfRule type="expression" dxfId="469" priority="48">
      <formula>$E$207&lt;&gt;"Prepay Multi Yr Under"</formula>
    </cfRule>
  </conditionalFormatting>
  <conditionalFormatting sqref="M212">
    <cfRule type="expression" dxfId="468" priority="47">
      <formula>$E$207&lt;&gt;"Prepay Multi Yr Under"</formula>
    </cfRule>
  </conditionalFormatting>
  <conditionalFormatting sqref="M213">
    <cfRule type="expression" dxfId="467" priority="46">
      <formula>$E$207&lt;&gt;"Prepay Multi Yr Under"</formula>
    </cfRule>
  </conditionalFormatting>
  <conditionalFormatting sqref="M214">
    <cfRule type="expression" dxfId="466" priority="45">
      <formula>$E$207&lt;&gt;"Prepay Multi Yr Under"</formula>
    </cfRule>
  </conditionalFormatting>
  <conditionalFormatting sqref="K198:K202">
    <cfRule type="expression" dxfId="465" priority="44">
      <formula>$E$195="Prepaid Single Payment"</formula>
    </cfRule>
  </conditionalFormatting>
  <conditionalFormatting sqref="K210:K214">
    <cfRule type="expression" dxfId="464" priority="43">
      <formula>$E$207="Prepaid Single Payment"</formula>
    </cfRule>
  </conditionalFormatting>
  <conditionalFormatting sqref="E207">
    <cfRule type="expression" dxfId="463" priority="42">
      <formula>$E$206="Yes"</formula>
    </cfRule>
  </conditionalFormatting>
  <conditionalFormatting sqref="I120">
    <cfRule type="expression" dxfId="462" priority="40">
      <formula>$E$120&lt;&gt;"Please Select"</formula>
    </cfRule>
  </conditionalFormatting>
  <conditionalFormatting sqref="G120">
    <cfRule type="expression" dxfId="461" priority="39">
      <formula>$E$120&lt;&gt;"Please Select"</formula>
    </cfRule>
  </conditionalFormatting>
  <conditionalFormatting sqref="M120">
    <cfRule type="expression" dxfId="460" priority="36">
      <formula>$K$120&lt;&gt;"Corporate Office"</formula>
    </cfRule>
    <cfRule type="expression" dxfId="459" priority="37">
      <formula>AND($K$120="Corporate Office",$I$120="Check")</formula>
    </cfRule>
    <cfRule type="expression" dxfId="458" priority="38">
      <formula>AND($I$120="Credit Memo",$K$120="Corporate Office")</formula>
    </cfRule>
  </conditionalFormatting>
  <conditionalFormatting sqref="E120">
    <cfRule type="expression" dxfId="457" priority="35">
      <formula>$E$119="Yes"</formula>
    </cfRule>
  </conditionalFormatting>
  <conditionalFormatting sqref="G123">
    <cfRule type="expression" dxfId="456" priority="34">
      <formula>$E$120="Growth Incentive Single Rate"</formula>
    </cfRule>
  </conditionalFormatting>
  <conditionalFormatting sqref="K123">
    <cfRule type="expression" dxfId="455" priority="33">
      <formula>$E$120&lt;&gt;"Please Select"</formula>
    </cfRule>
  </conditionalFormatting>
  <conditionalFormatting sqref="K120">
    <cfRule type="expression" dxfId="454" priority="32">
      <formula>AND($E120&lt;&gt;"Please Select",$I120&lt;&gt;"Check")</formula>
    </cfRule>
  </conditionalFormatting>
  <conditionalFormatting sqref="I128">
    <cfRule type="expression" dxfId="453" priority="31">
      <formula>$E$128&lt;&gt;"Please Select"</formula>
    </cfRule>
  </conditionalFormatting>
  <conditionalFormatting sqref="G128">
    <cfRule type="expression" dxfId="452" priority="30">
      <formula>$E$128&lt;&gt;"Please Select"</formula>
    </cfRule>
  </conditionalFormatting>
  <conditionalFormatting sqref="M128">
    <cfRule type="expression" dxfId="451" priority="27">
      <formula>$K$128&lt;&gt;"Corporate Office"</formula>
    </cfRule>
    <cfRule type="expression" dxfId="450" priority="28">
      <formula>AND($K$128="Corporate Office",$I$128="Check")</formula>
    </cfRule>
    <cfRule type="expression" dxfId="449" priority="29">
      <formula>AND($I$128="Credit Memo",$K$128="Corporate Office")</formula>
    </cfRule>
  </conditionalFormatting>
  <conditionalFormatting sqref="E128">
    <cfRule type="expression" dxfId="448" priority="26">
      <formula>$E$127="Yes"</formula>
    </cfRule>
  </conditionalFormatting>
  <conditionalFormatting sqref="G131">
    <cfRule type="expression" dxfId="447" priority="25">
      <formula>$E$128="Growth Incentive Single Rate"</formula>
    </cfRule>
  </conditionalFormatting>
  <conditionalFormatting sqref="K131">
    <cfRule type="expression" dxfId="446" priority="24">
      <formula>$E$128&lt;&gt;"Please Select"</formula>
    </cfRule>
  </conditionalFormatting>
  <conditionalFormatting sqref="K128">
    <cfRule type="expression" dxfId="445" priority="23">
      <formula>AND($E128&lt;&gt;"Please Select",$I128&lt;&gt;"Check")</formula>
    </cfRule>
  </conditionalFormatting>
  <conditionalFormatting sqref="I144">
    <cfRule type="expression" dxfId="444" priority="22">
      <formula>$E$144&lt;&gt;"Please Select"</formula>
    </cfRule>
  </conditionalFormatting>
  <conditionalFormatting sqref="G144">
    <cfRule type="expression" dxfId="443" priority="21">
      <formula>$E$144&lt;&gt;"Please Select"</formula>
    </cfRule>
  </conditionalFormatting>
  <conditionalFormatting sqref="M144">
    <cfRule type="expression" dxfId="442" priority="18">
      <formula>$K$144&lt;&gt;"Corporate Office"</formula>
    </cfRule>
    <cfRule type="expression" dxfId="441" priority="19">
      <formula>AND($K$144="Corporate Office",$I$144="Check")</formula>
    </cfRule>
    <cfRule type="expression" dxfId="440" priority="20">
      <formula>AND($I$144="Credit Memo",$K$144="Corporate Office")</formula>
    </cfRule>
  </conditionalFormatting>
  <conditionalFormatting sqref="E144">
    <cfRule type="expression" dxfId="439" priority="17">
      <formula>$E$143="Yes"</formula>
    </cfRule>
  </conditionalFormatting>
  <conditionalFormatting sqref="G147">
    <cfRule type="expression" dxfId="438" priority="16">
      <formula>$E$144="Growth Incentive Single Rate"</formula>
    </cfRule>
  </conditionalFormatting>
  <conditionalFormatting sqref="K147">
    <cfRule type="expression" dxfId="437" priority="15">
      <formula>$E$144&lt;&gt;"Please Select"</formula>
    </cfRule>
  </conditionalFormatting>
  <conditionalFormatting sqref="K144">
    <cfRule type="expression" dxfId="436" priority="14">
      <formula>AND($E144&lt;&gt;"Please Select",$I144&lt;&gt;"Check")</formula>
    </cfRule>
  </conditionalFormatting>
  <conditionalFormatting sqref="I136">
    <cfRule type="expression" dxfId="435" priority="13">
      <formula>$E$136&lt;&gt;"Please Select"</formula>
    </cfRule>
  </conditionalFormatting>
  <conditionalFormatting sqref="G136">
    <cfRule type="expression" dxfId="434" priority="12">
      <formula>$E$136&lt;&gt;"Please Select"</formula>
    </cfRule>
  </conditionalFormatting>
  <conditionalFormatting sqref="M136">
    <cfRule type="expression" dxfId="433" priority="9">
      <formula>$K$136&lt;&gt;"Corporate Office"</formula>
    </cfRule>
    <cfRule type="expression" dxfId="432" priority="10">
      <formula>AND($K$136="Corporate Office",$I$136="Check")</formula>
    </cfRule>
    <cfRule type="expression" dxfId="431" priority="11">
      <formula>AND($I$136="Credit Memo",$K$136="Corporate Office")</formula>
    </cfRule>
  </conditionalFormatting>
  <conditionalFormatting sqref="E136">
    <cfRule type="expression" dxfId="430" priority="8">
      <formula>$E$135="Yes"</formula>
    </cfRule>
  </conditionalFormatting>
  <conditionalFormatting sqref="G139">
    <cfRule type="expression" dxfId="429" priority="7">
      <formula>$E$136="Growth Incentive Single Rate"</formula>
    </cfRule>
  </conditionalFormatting>
  <conditionalFormatting sqref="K139">
    <cfRule type="expression" dxfId="428" priority="6">
      <formula>$E$136&lt;&gt;"Please Select"</formula>
    </cfRule>
  </conditionalFormatting>
  <conditionalFormatting sqref="K136">
    <cfRule type="expression" dxfId="427" priority="5">
      <formula>AND($E136&lt;&gt;"Please Select",$I136&lt;&gt;"Check")</formula>
    </cfRule>
  </conditionalFormatting>
  <conditionalFormatting sqref="K223">
    <cfRule type="cellIs" dxfId="426" priority="4" operator="equal">
      <formula>"Recommended NCI is 1%"</formula>
    </cfRule>
    <cfRule type="cellIs" dxfId="425" priority="2" operator="equal">
      <formula>"Rate cannot be greater than the Prepaid Rate % of Sales"</formula>
    </cfRule>
  </conditionalFormatting>
  <conditionalFormatting sqref="O225">
    <cfRule type="containsBlanks" dxfId="42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658" t="s">
        <v>210</v>
      </c>
      <c r="D2" s="1658"/>
      <c r="E2" s="1658"/>
      <c r="F2" s="500"/>
      <c r="G2" s="172"/>
      <c r="H2" s="172"/>
      <c r="I2" s="172"/>
      <c r="J2" s="172"/>
      <c r="K2" s="172"/>
      <c r="L2" s="175"/>
    </row>
    <row r="3" spans="2:23" x14ac:dyDescent="0.25">
      <c r="B3" s="178"/>
      <c r="C3" s="1667" t="s">
        <v>1246</v>
      </c>
      <c r="D3" s="1668"/>
      <c r="E3" s="385">
        <f>Welcome!$D$8</f>
        <v>0</v>
      </c>
      <c r="F3" s="388"/>
      <c r="G3" s="472" t="s">
        <v>110</v>
      </c>
      <c r="H3" s="1663" t="str">
        <f>IFERROR(VLOOKUP($H$4,'Market Geography'!$D:$G,4,FALSE),"Select Market")</f>
        <v>Select Market</v>
      </c>
      <c r="I3" s="1663"/>
      <c r="J3" s="1663"/>
      <c r="K3" s="1664"/>
      <c r="L3" s="179"/>
    </row>
    <row r="4" spans="2:23" x14ac:dyDescent="0.25">
      <c r="B4" s="178"/>
      <c r="C4" s="1669" t="s">
        <v>1247</v>
      </c>
      <c r="D4" s="1670"/>
      <c r="E4" s="354" t="str">
        <f>Welcome!$D$12</f>
        <v>Select Term</v>
      </c>
      <c r="F4" s="501"/>
      <c r="G4" s="473" t="s">
        <v>881</v>
      </c>
      <c r="H4" s="1665">
        <f>Welcome!$D$4</f>
        <v>0</v>
      </c>
      <c r="I4" s="1665"/>
      <c r="J4" s="1665"/>
      <c r="K4" s="1666"/>
      <c r="L4" s="179"/>
    </row>
    <row r="5" spans="2:23" x14ac:dyDescent="0.25">
      <c r="B5" s="178"/>
      <c r="C5" s="1669" t="s">
        <v>1252</v>
      </c>
      <c r="D5" s="1670"/>
      <c r="E5" s="143">
        <f>'PIM Model'!$G$31</f>
        <v>0</v>
      </c>
      <c r="F5" s="502"/>
      <c r="G5" s="473" t="s">
        <v>107</v>
      </c>
      <c r="H5" s="1665" t="str">
        <f>'Multi-Customer'!$S$49</f>
        <v>Enter Customer(s)</v>
      </c>
      <c r="I5" s="1665"/>
      <c r="J5" s="1665"/>
      <c r="K5" s="1666"/>
      <c r="L5" s="179"/>
    </row>
    <row r="6" spans="2:23" x14ac:dyDescent="0.25">
      <c r="B6" s="178"/>
      <c r="C6" s="1669" t="s">
        <v>1253</v>
      </c>
      <c r="D6" s="1670"/>
      <c r="E6" s="144">
        <f>'PIM Model'!$E$6</f>
        <v>0</v>
      </c>
      <c r="F6" s="388"/>
      <c r="G6" s="473" t="s">
        <v>1262</v>
      </c>
      <c r="H6" s="1665" t="str">
        <f>IF('Multi-Customer'!$AH$40 = "MULTIPLE MENU TYPES","MULTIPLE TYPES",'Multi-Customer'!$AH$40)</f>
        <v>MULTIPLE TYPES</v>
      </c>
      <c r="I6" s="1665"/>
      <c r="J6" s="1665"/>
      <c r="K6" s="1666"/>
      <c r="L6" s="179"/>
      <c r="R6" s="503"/>
    </row>
    <row r="7" spans="2:23" ht="15.75" thickBot="1" x14ac:dyDescent="0.3">
      <c r="B7" s="178"/>
      <c r="C7" s="1674" t="s">
        <v>1254</v>
      </c>
      <c r="D7" s="1675"/>
      <c r="E7" s="386">
        <f>IFERROR('PIM Ranges'!$AU$3,0)</f>
        <v>0</v>
      </c>
      <c r="F7" s="177"/>
      <c r="G7" s="474" t="s">
        <v>1255</v>
      </c>
      <c r="H7" s="1672" t="s">
        <v>206</v>
      </c>
      <c r="I7" s="1672"/>
      <c r="J7" s="1672"/>
      <c r="K7" s="1673"/>
      <c r="L7" s="179"/>
      <c r="P7" s="177"/>
      <c r="Q7" s="153"/>
      <c r="R7" s="504"/>
      <c r="S7" s="134"/>
      <c r="T7" s="153"/>
      <c r="U7" s="177"/>
      <c r="V7" s="153"/>
      <c r="W7" s="177"/>
    </row>
    <row r="8" spans="2:23" ht="13.9" customHeight="1" x14ac:dyDescent="0.25">
      <c r="B8" s="178"/>
      <c r="D8" s="136"/>
      <c r="E8" s="1615"/>
      <c r="F8" s="161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661" t="s">
        <v>886</v>
      </c>
      <c r="J10" s="166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659" t="str">
        <f>IFERROR($E11/$E$5,"")</f>
        <v/>
      </c>
      <c r="J11" s="1659"/>
      <c r="K11" s="245"/>
      <c r="L11" s="179"/>
      <c r="R11" s="503"/>
    </row>
    <row r="12" spans="2:23" ht="36" customHeight="1" x14ac:dyDescent="0.25">
      <c r="B12" s="178"/>
      <c r="C12" s="244"/>
      <c r="D12" s="1676" t="s">
        <v>684</v>
      </c>
      <c r="E12" s="167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659" t="str">
        <f>IFERROR(E13/E5,"")</f>
        <v/>
      </c>
      <c r="J13" s="1659"/>
      <c r="K13" s="245"/>
      <c r="L13" s="179"/>
    </row>
    <row r="14" spans="2:23" s="771" customFormat="1" ht="36.6" customHeight="1" x14ac:dyDescent="0.25">
      <c r="B14" s="178"/>
      <c r="C14" s="244"/>
      <c r="D14" s="1676" t="s">
        <v>1167</v>
      </c>
      <c r="E14" s="167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659" t="str">
        <f>IFERROR($E15/$E$5,"")</f>
        <v/>
      </c>
      <c r="J15" s="1659"/>
      <c r="K15" s="245"/>
      <c r="L15" s="179"/>
    </row>
    <row r="16" spans="2:23" ht="26.45" customHeight="1" x14ac:dyDescent="0.25">
      <c r="B16" s="178"/>
      <c r="C16" s="244"/>
      <c r="D16" s="1671" t="s">
        <v>686</v>
      </c>
      <c r="E16" s="167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659" t="str">
        <f>IFERROR($E17/$E$5,"")</f>
        <v/>
      </c>
      <c r="J17" s="1659"/>
      <c r="K17" s="245"/>
      <c r="L17" s="179"/>
    </row>
    <row r="18" spans="2:12" ht="25.9" customHeight="1" x14ac:dyDescent="0.25">
      <c r="B18" s="178"/>
      <c r="C18" s="244"/>
      <c r="D18" s="1671" t="s">
        <v>685</v>
      </c>
      <c r="E18" s="167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660" t="str">
        <f>IFERROR($E19/$E$5,"")</f>
        <v/>
      </c>
      <c r="J19" s="166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659" t="str">
        <f>IFERROR($E23/$E$5,"")</f>
        <v/>
      </c>
      <c r="J23" s="1659"/>
      <c r="K23" s="245"/>
      <c r="L23" s="179"/>
    </row>
    <row r="24" spans="2:12" ht="16.149999999999999" customHeight="1" x14ac:dyDescent="0.25">
      <c r="B24" s="178"/>
      <c r="C24" s="244"/>
      <c r="D24" s="1662" t="s">
        <v>928</v>
      </c>
      <c r="E24" s="166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661" t="s">
        <v>886</v>
      </c>
      <c r="J28" s="1661"/>
      <c r="K28" s="245"/>
      <c r="L28" s="179"/>
    </row>
    <row r="29" spans="2:12" ht="25.15" customHeight="1" x14ac:dyDescent="0.25">
      <c r="B29" s="178"/>
      <c r="C29" s="244"/>
      <c r="D29" s="524" t="s">
        <v>221</v>
      </c>
      <c r="E29" s="525">
        <f>IFERROR('EB_CM (Back)'!$F$47,0)</f>
        <v>0</v>
      </c>
      <c r="F29" s="188"/>
      <c r="G29" s="512">
        <f>IFERROR(E29/'PIM Model'!$H$31,0)</f>
        <v>0</v>
      </c>
      <c r="H29" s="188"/>
      <c r="I29" s="1659" t="str">
        <f>IFERROR($E29/$E$5,"")</f>
        <v/>
      </c>
      <c r="J29" s="165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659" t="str">
        <f>IFERROR($E30/$E$5,"")</f>
        <v/>
      </c>
      <c r="J30" s="1659"/>
      <c r="K30" s="245"/>
      <c r="L30" s="179"/>
    </row>
    <row r="31" spans="2:12" ht="27.6" customHeight="1" x14ac:dyDescent="0.25">
      <c r="B31" s="178"/>
      <c r="C31" s="530"/>
      <c r="D31" s="1671" t="s">
        <v>230</v>
      </c>
      <c r="E31" s="167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671"/>
      <c r="E37" s="167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667" t="s">
        <v>1246</v>
      </c>
      <c r="D4" s="1668"/>
      <c r="E4" s="646">
        <f>Welcome!$D$8</f>
        <v>0</v>
      </c>
      <c r="F4" s="139"/>
      <c r="G4" s="472" t="s">
        <v>110</v>
      </c>
      <c r="H4" s="1602" t="str">
        <f>IFERROR(VLOOKUP($H$5,'Market Geography'!$D:$G,4,FALSE),"Select Market")</f>
        <v>Select Market</v>
      </c>
      <c r="I4" s="1603"/>
      <c r="J4" s="1604"/>
      <c r="K4" s="922"/>
      <c r="L4" s="922"/>
      <c r="M4" s="922"/>
      <c r="N4" s="922"/>
      <c r="O4" s="922"/>
      <c r="P4" s="796"/>
      <c r="Q4" s="798"/>
      <c r="R4" s="737"/>
      <c r="S4" s="536"/>
    </row>
    <row r="5" spans="1:31" x14ac:dyDescent="0.25">
      <c r="B5" s="178"/>
      <c r="C5" s="1669" t="s">
        <v>1247</v>
      </c>
      <c r="D5" s="1670"/>
      <c r="E5" s="354" t="str">
        <f>Welcome!$D$12</f>
        <v>Select Term</v>
      </c>
      <c r="F5" s="139"/>
      <c r="G5" s="473" t="s">
        <v>881</v>
      </c>
      <c r="H5" s="1599">
        <f>Welcome!$D$4</f>
        <v>0</v>
      </c>
      <c r="I5" s="1600"/>
      <c r="J5" s="1601"/>
      <c r="K5" s="922"/>
      <c r="L5" s="922"/>
      <c r="M5" s="922"/>
      <c r="N5" s="922"/>
      <c r="O5" s="922"/>
      <c r="P5" s="796"/>
      <c r="Q5" s="798"/>
      <c r="R5" s="737"/>
      <c r="S5" s="536"/>
    </row>
    <row r="6" spans="1:31" x14ac:dyDescent="0.25">
      <c r="B6" s="178"/>
      <c r="C6" s="1669" t="s">
        <v>1252</v>
      </c>
      <c r="D6" s="1670"/>
      <c r="E6" s="355">
        <f>IFERROR('PIM Model'!$G$31,0)</f>
        <v>0</v>
      </c>
      <c r="F6" s="387"/>
      <c r="G6" s="473" t="s">
        <v>107</v>
      </c>
      <c r="H6" s="1599" t="str">
        <f>'Multi-Customer'!$S$49</f>
        <v>Enter Customer(s)</v>
      </c>
      <c r="I6" s="1600"/>
      <c r="J6" s="1601"/>
      <c r="K6" s="922"/>
      <c r="L6" s="922"/>
      <c r="M6" s="922"/>
      <c r="N6" s="922"/>
      <c r="O6" s="922"/>
      <c r="P6" s="796"/>
      <c r="Q6" s="798"/>
      <c r="R6" s="737"/>
      <c r="S6" s="536"/>
    </row>
    <row r="7" spans="1:31" x14ac:dyDescent="0.25">
      <c r="B7" s="178"/>
      <c r="C7" s="1669" t="s">
        <v>1253</v>
      </c>
      <c r="D7" s="1670"/>
      <c r="E7" s="537">
        <f>IFERROR('Variable Costs (Back)'!$K$26,0)</f>
        <v>0</v>
      </c>
      <c r="F7" s="177"/>
      <c r="G7" s="473" t="s">
        <v>1262</v>
      </c>
      <c r="H7" s="1599" t="str">
        <f>'Multi-Customer'!$AH$40</f>
        <v>MULTIPLE TYPES</v>
      </c>
      <c r="I7" s="1600"/>
      <c r="J7" s="1601"/>
      <c r="K7" s="922"/>
      <c r="L7" s="922"/>
      <c r="M7" s="922"/>
      <c r="N7" s="922"/>
      <c r="O7" s="922"/>
      <c r="P7" s="796"/>
      <c r="Q7" s="798"/>
      <c r="R7" s="737"/>
      <c r="S7" s="536"/>
    </row>
    <row r="8" spans="1:31" ht="15.75" thickBot="1" x14ac:dyDescent="0.3">
      <c r="B8" s="178"/>
      <c r="C8" s="1674" t="s">
        <v>1254</v>
      </c>
      <c r="D8" s="1675"/>
      <c r="E8" s="386">
        <f>IFERROR('PIM Ranges'!$AU$3,0)</f>
        <v>0</v>
      </c>
      <c r="F8" s="388"/>
      <c r="G8" s="474" t="s">
        <v>1255</v>
      </c>
      <c r="H8" s="1678" t="s">
        <v>206</v>
      </c>
      <c r="I8" s="1679"/>
      <c r="J8" s="168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87" t="s">
        <v>1207</v>
      </c>
      <c r="R11" s="168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685" t="s">
        <v>1207</v>
      </c>
      <c r="R21" s="1686"/>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684" t="s">
        <v>230</v>
      </c>
      <c r="E33" s="1684"/>
      <c r="F33" s="1684"/>
      <c r="G33" s="1684"/>
      <c r="H33" s="555"/>
      <c r="I33" s="1683" t="str">
        <f>IF($J$34=0,IF($N$34=0,"","Customer EB % Missing"),IF($N$34=0,"Customer Drops/Wk Missing","Customer EB % &amp; Drops/Wk Missing"))</f>
        <v/>
      </c>
      <c r="J33" s="1683"/>
      <c r="K33" s="1683"/>
      <c r="L33" s="1683"/>
      <c r="M33" s="1683"/>
      <c r="N33" s="168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681" t="s">
        <v>1207</v>
      </c>
      <c r="R38" s="168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81"/>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682"/>
      <c r="C42" s="1682"/>
      <c r="D42" s="1682"/>
      <c r="N42" s="1654"/>
      <c r="O42" s="1654"/>
      <c r="P42" s="1654"/>
      <c r="Q42" s="1654"/>
      <c r="R42" s="1654"/>
      <c r="S42" s="1654"/>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10" priority="75" operator="containsText" text="Below Average">
      <formula>NOT(ISERROR(SEARCH("Below Average",I26)))</formula>
    </cfRule>
  </conditionalFormatting>
  <conditionalFormatting sqref="N12">
    <cfRule type="expression" dxfId="409" priority="50">
      <formula>$Q$12="yes"</formula>
    </cfRule>
    <cfRule type="containsText" dxfId="408" priority="66" operator="containsText" text="Spend">
      <formula>NOT(ISERROR(SEARCH("Spend",N12)))</formula>
    </cfRule>
    <cfRule type="containsText" dxfId="407" priority="70" operator="containsText" text="Approve">
      <formula>NOT(ISERROR(SEARCH("Approve",N12)))</formula>
    </cfRule>
  </conditionalFormatting>
  <conditionalFormatting sqref="N13:N16">
    <cfRule type="containsText" dxfId="406" priority="65" operator="containsText" text="Reject">
      <formula>NOT(ISERROR(SEARCH("Reject",N13)))</formula>
    </cfRule>
    <cfRule type="containsText" dxfId="405" priority="69" operator="containsText" text="Approve">
      <formula>NOT(ISERROR(SEARCH("Approve",N13)))</formula>
    </cfRule>
  </conditionalFormatting>
  <conditionalFormatting sqref="E16">
    <cfRule type="cellIs" dxfId="404" priority="62" operator="notEqual">
      <formula>0</formula>
    </cfRule>
  </conditionalFormatting>
  <conditionalFormatting sqref="Q38:R39">
    <cfRule type="expression" dxfId="403" priority="1">
      <formula>H39&lt;0</formula>
    </cfRule>
  </conditionalFormatting>
  <conditionalFormatting sqref="N13">
    <cfRule type="expression" dxfId="402" priority="47">
      <formula>$Q$13="Yes"</formula>
    </cfRule>
  </conditionalFormatting>
  <conditionalFormatting sqref="Q11:R11">
    <cfRule type="expression" dxfId="401" priority="41">
      <formula>OR($N$13="Reject",$N$13="")</formula>
    </cfRule>
    <cfRule type="expression" dxfId="400" priority="44">
      <formula>$N$12="Spend"</formula>
    </cfRule>
  </conditionalFormatting>
  <conditionalFormatting sqref="Q12:R12">
    <cfRule type="expression" dxfId="399" priority="43">
      <formula>$N$12="spend"</formula>
    </cfRule>
  </conditionalFormatting>
  <conditionalFormatting sqref="Q13:R13">
    <cfRule type="expression" dxfId="398" priority="42">
      <formula>OR($N$13="Reject",$N$13="")</formula>
    </cfRule>
  </conditionalFormatting>
  <conditionalFormatting sqref="R23">
    <cfRule type="containsText" dxfId="397" priority="36" operator="containsText" text="Caution">
      <formula>NOT(ISERROR(SEARCH("Caution",R23)))</formula>
    </cfRule>
  </conditionalFormatting>
  <conditionalFormatting sqref="N23">
    <cfRule type="expression" dxfId="396" priority="25" stopIfTrue="1">
      <formula>$Q$23="Yes"</formula>
    </cfRule>
    <cfRule type="containsText" dxfId="395" priority="28" operator="containsText" text="Reject">
      <formula>NOT(ISERROR(SEARCH("Reject",N23)))</formula>
    </cfRule>
    <cfRule type="containsText" dxfId="394" priority="29" operator="containsText" text="Caution">
      <formula>NOT(ISERROR(SEARCH("Caution",N23)))</formula>
    </cfRule>
    <cfRule type="expression" dxfId="393" priority="30">
      <formula>$N$23="Approve"</formula>
    </cfRule>
  </conditionalFormatting>
  <conditionalFormatting sqref="Q21:R22">
    <cfRule type="expression" dxfId="392" priority="11">
      <formula>$U$1=""</formula>
    </cfRule>
    <cfRule type="expression" dxfId="391" priority="12">
      <formula>$U$1="Caution"</formula>
    </cfRule>
    <cfRule type="expression" dxfId="390" priority="13">
      <formula>$U$1="Reject"</formula>
    </cfRule>
    <cfRule type="expression" dxfId="389" priority="14">
      <formula>AND($Q$23&lt;&gt;"Yes",$U$1="Approve")</formula>
    </cfRule>
    <cfRule type="expression" dxfId="388" priority="15">
      <formula>AND($Q$23="Yes",$U$1="Approve")</formula>
    </cfRule>
  </conditionalFormatting>
  <conditionalFormatting sqref="Q23:R23">
    <cfRule type="expression" dxfId="387" priority="6">
      <formula>$U$1=""</formula>
    </cfRule>
    <cfRule type="expression" dxfId="386" priority="7">
      <formula>$U$1="Caution"</formula>
    </cfRule>
    <cfRule type="expression" dxfId="385" priority="8">
      <formula>$U$1="Reject"</formula>
    </cfRule>
    <cfRule type="expression" dxfId="384" priority="9">
      <formula>AND($Q$23&lt;&gt;"Yes",$U$1="Approve")</formula>
    </cfRule>
    <cfRule type="expression" dxfId="383" priority="10">
      <formula>AND($Q$23="Yes",$U$1="Approve")</formula>
    </cfRule>
  </conditionalFormatting>
  <conditionalFormatting sqref="N39">
    <cfRule type="expression" dxfId="382" priority="2">
      <formula>$H$34&gt;0</formula>
    </cfRule>
    <cfRule type="containsText" dxfId="381" priority="3" operator="containsText" text="Reject">
      <formula>NOT(ISERROR(SEARCH("Reject",N39)))</formula>
    </cfRule>
    <cfRule type="expression" dxfId="380" priority="4">
      <formula>$Q$39="Yes"</formula>
    </cfRule>
    <cfRule type="expression" dxfId="379" priority="5">
      <formula>N39="Approve"</formula>
    </cfRule>
  </conditionalFormatting>
  <conditionalFormatting sqref="Q39:R39">
    <cfRule type="expression" dxfId="37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93" t="s">
        <v>649</v>
      </c>
      <c r="D2" s="1694"/>
      <c r="E2" s="1694"/>
      <c r="F2" s="1694"/>
      <c r="G2" s="1694"/>
      <c r="H2" s="1694"/>
      <c r="I2" s="1694"/>
      <c r="J2" s="1694"/>
      <c r="K2" s="1694"/>
      <c r="L2" s="1694"/>
      <c r="M2" s="1694"/>
      <c r="N2" s="1694"/>
      <c r="O2" s="1694"/>
      <c r="P2" s="1695"/>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696"/>
      <c r="G4" s="1696"/>
      <c r="P4" s="609"/>
      <c r="T4" s="1" t="s">
        <v>483</v>
      </c>
    </row>
    <row r="5" spans="3:23" x14ac:dyDescent="0.25">
      <c r="C5" s="137"/>
      <c r="E5" s="395"/>
      <c r="P5" s="138"/>
    </row>
    <row r="6" spans="3:23" x14ac:dyDescent="0.25">
      <c r="C6" s="137"/>
      <c r="E6" s="136" t="s">
        <v>1263</v>
      </c>
      <c r="F6" s="1696"/>
      <c r="G6" s="1696"/>
      <c r="P6" s="138"/>
    </row>
    <row r="7" spans="3:23" x14ac:dyDescent="0.25">
      <c r="C7" s="137"/>
      <c r="E7" s="136"/>
      <c r="P7" s="138"/>
    </row>
    <row r="8" spans="3:23" x14ac:dyDescent="0.25">
      <c r="C8" s="137"/>
      <c r="E8" s="136" t="s">
        <v>1264</v>
      </c>
      <c r="F8" s="1696"/>
      <c r="G8" s="1696"/>
      <c r="P8" s="138"/>
    </row>
    <row r="9" spans="3:23" x14ac:dyDescent="0.25">
      <c r="C9" s="137"/>
      <c r="E9" s="136" t="s">
        <v>1265</v>
      </c>
      <c r="F9" s="1696"/>
      <c r="G9" s="1696"/>
      <c r="P9" s="138"/>
    </row>
    <row r="10" spans="3:23" x14ac:dyDescent="0.25">
      <c r="C10" s="137"/>
      <c r="E10" s="136" t="s">
        <v>877</v>
      </c>
      <c r="F10" s="1696"/>
      <c r="G10" s="1696"/>
      <c r="P10" s="138"/>
    </row>
    <row r="11" spans="3:23" x14ac:dyDescent="0.25">
      <c r="C11" s="137"/>
      <c r="E11" s="136" t="s">
        <v>830</v>
      </c>
      <c r="F11" s="1696"/>
      <c r="G11" s="1696"/>
      <c r="P11" s="138"/>
    </row>
    <row r="12" spans="3:23" x14ac:dyDescent="0.25">
      <c r="C12" s="137"/>
      <c r="E12" s="136" t="s">
        <v>1266</v>
      </c>
      <c r="F12" s="1696"/>
      <c r="G12" s="1696"/>
      <c r="P12" s="138"/>
    </row>
    <row r="13" spans="3:23" x14ac:dyDescent="0.25">
      <c r="C13" s="137"/>
      <c r="E13" s="136"/>
      <c r="F13" s="1698"/>
      <c r="G13" s="1698"/>
      <c r="P13" s="138"/>
    </row>
    <row r="14" spans="3:23" x14ac:dyDescent="0.25">
      <c r="C14" s="137"/>
      <c r="E14" s="136" t="s">
        <v>1267</v>
      </c>
      <c r="F14" s="1697"/>
      <c r="G14" s="1697"/>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699" t="str">
        <f>IF(F14="","",F14+(364*IF(OR(Welcome!D12="Select Term",Welcome!D12=""),0,Welcome!D12))+6)</f>
        <v/>
      </c>
      <c r="G17" s="1699"/>
      <c r="O17" s="942"/>
      <c r="P17" s="138"/>
    </row>
    <row r="18" spans="1:17" ht="13.5" customHeight="1" x14ac:dyDescent="0.25">
      <c r="C18" s="137"/>
      <c r="P18" s="138"/>
    </row>
    <row r="19" spans="1:17" s="775" customFormat="1" ht="14.25" customHeight="1" x14ac:dyDescent="0.25">
      <c r="C19" s="137"/>
      <c r="E19" s="136" t="s">
        <v>1269</v>
      </c>
      <c r="F19" s="1691">
        <f>Welcome!D8</f>
        <v>0</v>
      </c>
      <c r="G19" s="1692"/>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88" t="s">
        <v>1566</v>
      </c>
      <c r="G44" s="1689"/>
      <c r="H44" s="1690"/>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C9rF5TdTYqJItCX2PxeGxYp8NKZq/4XJvRL8bHb19m65uFIHzTih4ejAv/CB4lXuD/EXkW9uxiBjB1M9gDClxQ==" saltValue="vmPR1DPvpaBmnFBoGOS40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372" priority="15">
      <formula>$A23&gt;$W$2</formula>
    </cfRule>
  </conditionalFormatting>
  <conditionalFormatting sqref="F23:O32">
    <cfRule type="expression" dxfId="371" priority="11">
      <formula>$D23=$W$2</formula>
    </cfRule>
  </conditionalFormatting>
  <conditionalFormatting sqref="E21:O21 F22:L22">
    <cfRule type="expression" dxfId="370" priority="12">
      <formula>$W$2=0</formula>
    </cfRule>
  </conditionalFormatting>
  <conditionalFormatting sqref="F14:G14">
    <cfRule type="expression" dxfId="369" priority="8">
      <formula>$F$14&lt;NOW()</formula>
    </cfRule>
    <cfRule type="expression" dxfId="368" priority="9">
      <formula>$Q$14&lt;&gt;7</formula>
    </cfRule>
  </conditionalFormatting>
  <conditionalFormatting sqref="E22">
    <cfRule type="expression" dxfId="367" priority="7">
      <formula>$W$2=0</formula>
    </cfRule>
  </conditionalFormatting>
  <conditionalFormatting sqref="M22">
    <cfRule type="expression" dxfId="366" priority="6">
      <formula>$W$2=0</formula>
    </cfRule>
  </conditionalFormatting>
  <conditionalFormatting sqref="N22:O22">
    <cfRule type="expression" dxfId="365" priority="5">
      <formula>$W$2=0</formula>
    </cfRule>
  </conditionalFormatting>
  <conditionalFormatting sqref="M23:M32">
    <cfRule type="expression" dxfId="364" priority="4">
      <formula>$A23&gt;$W$2</formula>
    </cfRule>
  </conditionalFormatting>
  <conditionalFormatting sqref="M23:M32">
    <cfRule type="expression" dxfId="363" priority="3">
      <formula>$D23=$W$2</formula>
    </cfRule>
  </conditionalFormatting>
  <conditionalFormatting sqref="F23:J32 M23:O32">
    <cfRule type="containsBlanks" dxfId="362" priority="16" stopIfTrue="1">
      <formula>LEN(TRIM(F23))=0</formula>
    </cfRule>
    <cfRule type="notContainsBlanks" dxfId="361" priority="17">
      <formula>LEN(TRIM(F23))&gt;0</formula>
    </cfRule>
  </conditionalFormatting>
  <conditionalFormatting sqref="E23:E32">
    <cfRule type="expression" dxfId="360" priority="2">
      <formula>$A23&gt;$W$2</formula>
    </cfRule>
  </conditionalFormatting>
  <conditionalFormatting sqref="E23:E32">
    <cfRule type="expression" dxfId="35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01" t="s">
        <v>1289</v>
      </c>
      <c r="C2" s="1704"/>
      <c r="D2" s="1704"/>
      <c r="E2" s="1704"/>
      <c r="F2" s="1704"/>
      <c r="G2" s="1704"/>
      <c r="H2" s="1704"/>
      <c r="I2" s="1704"/>
      <c r="J2" s="1705"/>
      <c r="K2" s="906"/>
      <c r="L2" s="906"/>
      <c r="M2" s="1700" t="s">
        <v>1290</v>
      </c>
      <c r="N2" s="1700"/>
      <c r="O2" s="1700"/>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01" t="s">
        <v>1303</v>
      </c>
      <c r="C7" s="1702"/>
      <c r="D7" s="1702"/>
      <c r="E7" s="1702"/>
      <c r="F7" s="1702"/>
      <c r="G7" s="1702"/>
      <c r="H7" s="1702"/>
      <c r="I7" s="1703"/>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06" t="s">
        <v>1330</v>
      </c>
      <c r="C15" s="1707"/>
      <c r="D15" s="1707"/>
      <c r="E15" s="1707"/>
      <c r="F15" s="1707"/>
      <c r="G15" s="1707"/>
      <c r="H15" s="1707"/>
      <c r="I15" s="1708"/>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358" priority="2" operator="equal">
      <formula>"No"</formula>
    </cfRule>
  </conditionalFormatting>
  <conditionalFormatting sqref="E13">
    <cfRule type="cellIs" dxfId="35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09" t="s">
        <v>1358</v>
      </c>
      <c r="C2" s="1710"/>
      <c r="D2" s="1710"/>
      <c r="E2" s="1710"/>
      <c r="F2" s="1710"/>
      <c r="G2" s="1710"/>
      <c r="H2" s="1710"/>
      <c r="I2" s="1710"/>
      <c r="J2" s="1710"/>
      <c r="K2" s="1710"/>
      <c r="L2" s="1710"/>
      <c r="M2" s="1710"/>
      <c r="N2" s="1711"/>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12" t="s">
        <v>1373</v>
      </c>
      <c r="C8" s="1710"/>
      <c r="D8" s="1710"/>
      <c r="E8" s="1710"/>
      <c r="F8" s="1710"/>
      <c r="G8" s="1710"/>
      <c r="H8" s="1710"/>
      <c r="I8" s="1710"/>
      <c r="J8" s="1710"/>
      <c r="K8" s="1710"/>
      <c r="L8" s="1710"/>
      <c r="M8" s="1710"/>
      <c r="N8" s="1711"/>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12" t="s">
        <v>1385</v>
      </c>
      <c r="C32" s="1713"/>
      <c r="D32" s="1713"/>
      <c r="E32" s="1713"/>
      <c r="F32" s="1713"/>
      <c r="G32" s="1713"/>
      <c r="H32" s="1713"/>
      <c r="I32" s="1713"/>
      <c r="J32" s="1713"/>
      <c r="K32" s="1713"/>
      <c r="L32" s="1713"/>
      <c r="M32" s="1713"/>
      <c r="N32" s="1714"/>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356" priority="14">
      <formula>$E11="EXCLUDE"</formula>
    </cfRule>
  </conditionalFormatting>
  <conditionalFormatting sqref="N24:N26">
    <cfRule type="expression" dxfId="355" priority="15">
      <formula>$E25="EXCLUDE"</formula>
    </cfRule>
  </conditionalFormatting>
  <conditionalFormatting sqref="N11 N14:N15 N23">
    <cfRule type="expression" dxfId="354" priority="16">
      <formula>$E12="EXCLUDE"</formula>
    </cfRule>
  </conditionalFormatting>
  <conditionalFormatting sqref="N12">
    <cfRule type="expression" dxfId="353" priority="17">
      <formula>$E14="EXCLUDE"</formula>
    </cfRule>
  </conditionalFormatting>
  <conditionalFormatting sqref="N13 N21">
    <cfRule type="expression" dxfId="352" priority="18">
      <formula>$E20="EXCLUDE"</formula>
    </cfRule>
  </conditionalFormatting>
  <conditionalFormatting sqref="N27:N28 N18">
    <cfRule type="expression" dxfId="351" priority="19">
      <formula>$E21="EXCLUDE"</formula>
    </cfRule>
  </conditionalFormatting>
  <conditionalFormatting sqref="N30">
    <cfRule type="expression" dxfId="350" priority="20">
      <formula>$E23="EXCLUDE"</formula>
    </cfRule>
  </conditionalFormatting>
  <conditionalFormatting sqref="N17 N29 N19 N22">
    <cfRule type="expression" dxfId="349" priority="21">
      <formula>$E17="EXCLUDE"</formula>
    </cfRule>
  </conditionalFormatting>
  <conditionalFormatting sqref="N20">
    <cfRule type="expression" dxfId="348" priority="22">
      <formula>$E18="EXCLUDE"</formula>
    </cfRule>
  </conditionalFormatting>
  <conditionalFormatting sqref="N50">
    <cfRule type="expression" dxfId="347" priority="5">
      <formula>$E45="EXCLUDE"</formula>
    </cfRule>
  </conditionalFormatting>
  <conditionalFormatting sqref="N58:N60">
    <cfRule type="expression" dxfId="346" priority="6">
      <formula>$E59="EXCLUDE"</formula>
    </cfRule>
  </conditionalFormatting>
  <conditionalFormatting sqref="N48:N49 N57">
    <cfRule type="expression" dxfId="345" priority="7">
      <formula>$E49="EXCLUDE"</formula>
    </cfRule>
  </conditionalFormatting>
  <conditionalFormatting sqref="N46">
    <cfRule type="expression" dxfId="344" priority="8">
      <formula>$E48="EXCLUDE"</formula>
    </cfRule>
  </conditionalFormatting>
  <conditionalFormatting sqref="N47 N55">
    <cfRule type="expression" dxfId="343" priority="9">
      <formula>$E54="EXCLUDE"</formula>
    </cfRule>
  </conditionalFormatting>
  <conditionalFormatting sqref="N61:N62 N52">
    <cfRule type="expression" dxfId="342" priority="10">
      <formula>$E55="EXCLUDE"</formula>
    </cfRule>
  </conditionalFormatting>
  <conditionalFormatting sqref="N64">
    <cfRule type="expression" dxfId="341" priority="11">
      <formula>$E57="EXCLUDE"</formula>
    </cfRule>
  </conditionalFormatting>
  <conditionalFormatting sqref="N51 N63 N53 N56">
    <cfRule type="expression" dxfId="340" priority="12">
      <formula>$E51="EXCLUDE"</formula>
    </cfRule>
  </conditionalFormatting>
  <conditionalFormatting sqref="N54">
    <cfRule type="expression" dxfId="339" priority="13">
      <formula>$E52="EXCLUDE"</formula>
    </cfRule>
  </conditionalFormatting>
  <conditionalFormatting sqref="N36:N45">
    <cfRule type="expression" dxfId="33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730"/>
      <c r="K1" s="1730"/>
      <c r="L1" s="1730"/>
      <c r="M1" s="1730"/>
      <c r="N1" s="1730"/>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718" t="s">
        <v>1587</v>
      </c>
      <c r="C3" s="1728"/>
      <c r="D3" s="1728"/>
      <c r="E3" s="1728"/>
      <c r="F3" s="1728"/>
      <c r="G3" s="1728"/>
      <c r="H3" s="1728"/>
      <c r="I3" s="1728"/>
      <c r="J3" s="1728"/>
      <c r="K3" s="1728"/>
      <c r="L3" s="1728"/>
      <c r="M3" s="1728"/>
      <c r="N3" s="1728"/>
      <c r="O3" s="1728"/>
      <c r="P3" s="1728"/>
      <c r="Q3" s="1728"/>
      <c r="R3" s="1728"/>
      <c r="S3" s="1728"/>
      <c r="T3" s="1728"/>
      <c r="U3" s="1729"/>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719" t="s">
        <v>1588</v>
      </c>
      <c r="E5" s="1720"/>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721">
        <v>1201</v>
      </c>
      <c r="E7" s="1722"/>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723" t="str">
        <f>AA3</f>
        <v/>
      </c>
      <c r="E9" s="1724"/>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723" t="str">
        <f>AB3</f>
        <v/>
      </c>
      <c r="E11" s="1724"/>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710" t="s">
        <v>651</v>
      </c>
      <c r="E13" s="1711"/>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721" t="s">
        <v>1600</v>
      </c>
      <c r="E15" s="1722"/>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718" t="s">
        <v>1601</v>
      </c>
      <c r="C17" s="1728"/>
      <c r="D17" s="1728"/>
      <c r="E17" s="1728"/>
      <c r="F17" s="1728"/>
      <c r="G17" s="1728"/>
      <c r="H17" s="1728"/>
      <c r="I17" s="1728"/>
      <c r="J17" s="1728"/>
      <c r="K17" s="1728"/>
      <c r="L17" s="1728"/>
      <c r="M17" s="1728"/>
      <c r="N17" s="1728"/>
      <c r="O17" s="1728"/>
      <c r="P17" s="1728"/>
      <c r="Q17" s="1728"/>
      <c r="R17" s="1728"/>
      <c r="S17" s="1728"/>
      <c r="T17" s="1728"/>
      <c r="U17" s="1729"/>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719" t="s">
        <v>1588</v>
      </c>
      <c r="E19" s="1720"/>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721">
        <v>1202</v>
      </c>
      <c r="E21" s="1722"/>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723" t="str">
        <f>AA4</f>
        <v/>
      </c>
      <c r="E23" s="1724"/>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723" t="str">
        <f>AB4</f>
        <v/>
      </c>
      <c r="E25" s="1724"/>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710" t="s">
        <v>651</v>
      </c>
      <c r="E27" s="1711"/>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721" t="s">
        <v>1600</v>
      </c>
      <c r="E29" s="1722"/>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718" t="s">
        <v>1602</v>
      </c>
      <c r="C31" s="1728"/>
      <c r="D31" s="1728"/>
      <c r="E31" s="1728"/>
      <c r="F31" s="1728"/>
      <c r="G31" s="1728"/>
      <c r="H31" s="1728"/>
      <c r="I31" s="1728"/>
      <c r="J31" s="1728"/>
      <c r="K31" s="1728"/>
      <c r="L31" s="1728"/>
      <c r="M31" s="1728"/>
      <c r="N31" s="1728"/>
      <c r="O31" s="1728"/>
      <c r="P31" s="1728"/>
      <c r="Q31" s="1728"/>
      <c r="R31" s="1728"/>
      <c r="S31" s="1728"/>
      <c r="T31" s="1728"/>
      <c r="U31" s="1729"/>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719" t="s">
        <v>1603</v>
      </c>
      <c r="E33" s="1720"/>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721">
        <v>1401</v>
      </c>
      <c r="E35" s="1722"/>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723" t="str">
        <f>AA5</f>
        <v/>
      </c>
      <c r="E37" s="1724"/>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723" t="str">
        <f>AB5</f>
        <v/>
      </c>
      <c r="E39" s="1724"/>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710" t="s">
        <v>651</v>
      </c>
      <c r="E41" s="1711"/>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721" t="s">
        <v>1600</v>
      </c>
      <c r="E43" s="1722"/>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718" t="s">
        <v>1614</v>
      </c>
      <c r="C45" s="1728"/>
      <c r="D45" s="1728"/>
      <c r="E45" s="1728"/>
      <c r="F45" s="1728"/>
      <c r="G45" s="1728"/>
      <c r="H45" s="1728"/>
      <c r="I45" s="1728"/>
      <c r="J45" s="1728"/>
      <c r="K45" s="1728"/>
      <c r="L45" s="1728"/>
      <c r="M45" s="1728"/>
      <c r="N45" s="1728"/>
      <c r="O45" s="1728"/>
      <c r="P45" s="1728"/>
      <c r="Q45" s="1728"/>
      <c r="R45" s="1728"/>
      <c r="S45" s="1728"/>
      <c r="T45" s="1728"/>
      <c r="U45" s="1729"/>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719" t="s">
        <v>1603</v>
      </c>
      <c r="E47" s="1720"/>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721">
        <v>1402</v>
      </c>
      <c r="E49" s="1722"/>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723" t="str">
        <f>AA6</f>
        <v/>
      </c>
      <c r="E51" s="1724"/>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723" t="str">
        <f>AB6</f>
        <v/>
      </c>
      <c r="E53" s="1724"/>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710" t="s">
        <v>651</v>
      </c>
      <c r="E55" s="1711"/>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721" t="s">
        <v>1600</v>
      </c>
      <c r="E57" s="1722"/>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718" t="s">
        <v>1615</v>
      </c>
      <c r="C59" s="1728"/>
      <c r="D59" s="1728"/>
      <c r="E59" s="1728"/>
      <c r="F59" s="1728"/>
      <c r="G59" s="1728"/>
      <c r="H59" s="1728"/>
      <c r="I59" s="1728"/>
      <c r="J59" s="1728"/>
      <c r="K59" s="1728"/>
      <c r="L59" s="1728"/>
      <c r="M59" s="1728"/>
      <c r="N59" s="1728"/>
      <c r="O59" s="1728"/>
      <c r="P59" s="1728"/>
      <c r="Q59" s="1728"/>
      <c r="R59" s="1728"/>
      <c r="S59" s="1728"/>
      <c r="T59" s="1728"/>
      <c r="U59" s="1729"/>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719" t="s">
        <v>1616</v>
      </c>
      <c r="E61" s="1720"/>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721">
        <v>1501</v>
      </c>
      <c r="E63" s="1722"/>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723" t="str">
        <f>AA7</f>
        <v/>
      </c>
      <c r="E65" s="1724"/>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723" t="str">
        <f>AB7</f>
        <v/>
      </c>
      <c r="E67" s="1724"/>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710" t="s">
        <v>651</v>
      </c>
      <c r="E71" s="1711"/>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721" t="s">
        <v>1600</v>
      </c>
      <c r="E73" s="1722"/>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718" t="s">
        <v>1617</v>
      </c>
      <c r="C75" s="1728"/>
      <c r="D75" s="1728"/>
      <c r="E75" s="1728"/>
      <c r="F75" s="1728"/>
      <c r="G75" s="1728"/>
      <c r="H75" s="1728"/>
      <c r="I75" s="1728"/>
      <c r="J75" s="1728"/>
      <c r="K75" s="1728"/>
      <c r="L75" s="1728"/>
      <c r="M75" s="1728"/>
      <c r="N75" s="1728"/>
      <c r="O75" s="1728"/>
      <c r="P75" s="1728"/>
      <c r="Q75" s="1728"/>
      <c r="R75" s="1728"/>
      <c r="S75" s="1728"/>
      <c r="T75" s="1728"/>
      <c r="U75" s="1729"/>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719" t="s">
        <v>1616</v>
      </c>
      <c r="E77" s="1720"/>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721">
        <v>1502</v>
      </c>
      <c r="E79" s="1722"/>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723" t="str">
        <f>AA8</f>
        <v/>
      </c>
      <c r="E81" s="1724"/>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723" t="str">
        <f>AB8</f>
        <v/>
      </c>
      <c r="E83" s="1724"/>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710" t="s">
        <v>651</v>
      </c>
      <c r="E87" s="1711"/>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721" t="s">
        <v>1600</v>
      </c>
      <c r="E89" s="1722"/>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718" t="s">
        <v>1618</v>
      </c>
      <c r="C91" s="1728"/>
      <c r="D91" s="1728"/>
      <c r="E91" s="1728"/>
      <c r="F91" s="1728"/>
      <c r="G91" s="1728"/>
      <c r="H91" s="1728"/>
      <c r="I91" s="1728"/>
      <c r="J91" s="1728"/>
      <c r="K91" s="1728"/>
      <c r="L91" s="1728"/>
      <c r="M91" s="1728"/>
      <c r="N91" s="1728"/>
      <c r="O91" s="1728"/>
      <c r="P91" s="1728"/>
      <c r="Q91" s="1728"/>
      <c r="R91" s="1728"/>
      <c r="S91" s="1728"/>
      <c r="T91" s="1728"/>
      <c r="U91" s="1729"/>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719" t="s">
        <v>1625</v>
      </c>
      <c r="E93" s="1720"/>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721">
        <v>5501</v>
      </c>
      <c r="E95" s="1722"/>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723" t="str">
        <f>AA9</f>
        <v/>
      </c>
      <c r="E97" s="1724"/>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723" t="str">
        <f>AB9</f>
        <v/>
      </c>
      <c r="E99" s="1724"/>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710" t="s">
        <v>651</v>
      </c>
      <c r="E101" s="1711"/>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721" t="s">
        <v>1628</v>
      </c>
      <c r="E103" s="1703"/>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718" t="s">
        <v>1629</v>
      </c>
      <c r="C105" s="1702"/>
      <c r="D105" s="1702"/>
      <c r="E105" s="1702"/>
      <c r="F105" s="1702"/>
      <c r="G105" s="1702"/>
      <c r="H105" s="1702"/>
      <c r="I105" s="1702"/>
      <c r="J105" s="1702"/>
      <c r="K105" s="1702"/>
      <c r="L105" s="1702"/>
      <c r="M105" s="1702"/>
      <c r="N105" s="1702"/>
      <c r="O105" s="1702"/>
      <c r="P105" s="1702"/>
      <c r="Q105" s="1702"/>
      <c r="R105" s="1702"/>
      <c r="S105" s="1702"/>
      <c r="T105" s="1702"/>
      <c r="U105" s="1703"/>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719" t="s">
        <v>1625</v>
      </c>
      <c r="E107" s="1720"/>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721">
        <v>5502</v>
      </c>
      <c r="E109" s="1722"/>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723" t="str">
        <f>AA10</f>
        <v/>
      </c>
      <c r="E111" s="1724"/>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723" t="str">
        <f>AB10</f>
        <v/>
      </c>
      <c r="E113" s="1724"/>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710" t="s">
        <v>651</v>
      </c>
      <c r="E115" s="1711"/>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721" t="s">
        <v>1628</v>
      </c>
      <c r="E117" s="1703"/>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718" t="s">
        <v>1630</v>
      </c>
      <c r="C119" s="1702"/>
      <c r="D119" s="1702"/>
      <c r="E119" s="1702"/>
      <c r="F119" s="1702"/>
      <c r="G119" s="1702"/>
      <c r="H119" s="1702"/>
      <c r="I119" s="1702"/>
      <c r="J119" s="1702"/>
      <c r="K119" s="1702"/>
      <c r="L119" s="1702"/>
      <c r="M119" s="1702"/>
      <c r="N119" s="1702"/>
      <c r="O119" s="1702"/>
      <c r="P119" s="1702"/>
      <c r="Q119" s="1702"/>
      <c r="R119" s="1702"/>
      <c r="S119" s="1702"/>
      <c r="T119" s="1702"/>
      <c r="U119" s="1703"/>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719" t="s">
        <v>1626</v>
      </c>
      <c r="E121" s="1720"/>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721">
        <v>2801</v>
      </c>
      <c r="E123" s="1722"/>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723" t="str">
        <f>AA11</f>
        <v/>
      </c>
      <c r="E125" s="1724"/>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723" t="str">
        <f>AB11</f>
        <v/>
      </c>
      <c r="E127" s="1724"/>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710" t="s">
        <v>651</v>
      </c>
      <c r="E131" s="1711"/>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721" t="s">
        <v>1628</v>
      </c>
      <c r="E133" s="1703"/>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718" t="s">
        <v>1631</v>
      </c>
      <c r="C135" s="1702"/>
      <c r="D135" s="1702"/>
      <c r="E135" s="1702"/>
      <c r="F135" s="1702"/>
      <c r="G135" s="1702"/>
      <c r="H135" s="1702"/>
      <c r="I135" s="1702"/>
      <c r="J135" s="1702"/>
      <c r="K135" s="1702"/>
      <c r="L135" s="1702"/>
      <c r="M135" s="1702"/>
      <c r="N135" s="1702"/>
      <c r="O135" s="1702"/>
      <c r="P135" s="1702"/>
      <c r="Q135" s="1702"/>
      <c r="R135" s="1702"/>
      <c r="S135" s="1702"/>
      <c r="T135" s="1702"/>
      <c r="U135" s="1703"/>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719" t="s">
        <v>1626</v>
      </c>
      <c r="E137" s="1720"/>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721">
        <v>2802</v>
      </c>
      <c r="E139" s="1722"/>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723" t="str">
        <f>AA12</f>
        <v/>
      </c>
      <c r="E141" s="1724"/>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723" t="str">
        <f>AB12</f>
        <v/>
      </c>
      <c r="E143" s="1724"/>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710" t="s">
        <v>651</v>
      </c>
      <c r="E147" s="1711"/>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721" t="s">
        <v>1628</v>
      </c>
      <c r="E149" s="1703"/>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718" t="s">
        <v>1632</v>
      </c>
      <c r="C151" s="1702"/>
      <c r="D151" s="1702"/>
      <c r="E151" s="1702"/>
      <c r="F151" s="1702"/>
      <c r="G151" s="1702"/>
      <c r="H151" s="1702"/>
      <c r="I151" s="1702"/>
      <c r="J151" s="1702"/>
      <c r="K151" s="1702"/>
      <c r="L151" s="1702"/>
      <c r="M151" s="1702"/>
      <c r="N151" s="1702"/>
      <c r="O151" s="1702"/>
      <c r="P151" s="1702"/>
      <c r="Q151" s="1702"/>
      <c r="R151" s="1702"/>
      <c r="S151" s="1702"/>
      <c r="T151" s="1702"/>
      <c r="U151" s="1703"/>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719" t="s">
        <v>1633</v>
      </c>
      <c r="E153" s="1720"/>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721">
        <v>3401</v>
      </c>
      <c r="E155" s="1722"/>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723" t="str">
        <f>AA13</f>
        <v/>
      </c>
      <c r="E157" s="1724"/>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723" t="str">
        <f>AB13</f>
        <v/>
      </c>
      <c r="E159" s="1724"/>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710" t="s">
        <v>651</v>
      </c>
      <c r="E161" s="1711"/>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721" t="s">
        <v>1634</v>
      </c>
      <c r="E163" s="1703"/>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718" t="s">
        <v>1635</v>
      </c>
      <c r="C165" s="1702"/>
      <c r="D165" s="1702"/>
      <c r="E165" s="1702"/>
      <c r="F165" s="1702"/>
      <c r="G165" s="1702"/>
      <c r="H165" s="1702"/>
      <c r="I165" s="1702"/>
      <c r="J165" s="1702"/>
      <c r="K165" s="1702"/>
      <c r="L165" s="1702"/>
      <c r="M165" s="1702"/>
      <c r="N165" s="1702"/>
      <c r="O165" s="1702"/>
      <c r="P165" s="1702"/>
      <c r="Q165" s="1702"/>
      <c r="R165" s="1702"/>
      <c r="S165" s="1702"/>
      <c r="T165" s="1702"/>
      <c r="U165" s="1703"/>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719" t="s">
        <v>1633</v>
      </c>
      <c r="E167" s="1720"/>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721">
        <v>3402</v>
      </c>
      <c r="E169" s="1722"/>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723" t="str">
        <f>AA14</f>
        <v/>
      </c>
      <c r="E171" s="1724"/>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723" t="str">
        <f>AB14</f>
        <v/>
      </c>
      <c r="E173" s="1724"/>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710" t="s">
        <v>651</v>
      </c>
      <c r="E175" s="1711"/>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721" t="s">
        <v>1634</v>
      </c>
      <c r="E177" s="1703"/>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718" t="s">
        <v>1636</v>
      </c>
      <c r="C179" s="1702"/>
      <c r="D179" s="1702"/>
      <c r="E179" s="1702"/>
      <c r="F179" s="1702"/>
      <c r="G179" s="1702"/>
      <c r="H179" s="1702"/>
      <c r="I179" s="1702"/>
      <c r="J179" s="1702"/>
      <c r="K179" s="1702"/>
      <c r="L179" s="1702"/>
      <c r="M179" s="1702"/>
      <c r="N179" s="1702"/>
      <c r="O179" s="1702"/>
      <c r="P179" s="1702"/>
      <c r="Q179" s="1702"/>
      <c r="R179" s="1702"/>
      <c r="S179" s="1702"/>
      <c r="T179" s="1702"/>
      <c r="U179" s="1703"/>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719" t="s">
        <v>1637</v>
      </c>
      <c r="E181" s="1720"/>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721">
        <v>3501</v>
      </c>
      <c r="E183" s="1722"/>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723" t="str">
        <f>AA15</f>
        <v/>
      </c>
      <c r="E185" s="1724"/>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723" t="str">
        <f>AB15</f>
        <v/>
      </c>
      <c r="E187" s="1724"/>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710" t="s">
        <v>651</v>
      </c>
      <c r="E189" s="1711"/>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721" t="s">
        <v>1634</v>
      </c>
      <c r="E191" s="1703"/>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718" t="s">
        <v>1638</v>
      </c>
      <c r="C193" s="1702"/>
      <c r="D193" s="1702"/>
      <c r="E193" s="1702"/>
      <c r="F193" s="1702"/>
      <c r="G193" s="1702"/>
      <c r="H193" s="1702"/>
      <c r="I193" s="1702"/>
      <c r="J193" s="1702"/>
      <c r="K193" s="1702"/>
      <c r="L193" s="1702"/>
      <c r="M193" s="1702"/>
      <c r="N193" s="1702"/>
      <c r="O193" s="1702"/>
      <c r="P193" s="1702"/>
      <c r="Q193" s="1702"/>
      <c r="R193" s="1702"/>
      <c r="S193" s="1702"/>
      <c r="T193" s="1702"/>
      <c r="U193" s="1703"/>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719" t="s">
        <v>1637</v>
      </c>
      <c r="E195" s="1720"/>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721">
        <v>3502</v>
      </c>
      <c r="E197" s="1722"/>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723" t="str">
        <f>AA16</f>
        <v/>
      </c>
      <c r="E199" s="1724"/>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723" t="str">
        <f>AB16</f>
        <v/>
      </c>
      <c r="E201" s="1724"/>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710" t="s">
        <v>651</v>
      </c>
      <c r="E203" s="1711"/>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721" t="s">
        <v>1634</v>
      </c>
      <c r="E205" s="1703"/>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718" t="s">
        <v>1639</v>
      </c>
      <c r="C207" s="1702"/>
      <c r="D207" s="1702"/>
      <c r="E207" s="1702"/>
      <c r="F207" s="1702"/>
      <c r="G207" s="1702"/>
      <c r="H207" s="1702"/>
      <c r="I207" s="1702"/>
      <c r="J207" s="1702"/>
      <c r="K207" s="1702"/>
      <c r="L207" s="1702"/>
      <c r="M207" s="1702"/>
      <c r="N207" s="1702"/>
      <c r="O207" s="1702"/>
      <c r="P207" s="1702"/>
      <c r="Q207" s="1702"/>
      <c r="R207" s="1702"/>
      <c r="S207" s="1702"/>
      <c r="T207" s="1702"/>
      <c r="U207" s="1703"/>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719" t="s">
        <v>1640</v>
      </c>
      <c r="E209" s="1720"/>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721">
        <v>3601</v>
      </c>
      <c r="E211" s="1722"/>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723" t="str">
        <f>AA17</f>
        <v/>
      </c>
      <c r="E213" s="1724"/>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723" t="str">
        <f>AB17</f>
        <v/>
      </c>
      <c r="E215" s="1724"/>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710" t="s">
        <v>651</v>
      </c>
      <c r="E219" s="1711"/>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721" t="s">
        <v>1634</v>
      </c>
      <c r="E221" s="1703"/>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718" t="s">
        <v>1641</v>
      </c>
      <c r="C223" s="1702"/>
      <c r="D223" s="1702"/>
      <c r="E223" s="1702"/>
      <c r="F223" s="1702"/>
      <c r="G223" s="1702"/>
      <c r="H223" s="1702"/>
      <c r="I223" s="1702"/>
      <c r="J223" s="1702"/>
      <c r="K223" s="1702"/>
      <c r="L223" s="1702"/>
      <c r="M223" s="1702"/>
      <c r="N223" s="1702"/>
      <c r="O223" s="1702"/>
      <c r="P223" s="1702"/>
      <c r="Q223" s="1702"/>
      <c r="R223" s="1702"/>
      <c r="S223" s="1702"/>
      <c r="T223" s="1702"/>
      <c r="U223" s="1703"/>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719" t="s">
        <v>1640</v>
      </c>
      <c r="E225" s="1720"/>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721">
        <v>3602</v>
      </c>
      <c r="E227" s="1722"/>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723" t="str">
        <f>AA18</f>
        <v/>
      </c>
      <c r="E229" s="1724"/>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723" t="str">
        <f>AB18</f>
        <v/>
      </c>
      <c r="E231" s="1724"/>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710" t="s">
        <v>651</v>
      </c>
      <c r="E235" s="1711"/>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721" t="s">
        <v>1634</v>
      </c>
      <c r="E237" s="1703"/>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725" t="s">
        <v>1783</v>
      </c>
      <c r="C239" s="1726"/>
      <c r="D239" s="1726"/>
      <c r="E239" s="1726"/>
      <c r="F239" s="1726"/>
      <c r="G239" s="1726"/>
      <c r="H239" s="1726"/>
      <c r="I239" s="1726"/>
      <c r="J239" s="1726"/>
      <c r="K239" s="1726"/>
      <c r="L239" s="1726"/>
      <c r="M239" s="1726"/>
      <c r="N239" s="1726"/>
      <c r="O239" s="1726"/>
      <c r="P239" s="1726"/>
      <c r="Q239" s="1726"/>
      <c r="R239" s="1726"/>
      <c r="S239" s="1726"/>
      <c r="T239" s="1726"/>
      <c r="U239" s="1727"/>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719" t="s">
        <v>1642</v>
      </c>
      <c r="E241" s="1720"/>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721">
        <v>1301</v>
      </c>
      <c r="E243" s="1722"/>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723" t="str">
        <f>AA19</f>
        <v/>
      </c>
      <c r="E245" s="1724"/>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723" t="str">
        <f>AB19</f>
        <v/>
      </c>
      <c r="E247" s="1724"/>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710" t="s">
        <v>651</v>
      </c>
      <c r="E249" s="1711"/>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721" t="s">
        <v>1600</v>
      </c>
      <c r="E251" s="1703"/>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725" t="s">
        <v>1782</v>
      </c>
      <c r="C253" s="1726"/>
      <c r="D253" s="1726"/>
      <c r="E253" s="1726"/>
      <c r="F253" s="1726"/>
      <c r="G253" s="1726"/>
      <c r="H253" s="1726"/>
      <c r="I253" s="1726"/>
      <c r="J253" s="1726"/>
      <c r="K253" s="1726"/>
      <c r="L253" s="1726"/>
      <c r="M253" s="1726"/>
      <c r="N253" s="1726"/>
      <c r="O253" s="1726"/>
      <c r="P253" s="1726"/>
      <c r="Q253" s="1726"/>
      <c r="R253" s="1726"/>
      <c r="S253" s="1726"/>
      <c r="T253" s="1726"/>
      <c r="U253" s="1727"/>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719" t="s">
        <v>1642</v>
      </c>
      <c r="E255" s="1720"/>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721">
        <v>1302</v>
      </c>
      <c r="E257" s="1722"/>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723" t="str">
        <f>AA20</f>
        <v/>
      </c>
      <c r="E259" s="1724"/>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723" t="str">
        <f>AB20</f>
        <v/>
      </c>
      <c r="E261" s="1724"/>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710" t="s">
        <v>651</v>
      </c>
      <c r="E263" s="1711"/>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721" t="s">
        <v>1600</v>
      </c>
      <c r="E265" s="1703"/>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725" t="s">
        <v>1784</v>
      </c>
      <c r="C267" s="1726"/>
      <c r="D267" s="1726"/>
      <c r="E267" s="1726"/>
      <c r="F267" s="1726"/>
      <c r="G267" s="1726"/>
      <c r="H267" s="1726"/>
      <c r="I267" s="1726"/>
      <c r="J267" s="1726"/>
      <c r="K267" s="1726"/>
      <c r="L267" s="1726"/>
      <c r="M267" s="1726"/>
      <c r="N267" s="1726"/>
      <c r="O267" s="1726"/>
      <c r="P267" s="1726"/>
      <c r="Q267" s="1726"/>
      <c r="R267" s="1726"/>
      <c r="S267" s="1726"/>
      <c r="T267" s="1726"/>
      <c r="U267" s="1727"/>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719" t="s">
        <v>1642</v>
      </c>
      <c r="E269" s="1720"/>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721">
        <v>1303</v>
      </c>
      <c r="E271" s="1722"/>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723" t="str">
        <f>AA21</f>
        <v/>
      </c>
      <c r="E273" s="1724"/>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723" t="str">
        <f>AB21</f>
        <v/>
      </c>
      <c r="E275" s="1724"/>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710" t="s">
        <v>651</v>
      </c>
      <c r="E277" s="1711"/>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721" t="s">
        <v>1600</v>
      </c>
      <c r="E279" s="1703"/>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725" t="s">
        <v>1785</v>
      </c>
      <c r="C281" s="1726"/>
      <c r="D281" s="1726"/>
      <c r="E281" s="1726"/>
      <c r="F281" s="1726"/>
      <c r="G281" s="1726"/>
      <c r="H281" s="1726"/>
      <c r="I281" s="1726"/>
      <c r="J281" s="1726"/>
      <c r="K281" s="1726"/>
      <c r="L281" s="1726"/>
      <c r="M281" s="1726"/>
      <c r="N281" s="1726"/>
      <c r="O281" s="1726"/>
      <c r="P281" s="1726"/>
      <c r="Q281" s="1726"/>
      <c r="R281" s="1726"/>
      <c r="S281" s="1726"/>
      <c r="T281" s="1726"/>
      <c r="U281" s="1727"/>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719" t="s">
        <v>1642</v>
      </c>
      <c r="E283" s="1720"/>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721">
        <v>1304</v>
      </c>
      <c r="E285" s="1722"/>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723" t="str">
        <f>AA22</f>
        <v/>
      </c>
      <c r="E287" s="1724"/>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723" t="str">
        <f>AB22</f>
        <v/>
      </c>
      <c r="E289" s="1724"/>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710" t="s">
        <v>651</v>
      </c>
      <c r="E291" s="1711"/>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721" t="s">
        <v>1600</v>
      </c>
      <c r="E293" s="1703"/>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725" t="s">
        <v>1786</v>
      </c>
      <c r="C295" s="1726"/>
      <c r="D295" s="1726"/>
      <c r="E295" s="1726"/>
      <c r="F295" s="1726"/>
      <c r="G295" s="1726"/>
      <c r="H295" s="1726"/>
      <c r="I295" s="1726"/>
      <c r="J295" s="1726"/>
      <c r="K295" s="1726"/>
      <c r="L295" s="1726"/>
      <c r="M295" s="1726"/>
      <c r="N295" s="1726"/>
      <c r="O295" s="1726"/>
      <c r="P295" s="1726"/>
      <c r="Q295" s="1726"/>
      <c r="R295" s="1726"/>
      <c r="S295" s="1726"/>
      <c r="T295" s="1726"/>
      <c r="U295" s="1727"/>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719" t="s">
        <v>1642</v>
      </c>
      <c r="E297" s="1720"/>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721">
        <v>1305</v>
      </c>
      <c r="E299" s="1722"/>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723" t="str">
        <f>AA23</f>
        <v/>
      </c>
      <c r="E301" s="1724"/>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723" t="str">
        <f>AB23</f>
        <v/>
      </c>
      <c r="E303" s="1724"/>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710" t="s">
        <v>651</v>
      </c>
      <c r="E305" s="1711"/>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721" t="s">
        <v>1600</v>
      </c>
      <c r="E307" s="1703"/>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718" t="s">
        <v>1645</v>
      </c>
      <c r="C309" s="1702"/>
      <c r="D309" s="1702"/>
      <c r="E309" s="1702"/>
      <c r="F309" s="1702"/>
      <c r="G309" s="1702"/>
      <c r="H309" s="1702"/>
      <c r="I309" s="1702"/>
      <c r="J309" s="1702"/>
      <c r="K309" s="1702"/>
      <c r="L309" s="1702"/>
      <c r="M309" s="1702"/>
      <c r="N309" s="1702"/>
      <c r="O309" s="1702"/>
      <c r="P309" s="1702"/>
      <c r="Q309" s="1702"/>
      <c r="R309" s="1702"/>
      <c r="S309" s="1702"/>
      <c r="T309" s="1702"/>
      <c r="U309" s="1703"/>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719" t="s">
        <v>1643</v>
      </c>
      <c r="E311" s="1720"/>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721">
        <v>4001</v>
      </c>
      <c r="E313" s="1722"/>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723" t="str">
        <f>AA24</f>
        <v/>
      </c>
      <c r="E315" s="1724"/>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723" t="str">
        <f>AB24</f>
        <v/>
      </c>
      <c r="E317" s="1724"/>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710" t="s">
        <v>651</v>
      </c>
      <c r="E319" s="1711"/>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721" t="s">
        <v>1600</v>
      </c>
      <c r="E321" s="1703"/>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725" t="s">
        <v>1806</v>
      </c>
      <c r="C323" s="1726"/>
      <c r="D323" s="1726"/>
      <c r="E323" s="1726"/>
      <c r="F323" s="1726"/>
      <c r="G323" s="1726"/>
      <c r="H323" s="1726"/>
      <c r="I323" s="1726"/>
      <c r="J323" s="1726"/>
      <c r="K323" s="1726"/>
      <c r="L323" s="1726"/>
      <c r="M323" s="1726"/>
      <c r="N323" s="1726"/>
      <c r="O323" s="1726"/>
      <c r="P323" s="1726"/>
      <c r="Q323" s="1726"/>
      <c r="R323" s="1726"/>
      <c r="S323" s="1726"/>
      <c r="T323" s="1726"/>
      <c r="U323" s="1727"/>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731" t="s">
        <v>1703</v>
      </c>
      <c r="E325" s="1732"/>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733">
        <v>4601</v>
      </c>
      <c r="E327" s="1734"/>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723" t="str">
        <f>AA25</f>
        <v/>
      </c>
      <c r="E329" s="1724"/>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723" t="str">
        <f>AB25</f>
        <v/>
      </c>
      <c r="E331" s="1724"/>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710" t="s">
        <v>651</v>
      </c>
      <c r="E333" s="1711"/>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733" t="s">
        <v>1709</v>
      </c>
      <c r="E335" s="1727"/>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725" t="s">
        <v>1807</v>
      </c>
      <c r="C337" s="1726"/>
      <c r="D337" s="1726"/>
      <c r="E337" s="1726"/>
      <c r="F337" s="1726"/>
      <c r="G337" s="1726"/>
      <c r="H337" s="1726"/>
      <c r="I337" s="1726"/>
      <c r="J337" s="1726"/>
      <c r="K337" s="1726"/>
      <c r="L337" s="1726"/>
      <c r="M337" s="1726"/>
      <c r="N337" s="1726"/>
      <c r="O337" s="1726"/>
      <c r="P337" s="1726"/>
      <c r="Q337" s="1726"/>
      <c r="R337" s="1726"/>
      <c r="S337" s="1726"/>
      <c r="T337" s="1726"/>
      <c r="U337" s="1727"/>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731" t="s">
        <v>1703</v>
      </c>
      <c r="E339" s="1732"/>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733">
        <v>4602</v>
      </c>
      <c r="E341" s="1734"/>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723" t="str">
        <f>AA26</f>
        <v/>
      </c>
      <c r="E343" s="1724"/>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723" t="str">
        <f>AB26</f>
        <v/>
      </c>
      <c r="E345" s="1724"/>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710" t="s">
        <v>651</v>
      </c>
      <c r="E347" s="1711"/>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733" t="s">
        <v>1709</v>
      </c>
      <c r="E349" s="1727"/>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735" t="s">
        <v>1890</v>
      </c>
      <c r="C351" s="1736"/>
      <c r="D351" s="1736"/>
      <c r="E351" s="1736"/>
      <c r="F351" s="1736"/>
      <c r="G351" s="1736"/>
      <c r="H351" s="1736"/>
      <c r="I351" s="1736"/>
      <c r="J351" s="1736"/>
      <c r="K351" s="1736"/>
      <c r="L351" s="1736"/>
      <c r="M351" s="1736"/>
      <c r="N351" s="1736"/>
      <c r="O351" s="1736"/>
      <c r="P351" s="1736"/>
      <c r="Q351" s="1736"/>
      <c r="R351" s="1736"/>
      <c r="S351" s="1736"/>
      <c r="T351" s="1736"/>
      <c r="U351" s="1737"/>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731" t="s">
        <v>1733</v>
      </c>
      <c r="E353" s="1732"/>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733">
        <v>4901</v>
      </c>
      <c r="E355" s="1734"/>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723" t="str">
        <f>AA27</f>
        <v/>
      </c>
      <c r="E357" s="1724"/>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723" t="str">
        <f>AB27</f>
        <v/>
      </c>
      <c r="E359" s="1724"/>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710" t="s">
        <v>651</v>
      </c>
      <c r="E361" s="1711"/>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733" t="s">
        <v>1709</v>
      </c>
      <c r="E363" s="1727"/>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725" t="s">
        <v>1710</v>
      </c>
      <c r="C365" s="1726"/>
      <c r="D365" s="1726"/>
      <c r="E365" s="1726"/>
      <c r="F365" s="1726"/>
      <c r="G365" s="1726"/>
      <c r="H365" s="1726"/>
      <c r="I365" s="1726"/>
      <c r="J365" s="1726"/>
      <c r="K365" s="1726"/>
      <c r="L365" s="1726"/>
      <c r="M365" s="1726"/>
      <c r="N365" s="1726"/>
      <c r="O365" s="1726"/>
      <c r="P365" s="1726"/>
      <c r="Q365" s="1726"/>
      <c r="R365" s="1726"/>
      <c r="S365" s="1726"/>
      <c r="T365" s="1726"/>
      <c r="U365" s="1727"/>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731" t="s">
        <v>1711</v>
      </c>
      <c r="E367" s="1732"/>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733">
        <v>5001</v>
      </c>
      <c r="E369" s="1734"/>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723" t="str">
        <f>AA28</f>
        <v/>
      </c>
      <c r="E371" s="1724"/>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723" t="str">
        <f>AB28</f>
        <v/>
      </c>
      <c r="E373" s="1724"/>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710" t="s">
        <v>651</v>
      </c>
      <c r="E375" s="1711"/>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733" t="s">
        <v>1600</v>
      </c>
      <c r="E377" s="1727"/>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725" t="s">
        <v>1712</v>
      </c>
      <c r="C379" s="1726"/>
      <c r="D379" s="1726"/>
      <c r="E379" s="1726"/>
      <c r="F379" s="1726"/>
      <c r="G379" s="1726"/>
      <c r="H379" s="1726"/>
      <c r="I379" s="1726"/>
      <c r="J379" s="1726"/>
      <c r="K379" s="1726"/>
      <c r="L379" s="1726"/>
      <c r="M379" s="1726"/>
      <c r="N379" s="1726"/>
      <c r="O379" s="1726"/>
      <c r="P379" s="1726"/>
      <c r="Q379" s="1726"/>
      <c r="R379" s="1726"/>
      <c r="S379" s="1726"/>
      <c r="T379" s="1726"/>
      <c r="U379" s="1727"/>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719" t="s">
        <v>1210</v>
      </c>
      <c r="E381" s="1720"/>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721">
        <v>801</v>
      </c>
      <c r="E383" s="1722"/>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723" t="str">
        <f>AA29</f>
        <v/>
      </c>
      <c r="E385" s="1724"/>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723" t="str">
        <f>AB29</f>
        <v/>
      </c>
      <c r="E387" s="1724"/>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710" t="s">
        <v>651</v>
      </c>
      <c r="E389" s="1711"/>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721" t="s">
        <v>1709</v>
      </c>
      <c r="E391" s="1703"/>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718" t="s">
        <v>1714</v>
      </c>
      <c r="C393" s="1702"/>
      <c r="D393" s="1702"/>
      <c r="E393" s="1702"/>
      <c r="F393" s="1702"/>
      <c r="G393" s="1702"/>
      <c r="H393" s="1702"/>
      <c r="I393" s="1702"/>
      <c r="J393" s="1702"/>
      <c r="K393" s="1702"/>
      <c r="L393" s="1702"/>
      <c r="M393" s="1702"/>
      <c r="N393" s="1702"/>
      <c r="O393" s="1702"/>
      <c r="P393" s="1702"/>
      <c r="Q393" s="1702"/>
      <c r="R393" s="1702"/>
      <c r="S393" s="1702"/>
      <c r="T393" s="1702"/>
      <c r="U393" s="1703"/>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719" t="s">
        <v>1715</v>
      </c>
      <c r="E395" s="1720"/>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721">
        <v>901</v>
      </c>
      <c r="E397" s="1722"/>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723" t="str">
        <f>AA30</f>
        <v/>
      </c>
      <c r="E399" s="1724"/>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723" t="str">
        <f>AB30</f>
        <v/>
      </c>
      <c r="E401" s="1724"/>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710" t="s">
        <v>651</v>
      </c>
      <c r="E403" s="1711"/>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721" t="s">
        <v>1709</v>
      </c>
      <c r="E405" s="1703"/>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718" t="s">
        <v>1716</v>
      </c>
      <c r="C407" s="1702"/>
      <c r="D407" s="1702"/>
      <c r="E407" s="1702"/>
      <c r="F407" s="1702"/>
      <c r="G407" s="1702"/>
      <c r="H407" s="1702"/>
      <c r="I407" s="1702"/>
      <c r="J407" s="1702"/>
      <c r="K407" s="1702"/>
      <c r="L407" s="1702"/>
      <c r="M407" s="1702"/>
      <c r="N407" s="1702"/>
      <c r="O407" s="1702"/>
      <c r="P407" s="1702"/>
      <c r="Q407" s="1702"/>
      <c r="R407" s="1702"/>
      <c r="S407" s="1702"/>
      <c r="T407" s="1702"/>
      <c r="U407" s="1703"/>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719" t="s">
        <v>1717</v>
      </c>
      <c r="E409" s="1720"/>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721">
        <v>501</v>
      </c>
      <c r="E411" s="1722"/>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723" t="str">
        <f>AA31</f>
        <v/>
      </c>
      <c r="E413" s="1724"/>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723" t="str">
        <f>AB31</f>
        <v/>
      </c>
      <c r="E415" s="1724"/>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710" t="s">
        <v>651</v>
      </c>
      <c r="E417" s="1711"/>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721" t="s">
        <v>1709</v>
      </c>
      <c r="E419" s="1703"/>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718" t="s">
        <v>1718</v>
      </c>
      <c r="C421" s="1702"/>
      <c r="D421" s="1702"/>
      <c r="E421" s="1702"/>
      <c r="F421" s="1702"/>
      <c r="G421" s="1702"/>
      <c r="H421" s="1702"/>
      <c r="I421" s="1702"/>
      <c r="J421" s="1702"/>
      <c r="K421" s="1702"/>
      <c r="L421" s="1702"/>
      <c r="M421" s="1702"/>
      <c r="N421" s="1702"/>
      <c r="O421" s="1702"/>
      <c r="P421" s="1702"/>
      <c r="Q421" s="1702"/>
      <c r="R421" s="1702"/>
      <c r="S421" s="1702"/>
      <c r="T421" s="1702"/>
      <c r="U421" s="1703"/>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719" t="s">
        <v>1717</v>
      </c>
      <c r="E423" s="1720"/>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738">
        <v>502</v>
      </c>
      <c r="E425" s="1722"/>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723" t="str">
        <f>AA32</f>
        <v/>
      </c>
      <c r="E427" s="1724"/>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723" t="str">
        <f>AB32</f>
        <v/>
      </c>
      <c r="E429" s="1724"/>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710" t="s">
        <v>651</v>
      </c>
      <c r="E431" s="1711"/>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721" t="s">
        <v>1709</v>
      </c>
      <c r="E433" s="1703"/>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718" t="s">
        <v>1719</v>
      </c>
      <c r="C435" s="1702"/>
      <c r="D435" s="1702"/>
      <c r="E435" s="1702"/>
      <c r="F435" s="1702"/>
      <c r="G435" s="1702"/>
      <c r="H435" s="1702"/>
      <c r="I435" s="1702"/>
      <c r="J435" s="1702"/>
      <c r="K435" s="1702"/>
      <c r="L435" s="1702"/>
      <c r="M435" s="1702"/>
      <c r="N435" s="1702"/>
      <c r="O435" s="1702"/>
      <c r="P435" s="1702"/>
      <c r="Q435" s="1702"/>
      <c r="R435" s="1702"/>
      <c r="S435" s="1702"/>
      <c r="T435" s="1702"/>
      <c r="U435" s="1703"/>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719" t="s">
        <v>1720</v>
      </c>
      <c r="E437" s="1720"/>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721">
        <v>5601</v>
      </c>
      <c r="E439" s="1722"/>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723" t="str">
        <f>AA33</f>
        <v/>
      </c>
      <c r="E441" s="1724"/>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723" t="str">
        <f>AB33</f>
        <v/>
      </c>
      <c r="E443" s="1724"/>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710" t="s">
        <v>651</v>
      </c>
      <c r="E445" s="1711"/>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721" t="s">
        <v>1709</v>
      </c>
      <c r="E447" s="1703"/>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718" t="s">
        <v>1721</v>
      </c>
      <c r="C449" s="1702"/>
      <c r="D449" s="1702"/>
      <c r="E449" s="1702"/>
      <c r="F449" s="1702"/>
      <c r="G449" s="1702"/>
      <c r="H449" s="1702"/>
      <c r="I449" s="1702"/>
      <c r="J449" s="1702"/>
      <c r="K449" s="1702"/>
      <c r="L449" s="1702"/>
      <c r="M449" s="1702"/>
      <c r="N449" s="1702"/>
      <c r="O449" s="1702"/>
      <c r="P449" s="1702"/>
      <c r="Q449" s="1702"/>
      <c r="R449" s="1702"/>
      <c r="S449" s="1702"/>
      <c r="T449" s="1702"/>
      <c r="U449" s="1703"/>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719" t="s">
        <v>1720</v>
      </c>
      <c r="E451" s="1720"/>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721">
        <v>5602</v>
      </c>
      <c r="E453" s="1722"/>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723" t="str">
        <f>AA34</f>
        <v/>
      </c>
      <c r="E455" s="1724"/>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723" t="str">
        <f>AB34</f>
        <v/>
      </c>
      <c r="E457" s="1724"/>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710" t="s">
        <v>651</v>
      </c>
      <c r="E459" s="1711"/>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721" t="s">
        <v>1709</v>
      </c>
      <c r="E461" s="1703"/>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718" t="s">
        <v>1722</v>
      </c>
      <c r="C463" s="1702"/>
      <c r="D463" s="1702"/>
      <c r="E463" s="1702"/>
      <c r="F463" s="1702"/>
      <c r="G463" s="1702"/>
      <c r="H463" s="1702"/>
      <c r="I463" s="1702"/>
      <c r="J463" s="1702"/>
      <c r="K463" s="1702"/>
      <c r="L463" s="1702"/>
      <c r="M463" s="1702"/>
      <c r="N463" s="1702"/>
      <c r="O463" s="1702"/>
      <c r="P463" s="1702"/>
      <c r="Q463" s="1702"/>
      <c r="R463" s="1702"/>
      <c r="S463" s="1702"/>
      <c r="T463" s="1702"/>
      <c r="U463" s="1703"/>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719" t="s">
        <v>1723</v>
      </c>
      <c r="E465" s="1720"/>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721">
        <v>601</v>
      </c>
      <c r="E467" s="1722"/>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715" t="s">
        <v>1724</v>
      </c>
      <c r="O468" s="1715"/>
      <c r="P468" s="1715"/>
      <c r="Q468" s="1208"/>
      <c r="R468" s="1204" t="s">
        <v>1706</v>
      </c>
      <c r="S468" s="1208"/>
      <c r="T468" s="1204" t="s">
        <v>1707</v>
      </c>
      <c r="U468" s="1208"/>
    </row>
    <row r="469" spans="1:21" ht="30.75" customHeight="1" thickBot="1" x14ac:dyDescent="0.3">
      <c r="A469" s="1251"/>
      <c r="B469" s="1208"/>
      <c r="C469" s="1201" t="s">
        <v>1485</v>
      </c>
      <c r="D469" s="1723" t="str">
        <f>AA35</f>
        <v/>
      </c>
      <c r="E469" s="1724"/>
      <c r="F469" s="1208"/>
      <c r="G469" s="1208"/>
      <c r="H469" s="1169"/>
      <c r="I469" s="1208"/>
      <c r="J469" s="1170">
        <v>1</v>
      </c>
      <c r="K469" s="1208"/>
      <c r="L469" s="1169"/>
      <c r="M469" s="1208"/>
      <c r="N469" s="1716" t="s">
        <v>1725</v>
      </c>
      <c r="O469" s="1716"/>
      <c r="P469" s="1716"/>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717" t="s">
        <v>1726</v>
      </c>
      <c r="O470" s="1717"/>
      <c r="P470" s="1717"/>
      <c r="Q470" s="1208"/>
      <c r="R470" s="1208"/>
      <c r="S470" s="1208"/>
      <c r="T470" s="1208"/>
      <c r="U470" s="1208"/>
    </row>
    <row r="471" spans="1:21" ht="30.75" thickBot="1" x14ac:dyDescent="0.3">
      <c r="A471" s="1251"/>
      <c r="B471" s="1208"/>
      <c r="C471" s="1201" t="s">
        <v>1486</v>
      </c>
      <c r="D471" s="1723" t="str">
        <f>AB35</f>
        <v/>
      </c>
      <c r="E471" s="1724"/>
      <c r="F471" s="1208"/>
      <c r="G471" s="1208"/>
      <c r="H471" s="1203" t="s">
        <v>1595</v>
      </c>
      <c r="I471" s="1208"/>
      <c r="J471" s="1170">
        <v>3</v>
      </c>
      <c r="K471" s="1208"/>
      <c r="L471" s="1195"/>
      <c r="M471" s="1208"/>
      <c r="N471" s="1717" t="s">
        <v>1727</v>
      </c>
      <c r="O471" s="1717"/>
      <c r="P471" s="1717"/>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716" t="s">
        <v>1728</v>
      </c>
      <c r="O472" s="1716"/>
      <c r="P472" s="1716"/>
      <c r="Q472" s="1208"/>
      <c r="R472" s="1208"/>
      <c r="S472" s="1208"/>
      <c r="T472" s="1236" t="s">
        <v>653</v>
      </c>
      <c r="U472" s="1208"/>
    </row>
    <row r="473" spans="1:21" ht="30.75" thickBot="1" x14ac:dyDescent="0.3">
      <c r="A473" s="1251"/>
      <c r="B473" s="1208"/>
      <c r="C473" s="1202" t="s">
        <v>1598</v>
      </c>
      <c r="D473" s="1710" t="s">
        <v>651</v>
      </c>
      <c r="E473" s="1711"/>
      <c r="F473" s="1208"/>
      <c r="G473" s="1208"/>
      <c r="H473" s="1208"/>
      <c r="I473" s="1208"/>
      <c r="J473" s="1170">
        <v>5</v>
      </c>
      <c r="K473" s="1208"/>
      <c r="L473" s="1195"/>
      <c r="M473" s="1208"/>
      <c r="N473" s="1716" t="s">
        <v>1729</v>
      </c>
      <c r="O473" s="1716"/>
      <c r="P473" s="1716"/>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721" t="s">
        <v>1709</v>
      </c>
      <c r="E475" s="1703"/>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718" t="s">
        <v>1730</v>
      </c>
      <c r="C477" s="1702"/>
      <c r="D477" s="1702"/>
      <c r="E477" s="1702"/>
      <c r="F477" s="1702"/>
      <c r="G477" s="1702"/>
      <c r="H477" s="1702"/>
      <c r="I477" s="1702"/>
      <c r="J477" s="1702"/>
      <c r="K477" s="1702"/>
      <c r="L477" s="1702"/>
      <c r="M477" s="1702"/>
      <c r="N477" s="1702"/>
      <c r="O477" s="1702"/>
      <c r="P477" s="1702"/>
      <c r="Q477" s="1702"/>
      <c r="R477" s="1702"/>
      <c r="S477" s="1702"/>
      <c r="T477" s="1702"/>
      <c r="U477" s="1703"/>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719" t="s">
        <v>1723</v>
      </c>
      <c r="E479" s="1720"/>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721">
        <v>602</v>
      </c>
      <c r="E481" s="1722"/>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715" t="s">
        <v>1724</v>
      </c>
      <c r="O482" s="1715"/>
      <c r="P482" s="1715"/>
      <c r="Q482" s="1208"/>
      <c r="R482" s="1204" t="s">
        <v>1706</v>
      </c>
      <c r="S482" s="1208"/>
      <c r="T482" s="1204" t="s">
        <v>1707</v>
      </c>
      <c r="U482" s="1208"/>
    </row>
    <row r="483" spans="1:21" ht="30.75" customHeight="1" thickBot="1" x14ac:dyDescent="0.3">
      <c r="A483" s="1251"/>
      <c r="B483" s="1208"/>
      <c r="C483" s="1201" t="s">
        <v>1485</v>
      </c>
      <c r="D483" s="1723" t="str">
        <f>AA36</f>
        <v/>
      </c>
      <c r="E483" s="1724"/>
      <c r="F483" s="1208"/>
      <c r="G483" s="1208"/>
      <c r="H483" s="1235"/>
      <c r="I483" s="1208"/>
      <c r="J483" s="1170">
        <v>1</v>
      </c>
      <c r="K483" s="1208"/>
      <c r="L483" s="1195"/>
      <c r="M483" s="1208"/>
      <c r="N483" s="1716" t="s">
        <v>1725</v>
      </c>
      <c r="O483" s="1716"/>
      <c r="P483" s="1716"/>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716" t="s">
        <v>1726</v>
      </c>
      <c r="O484" s="1716"/>
      <c r="P484" s="1716"/>
      <c r="Q484" s="1208"/>
      <c r="R484" s="1208"/>
      <c r="S484" s="1208"/>
      <c r="T484" s="1208"/>
      <c r="U484" s="1208"/>
    </row>
    <row r="485" spans="1:21" ht="30.75" thickBot="1" x14ac:dyDescent="0.3">
      <c r="A485" s="1251"/>
      <c r="B485" s="1208"/>
      <c r="C485" s="1201" t="s">
        <v>1486</v>
      </c>
      <c r="D485" s="1723" t="str">
        <f>AB36</f>
        <v/>
      </c>
      <c r="E485" s="1724"/>
      <c r="F485" s="1208"/>
      <c r="G485" s="1208"/>
      <c r="H485" s="1203" t="s">
        <v>1595</v>
      </c>
      <c r="I485" s="1208"/>
      <c r="J485" s="1170">
        <v>3</v>
      </c>
      <c r="K485" s="1208"/>
      <c r="L485" s="1195"/>
      <c r="M485" s="1208"/>
      <c r="N485" s="1716" t="s">
        <v>1727</v>
      </c>
      <c r="O485" s="1716"/>
      <c r="P485" s="1716"/>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716" t="s">
        <v>1728</v>
      </c>
      <c r="O486" s="1716"/>
      <c r="P486" s="1716"/>
      <c r="Q486" s="1208"/>
      <c r="R486" s="1208"/>
      <c r="S486" s="1208"/>
      <c r="T486" s="1236" t="s">
        <v>653</v>
      </c>
      <c r="U486" s="1208"/>
    </row>
    <row r="487" spans="1:21" ht="30.75" thickBot="1" x14ac:dyDescent="0.3">
      <c r="A487" s="1251"/>
      <c r="B487" s="1208"/>
      <c r="C487" s="1202" t="s">
        <v>1598</v>
      </c>
      <c r="D487" s="1710" t="s">
        <v>651</v>
      </c>
      <c r="E487" s="1711"/>
      <c r="F487" s="1208"/>
      <c r="G487" s="1208"/>
      <c r="H487" s="1208"/>
      <c r="I487" s="1208"/>
      <c r="J487" s="1170">
        <v>5</v>
      </c>
      <c r="K487" s="1208"/>
      <c r="L487" s="1195"/>
      <c r="M487" s="1208"/>
      <c r="N487" s="1716" t="s">
        <v>1729</v>
      </c>
      <c r="O487" s="1716"/>
      <c r="P487" s="1716"/>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721" t="s">
        <v>1709</v>
      </c>
      <c r="E489" s="1703"/>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718" t="s">
        <v>1731</v>
      </c>
      <c r="C491" s="1702"/>
      <c r="D491" s="1702"/>
      <c r="E491" s="1702"/>
      <c r="F491" s="1702"/>
      <c r="G491" s="1702"/>
      <c r="H491" s="1702"/>
      <c r="I491" s="1702"/>
      <c r="J491" s="1702"/>
      <c r="K491" s="1702"/>
      <c r="L491" s="1702"/>
      <c r="M491" s="1702"/>
      <c r="N491" s="1702"/>
      <c r="O491" s="1702"/>
      <c r="P491" s="1702"/>
      <c r="Q491" s="1702"/>
      <c r="R491" s="1702"/>
      <c r="S491" s="1702"/>
      <c r="T491" s="1702"/>
      <c r="U491" s="1703"/>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719" t="s">
        <v>1732</v>
      </c>
      <c r="E493" s="1720"/>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721">
        <v>1001</v>
      </c>
      <c r="E495" s="1722"/>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723" t="str">
        <f>AA37</f>
        <v/>
      </c>
      <c r="E497" s="1724"/>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723" t="str">
        <f>AB37</f>
        <v/>
      </c>
      <c r="E499" s="1724"/>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710" t="s">
        <v>651</v>
      </c>
      <c r="E501" s="1711"/>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37" priority="77">
      <formula>$J6="Check"</formula>
    </cfRule>
  </conditionalFormatting>
  <conditionalFormatting sqref="N20">
    <cfRule type="expression" dxfId="336" priority="75">
      <formula>$J20="Check"</formula>
    </cfRule>
  </conditionalFormatting>
  <conditionalFormatting sqref="N34">
    <cfRule type="expression" dxfId="335" priority="74">
      <formula>$J34="Check"</formula>
    </cfRule>
  </conditionalFormatting>
  <conditionalFormatting sqref="N48">
    <cfRule type="expression" dxfId="334" priority="73">
      <formula>$J48="Check"</formula>
    </cfRule>
  </conditionalFormatting>
  <conditionalFormatting sqref="N62">
    <cfRule type="expression" dxfId="333" priority="72">
      <formula>$J62="Check"</formula>
    </cfRule>
  </conditionalFormatting>
  <conditionalFormatting sqref="N78">
    <cfRule type="expression" dxfId="332" priority="71">
      <formula>$J78="Check"</formula>
    </cfRule>
  </conditionalFormatting>
  <conditionalFormatting sqref="N94">
    <cfRule type="expression" dxfId="331" priority="70">
      <formula>$J94="Check"</formula>
    </cfRule>
  </conditionalFormatting>
  <conditionalFormatting sqref="N108">
    <cfRule type="expression" dxfId="330" priority="69">
      <formula>$J108="Check"</formula>
    </cfRule>
  </conditionalFormatting>
  <conditionalFormatting sqref="N122">
    <cfRule type="expression" dxfId="329" priority="68">
      <formula>$J122="Check"</formula>
    </cfRule>
  </conditionalFormatting>
  <conditionalFormatting sqref="N138">
    <cfRule type="expression" dxfId="328" priority="67">
      <formula>$J138="Check"</formula>
    </cfRule>
  </conditionalFormatting>
  <conditionalFormatting sqref="N242">
    <cfRule type="expression" dxfId="327" priority="60">
      <formula>$J242="Check"</formula>
    </cfRule>
  </conditionalFormatting>
  <conditionalFormatting sqref="N226">
    <cfRule type="expression" dxfId="326" priority="59">
      <formula>$J226="Check"</formula>
    </cfRule>
  </conditionalFormatting>
  <conditionalFormatting sqref="N210">
    <cfRule type="expression" dxfId="325" priority="58">
      <formula>$J210="Check"</formula>
    </cfRule>
  </conditionalFormatting>
  <conditionalFormatting sqref="N196">
    <cfRule type="expression" dxfId="324" priority="57">
      <formula>$J196="Check"</formula>
    </cfRule>
  </conditionalFormatting>
  <conditionalFormatting sqref="N182">
    <cfRule type="expression" dxfId="323" priority="56">
      <formula>$J182="Check"</formula>
    </cfRule>
  </conditionalFormatting>
  <conditionalFormatting sqref="N168">
    <cfRule type="expression" dxfId="322" priority="55">
      <formula>$J168="Check"</formula>
    </cfRule>
  </conditionalFormatting>
  <conditionalFormatting sqref="N154">
    <cfRule type="expression" dxfId="321" priority="54">
      <formula>$J154="Check"</formula>
    </cfRule>
  </conditionalFormatting>
  <conditionalFormatting sqref="N312">
    <cfRule type="expression" dxfId="320" priority="53">
      <formula>$J312="Check"</formula>
    </cfRule>
  </conditionalFormatting>
  <conditionalFormatting sqref="N326">
    <cfRule type="expression" dxfId="319" priority="52">
      <formula>$J326="Check"</formula>
    </cfRule>
  </conditionalFormatting>
  <conditionalFormatting sqref="N340">
    <cfRule type="expression" dxfId="318" priority="51">
      <formula>$J340="Check"</formula>
    </cfRule>
  </conditionalFormatting>
  <conditionalFormatting sqref="N354">
    <cfRule type="expression" dxfId="317" priority="50">
      <formula>$J354="Check"</formula>
    </cfRule>
  </conditionalFormatting>
  <conditionalFormatting sqref="N368">
    <cfRule type="expression" dxfId="316" priority="49">
      <formula>$J368="Check"</formula>
    </cfRule>
  </conditionalFormatting>
  <conditionalFormatting sqref="N382">
    <cfRule type="expression" dxfId="315" priority="48">
      <formula>$J382="Check"</formula>
    </cfRule>
  </conditionalFormatting>
  <conditionalFormatting sqref="N396">
    <cfRule type="expression" dxfId="314" priority="46">
      <formula>$J396="Check"</formula>
    </cfRule>
  </conditionalFormatting>
  <conditionalFormatting sqref="N410">
    <cfRule type="expression" dxfId="313" priority="44">
      <formula>$J410="Check"</formula>
    </cfRule>
  </conditionalFormatting>
  <conditionalFormatting sqref="N424">
    <cfRule type="expression" dxfId="312" priority="43">
      <formula>$J424="Check"</formula>
    </cfRule>
  </conditionalFormatting>
  <conditionalFormatting sqref="N438">
    <cfRule type="expression" dxfId="311" priority="42">
      <formula>$J438="Check"</formula>
    </cfRule>
  </conditionalFormatting>
  <conditionalFormatting sqref="N452">
    <cfRule type="expression" dxfId="310" priority="41">
      <formula>$J452="Check"</formula>
    </cfRule>
  </conditionalFormatting>
  <conditionalFormatting sqref="N466">
    <cfRule type="expression" dxfId="309" priority="40">
      <formula>$J466="Check"</formula>
    </cfRule>
  </conditionalFormatting>
  <conditionalFormatting sqref="N480">
    <cfRule type="expression" dxfId="308" priority="39">
      <formula>$J480="Check"</formula>
    </cfRule>
  </conditionalFormatting>
  <conditionalFormatting sqref="N256">
    <cfRule type="expression" dxfId="307" priority="38">
      <formula>$J256="Check"</formula>
    </cfRule>
  </conditionalFormatting>
  <conditionalFormatting sqref="N270">
    <cfRule type="expression" dxfId="306" priority="37">
      <formula>$J270="Check"</formula>
    </cfRule>
  </conditionalFormatting>
  <conditionalFormatting sqref="N284">
    <cfRule type="expression" dxfId="305" priority="36">
      <formula>$J284="Check"</formula>
    </cfRule>
  </conditionalFormatting>
  <conditionalFormatting sqref="N298">
    <cfRule type="expression" dxfId="304" priority="35">
      <formula>$J298="Check"</formula>
    </cfRule>
  </conditionalFormatting>
  <conditionalFormatting sqref="P248">
    <cfRule type="expression" dxfId="303" priority="34">
      <formula>$H242="Monthly"</formula>
    </cfRule>
  </conditionalFormatting>
  <conditionalFormatting sqref="P262">
    <cfRule type="expression" dxfId="302" priority="33">
      <formula>$H256="Monthly"</formula>
    </cfRule>
  </conditionalFormatting>
  <conditionalFormatting sqref="P276">
    <cfRule type="expression" dxfId="301" priority="32">
      <formula>$H270="Monthly"</formula>
    </cfRule>
  </conditionalFormatting>
  <conditionalFormatting sqref="P290">
    <cfRule type="expression" dxfId="300" priority="31">
      <formula>$H284="Monthly"</formula>
    </cfRule>
  </conditionalFormatting>
  <conditionalFormatting sqref="P304">
    <cfRule type="expression" dxfId="299" priority="30">
      <formula>$H298="Monthly"</formula>
    </cfRule>
  </conditionalFormatting>
  <conditionalFormatting sqref="P88">
    <cfRule type="expression" dxfId="298" priority="29">
      <formula>$H78="Monthly"</formula>
    </cfRule>
  </conditionalFormatting>
  <conditionalFormatting sqref="P72">
    <cfRule type="expression" dxfId="297" priority="28">
      <formula>$H62="Monthly"</formula>
    </cfRule>
  </conditionalFormatting>
  <conditionalFormatting sqref="P54">
    <cfRule type="expression" dxfId="296" priority="27">
      <formula>$H48="Monthly"</formula>
    </cfRule>
  </conditionalFormatting>
  <conditionalFormatting sqref="P40">
    <cfRule type="expression" dxfId="295" priority="26">
      <formula>$H34="Monthly"</formula>
    </cfRule>
  </conditionalFormatting>
  <conditionalFormatting sqref="R6">
    <cfRule type="expression" dxfId="294" priority="25">
      <formula>$H6 = "Program"</formula>
    </cfRule>
  </conditionalFormatting>
  <conditionalFormatting sqref="R20">
    <cfRule type="expression" dxfId="293" priority="24">
      <formula>$H20 = "Program"</formula>
    </cfRule>
  </conditionalFormatting>
  <conditionalFormatting sqref="R34">
    <cfRule type="expression" dxfId="292" priority="23">
      <formula>$H34 = "Program"</formula>
    </cfRule>
  </conditionalFormatting>
  <conditionalFormatting sqref="R48">
    <cfRule type="expression" dxfId="291" priority="22">
      <formula>$H48 = "Program"</formula>
    </cfRule>
  </conditionalFormatting>
  <conditionalFormatting sqref="R62">
    <cfRule type="expression" dxfId="290" priority="21">
      <formula>$H62 = "Program"</formula>
    </cfRule>
  </conditionalFormatting>
  <conditionalFormatting sqref="R78">
    <cfRule type="expression" dxfId="289" priority="20">
      <formula>$H78 = "Program"</formula>
    </cfRule>
  </conditionalFormatting>
  <conditionalFormatting sqref="R94">
    <cfRule type="expression" dxfId="288" priority="19">
      <formula>$H94 = "Program"</formula>
    </cfRule>
  </conditionalFormatting>
  <conditionalFormatting sqref="R108">
    <cfRule type="expression" dxfId="287" priority="18">
      <formula>$H108 = "Program"</formula>
    </cfRule>
  </conditionalFormatting>
  <conditionalFormatting sqref="R122">
    <cfRule type="expression" dxfId="286" priority="17">
      <formula>$H122 = "Program"</formula>
    </cfRule>
  </conditionalFormatting>
  <conditionalFormatting sqref="R138">
    <cfRule type="expression" dxfId="285" priority="16">
      <formula>$H138 = "Program"</formula>
    </cfRule>
  </conditionalFormatting>
  <conditionalFormatting sqref="R154">
    <cfRule type="expression" dxfId="284" priority="15">
      <formula>$H154 = "Program"</formula>
    </cfRule>
  </conditionalFormatting>
  <conditionalFormatting sqref="R168">
    <cfRule type="expression" dxfId="283" priority="14">
      <formula>$H168 = "Program"</formula>
    </cfRule>
  </conditionalFormatting>
  <conditionalFormatting sqref="R182">
    <cfRule type="expression" dxfId="282" priority="13">
      <formula>$H182 = "Program"</formula>
    </cfRule>
  </conditionalFormatting>
  <conditionalFormatting sqref="R196">
    <cfRule type="expression" dxfId="281" priority="12">
      <formula>$H196 = "Program"</formula>
    </cfRule>
  </conditionalFormatting>
  <conditionalFormatting sqref="R210">
    <cfRule type="expression" dxfId="280" priority="11">
      <formula>$H210 = "Program"</formula>
    </cfRule>
  </conditionalFormatting>
  <conditionalFormatting sqref="R226">
    <cfRule type="expression" dxfId="279" priority="10">
      <formula>$H226 = "Program"</formula>
    </cfRule>
  </conditionalFormatting>
  <conditionalFormatting sqref="R242">
    <cfRule type="expression" dxfId="278" priority="9">
      <formula>$H242 = "Program"</formula>
    </cfRule>
  </conditionalFormatting>
  <conditionalFormatting sqref="R256">
    <cfRule type="expression" dxfId="277" priority="8">
      <formula>$H256 = "Program"</formula>
    </cfRule>
  </conditionalFormatting>
  <conditionalFormatting sqref="R270">
    <cfRule type="expression" dxfId="276" priority="7">
      <formula>$H270 = "Program"</formula>
    </cfRule>
  </conditionalFormatting>
  <conditionalFormatting sqref="R284">
    <cfRule type="expression" dxfId="275" priority="6">
      <formula>$H284 = "Program"</formula>
    </cfRule>
  </conditionalFormatting>
  <conditionalFormatting sqref="R298">
    <cfRule type="expression" dxfId="274" priority="5">
      <formula>$H298 = "Program"</formula>
    </cfRule>
  </conditionalFormatting>
  <conditionalFormatting sqref="R312">
    <cfRule type="expression" dxfId="273" priority="4">
      <formula>$H312 = "Program"</formula>
    </cfRule>
  </conditionalFormatting>
  <conditionalFormatting sqref="R368">
    <cfRule type="expression" dxfId="272" priority="3">
      <formula>$H368 = "Program"</formula>
    </cfRule>
  </conditionalFormatting>
  <conditionalFormatting sqref="R438">
    <cfRule type="expression" dxfId="271" priority="2">
      <formula>$H438 = "Program"</formula>
    </cfRule>
  </conditionalFormatting>
  <conditionalFormatting sqref="R452">
    <cfRule type="expression" dxfId="270"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742"/>
      <c r="K2" s="1742"/>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665" t="e">
        <f>VLOOKUP($J$4,'Market Geography'!$D:$G,4,FALSE)</f>
        <v>#N/A</v>
      </c>
      <c r="K3" s="1665"/>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665">
        <f>Welcome!$D$4</f>
        <v>0</v>
      </c>
      <c r="K4" s="1665"/>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743" t="e">
        <f>VLOOKUP($J$4,'Market Geography'!$D:$F,3,FALSE)</f>
        <v>#N/A</v>
      </c>
      <c r="K5" s="1743"/>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665" t="s">
        <v>134</v>
      </c>
      <c r="K6" s="1665"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665" t="str">
        <f>IF(Welcome!$D$8="MDA","C","N")</f>
        <v>N</v>
      </c>
      <c r="K7" s="166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739" t="s">
        <v>975</v>
      </c>
      <c r="AE13" s="1740"/>
      <c r="AF13" s="1741"/>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5" t="s">
        <v>1020</v>
      </c>
      <c r="F1" s="1746"/>
      <c r="G1" s="1746"/>
      <c r="H1" s="1746"/>
      <c r="I1" s="1746"/>
      <c r="J1" s="1747"/>
      <c r="L1" s="1745" t="s">
        <v>1019</v>
      </c>
      <c r="M1" s="174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45" t="s">
        <v>1021</v>
      </c>
      <c r="F20" s="1746"/>
      <c r="G20" s="174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44" t="s">
        <v>113</v>
      </c>
      <c r="M22" s="174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45" t="s">
        <v>1019</v>
      </c>
      <c r="M23" s="174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44" t="s">
        <v>1022</v>
      </c>
      <c r="F28" s="1744"/>
      <c r="G28" s="174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8" t="s">
        <v>837</v>
      </c>
      <c r="U1" s="174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48" t="s">
        <v>838</v>
      </c>
      <c r="U5" s="17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48"/>
      <c r="U6" s="174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4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49"/>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49"/>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50" t="s">
        <v>960</v>
      </c>
      <c r="AX5" s="1751"/>
      <c r="AY5" s="488">
        <v>1757315</v>
      </c>
      <c r="AZ5" s="282" t="s">
        <v>214</v>
      </c>
      <c r="BA5" s="1" t="s">
        <v>214</v>
      </c>
      <c r="BB5" s="481">
        <v>3.2000000000000001E-2</v>
      </c>
      <c r="BC5" s="481">
        <v>6.9000000000000006E-2</v>
      </c>
      <c r="BD5" s="481">
        <v>8.2000000000000003E-2</v>
      </c>
      <c r="BE5" s="481">
        <v>9.6000000000000002E-2</v>
      </c>
      <c r="BF5" s="482">
        <v>0.13300000000000001</v>
      </c>
      <c r="BI5" s="1750" t="s">
        <v>961</v>
      </c>
      <c r="BJ5" s="175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53" t="s">
        <v>959</v>
      </c>
      <c r="AR10" s="1753"/>
      <c r="AW10" s="1752" t="s">
        <v>957</v>
      </c>
      <c r="AX10" s="1752"/>
      <c r="AY10" s="1752"/>
      <c r="AZ10" s="1752"/>
      <c r="BA10" s="1752"/>
      <c r="BD10" s="1752" t="s">
        <v>958</v>
      </c>
      <c r="BE10" s="1752"/>
      <c r="BF10" s="1752"/>
      <c r="BG10" s="1752"/>
      <c r="BH10" s="17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757" t="s">
        <v>799</v>
      </c>
      <c r="B1" s="1757"/>
      <c r="C1" s="1757"/>
      <c r="D1" s="1757"/>
      <c r="F1" s="1758" t="s">
        <v>728</v>
      </c>
      <c r="G1" s="1758"/>
      <c r="I1" s="1759" t="s">
        <v>798</v>
      </c>
      <c r="J1" s="1760"/>
      <c r="K1" s="1760"/>
      <c r="L1" s="1760"/>
      <c r="M1" s="1760"/>
      <c r="N1" s="1760"/>
      <c r="O1" s="1760"/>
      <c r="P1" s="1760"/>
      <c r="Q1" s="1760"/>
      <c r="R1" s="1760"/>
      <c r="S1" s="1760"/>
      <c r="T1" s="1760"/>
      <c r="U1" s="1760"/>
      <c r="V1" s="1761"/>
    </row>
    <row r="2" spans="1:23" x14ac:dyDescent="0.25">
      <c r="I2" s="325"/>
      <c r="J2" s="135"/>
      <c r="K2" s="135"/>
      <c r="L2" s="135"/>
      <c r="M2" s="135"/>
      <c r="N2" s="135"/>
      <c r="O2" s="135"/>
      <c r="P2" s="135"/>
      <c r="Q2" s="135"/>
      <c r="R2" s="135"/>
      <c r="S2" s="135"/>
      <c r="T2" s="135"/>
      <c r="U2" s="135"/>
      <c r="V2" s="328"/>
    </row>
    <row r="3" spans="1:23" x14ac:dyDescent="0.25">
      <c r="A3" s="1034" t="s">
        <v>245</v>
      </c>
      <c r="B3" s="1755">
        <f>Welcome!$D$4</f>
        <v>0</v>
      </c>
      <c r="C3" s="1755"/>
      <c r="I3" s="321">
        <v>1</v>
      </c>
      <c r="J3" s="1034" t="s">
        <v>754</v>
      </c>
      <c r="L3" s="1755" t="str">
        <f>"ALC "&amp;'Required Info to Submit'!$F$6</f>
        <v xml:space="preserve">ALC </v>
      </c>
      <c r="M3" s="1755"/>
      <c r="N3" s="1755"/>
      <c r="O3" s="1755"/>
      <c r="P3" s="1755"/>
      <c r="R3" s="1034"/>
      <c r="V3" s="138"/>
    </row>
    <row r="4" spans="1:23" ht="45" x14ac:dyDescent="0.25">
      <c r="A4" s="1034" t="s">
        <v>735</v>
      </c>
      <c r="B4" s="1754">
        <f>'Required Info to Submit'!$F$6</f>
        <v>0</v>
      </c>
      <c r="C4" s="1754"/>
      <c r="D4" s="1044" t="s">
        <v>889</v>
      </c>
      <c r="F4" s="242" t="s">
        <v>729</v>
      </c>
      <c r="G4" s="627">
        <f>Incentives!$H$9</f>
        <v>0</v>
      </c>
      <c r="H4" s="279"/>
      <c r="I4" s="321">
        <v>2</v>
      </c>
      <c r="J4" s="1034" t="s">
        <v>730</v>
      </c>
      <c r="L4" s="329">
        <f>'Required Info to Submit'!$F$14</f>
        <v>0</v>
      </c>
      <c r="M4" s="329"/>
      <c r="N4" s="329"/>
      <c r="O4" s="330">
        <v>3</v>
      </c>
      <c r="P4" s="1755" t="s">
        <v>732</v>
      </c>
      <c r="Q4" s="1755"/>
      <c r="R4" s="1755"/>
      <c r="S4" s="1756" t="e">
        <f>$L$4+(364*$G$5)+6</f>
        <v>#VALUE!</v>
      </c>
      <c r="T4" s="1756"/>
      <c r="U4" s="329"/>
      <c r="V4" s="138"/>
    </row>
    <row r="5" spans="1:23" x14ac:dyDescent="0.25">
      <c r="A5" s="1034" t="s">
        <v>1017</v>
      </c>
      <c r="B5" s="1762">
        <f>'Required Info to Submit'!$F$8</f>
        <v>0</v>
      </c>
      <c r="C5" s="1762"/>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763">
        <f>'Required Info to Submit'!$F$14</f>
        <v>0</v>
      </c>
      <c r="C6" s="1763"/>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755" t="s">
        <v>755</v>
      </c>
      <c r="Q6" s="1755"/>
      <c r="R6" s="1755"/>
      <c r="S6" s="1764">
        <f>-('Tracking &amp; Profitability'!$E$23)</f>
        <v>0</v>
      </c>
      <c r="T6" s="1764"/>
      <c r="U6" s="20"/>
      <c r="V6" s="138"/>
    </row>
    <row r="7" spans="1:23" x14ac:dyDescent="0.25">
      <c r="A7" s="1034" t="s">
        <v>794</v>
      </c>
      <c r="B7" s="1755">
        <f>'Required Info to Submit'!$F$10</f>
        <v>0</v>
      </c>
      <c r="C7" s="1755"/>
      <c r="F7" s="1044" t="str">
        <f>IF(Incentives!E15="Yes","VB","")</f>
        <v/>
      </c>
      <c r="G7" s="1044" t="str">
        <f>IF(Incentives!E57="YES","DS","")</f>
        <v/>
      </c>
      <c r="I7" s="321">
        <v>6</v>
      </c>
      <c r="J7" s="1034" t="s">
        <v>756</v>
      </c>
      <c r="L7" s="1755" t="str">
        <f>'MDA Worksheet'!$K$95</f>
        <v/>
      </c>
      <c r="M7" s="1755"/>
      <c r="N7" s="1755"/>
      <c r="O7" s="330">
        <v>8</v>
      </c>
      <c r="P7" s="1755" t="s">
        <v>869</v>
      </c>
      <c r="Q7" s="1755"/>
      <c r="R7" s="1755"/>
      <c r="S7" s="1755">
        <f>'Required Info to Submit'!$F$10</f>
        <v>0</v>
      </c>
      <c r="T7" s="1755"/>
      <c r="V7" s="138"/>
    </row>
    <row r="8" spans="1:23" x14ac:dyDescent="0.25">
      <c r="A8" s="1034" t="s">
        <v>795</v>
      </c>
      <c r="B8" s="1755">
        <f>'Required Info to Submit'!$F$9</f>
        <v>0</v>
      </c>
      <c r="C8" s="1755"/>
      <c r="F8" s="1044" t="str">
        <f>IF(Incentives!E85="Yes","EB","")</f>
        <v/>
      </c>
      <c r="G8" s="1044" t="str">
        <f>IF(Incentives!E113="Yes","SG","")</f>
        <v/>
      </c>
      <c r="I8" s="137"/>
      <c r="M8" s="1034"/>
      <c r="R8" s="1034"/>
      <c r="V8" s="138"/>
    </row>
    <row r="9" spans="1:23" x14ac:dyDescent="0.25">
      <c r="A9" s="1034" t="s">
        <v>654</v>
      </c>
      <c r="B9" s="1755">
        <f>'Required Info to Submit'!$F$12</f>
        <v>0</v>
      </c>
      <c r="C9" s="1755"/>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755">
        <f>'Required Info to Submit'!$F$11</f>
        <v>0</v>
      </c>
      <c r="C10" s="1755"/>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771"/>
      <c r="C11" s="1771"/>
      <c r="F11" s="1044" t="str">
        <f>IF(Incentives!E208="Yes","Roll","")</f>
        <v/>
      </c>
      <c r="I11" s="1765" t="s">
        <v>736</v>
      </c>
      <c r="J11" s="1766"/>
      <c r="K11" s="1766"/>
      <c r="L11" s="1767"/>
      <c r="M11" s="284"/>
      <c r="N11" s="1765" t="s">
        <v>478</v>
      </c>
      <c r="O11" s="1766"/>
      <c r="P11" s="1766"/>
      <c r="Q11" s="1767"/>
      <c r="R11" s="284"/>
      <c r="S11" s="1765" t="s">
        <v>530</v>
      </c>
      <c r="T11" s="1766"/>
      <c r="U11" s="1766"/>
      <c r="V11" s="1767"/>
    </row>
    <row r="12" spans="1:23" ht="15.75" thickBot="1" x14ac:dyDescent="0.3">
      <c r="A12" s="1772" t="s">
        <v>736</v>
      </c>
      <c r="B12" s="1773"/>
      <c r="C12" s="1773"/>
      <c r="D12" s="1774"/>
      <c r="E12" s="814"/>
      <c r="F12" s="135"/>
      <c r="G12" s="135"/>
      <c r="H12" s="770"/>
      <c r="I12" s="1775" t="s">
        <v>737</v>
      </c>
      <c r="J12" s="1776"/>
      <c r="K12" s="1776"/>
      <c r="L12" s="1777"/>
      <c r="M12" s="284"/>
      <c r="N12" s="1775" t="s">
        <v>738</v>
      </c>
      <c r="O12" s="1776"/>
      <c r="P12" s="1776"/>
      <c r="Q12" s="1777"/>
      <c r="R12" s="284"/>
      <c r="S12" s="1775" t="s">
        <v>739</v>
      </c>
      <c r="T12" s="1776"/>
      <c r="U12" s="1776"/>
      <c r="V12" s="177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765" t="s">
        <v>1168</v>
      </c>
      <c r="J23" s="1766"/>
      <c r="K23" s="1766"/>
      <c r="L23" s="1767"/>
      <c r="M23" s="769"/>
      <c r="N23" s="1768" t="s">
        <v>1169</v>
      </c>
      <c r="O23" s="1769"/>
      <c r="P23" s="1769"/>
      <c r="Q23" s="1770"/>
      <c r="R23" s="769"/>
      <c r="S23" s="1765" t="s">
        <v>1164</v>
      </c>
      <c r="T23" s="1766"/>
      <c r="U23" s="1766"/>
      <c r="V23" s="1767"/>
    </row>
    <row r="24" spans="1:23" ht="15.75" thickBot="1" x14ac:dyDescent="0.3">
      <c r="A24" s="1772" t="s">
        <v>478</v>
      </c>
      <c r="B24" s="1773"/>
      <c r="C24" s="1773"/>
      <c r="D24" s="1774"/>
      <c r="E24" s="283"/>
      <c r="F24" s="135"/>
      <c r="G24" s="135"/>
      <c r="H24" s="284"/>
      <c r="I24" s="1775" t="s">
        <v>748</v>
      </c>
      <c r="J24" s="1776"/>
      <c r="K24" s="1776"/>
      <c r="L24" s="1777"/>
      <c r="M24" s="769"/>
      <c r="N24" s="1778" t="s">
        <v>748</v>
      </c>
      <c r="O24" s="1779"/>
      <c r="P24" s="1779"/>
      <c r="Q24" s="1780"/>
      <c r="R24" s="769"/>
      <c r="S24" s="1775" t="s">
        <v>749</v>
      </c>
      <c r="T24" s="1776"/>
      <c r="U24" s="1776"/>
      <c r="V24" s="177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781" t="s">
        <v>750</v>
      </c>
      <c r="J33" s="1782"/>
      <c r="K33" s="1782"/>
      <c r="L33" s="1783"/>
      <c r="M33" s="770"/>
      <c r="N33" s="1784" t="s">
        <v>1058</v>
      </c>
      <c r="O33" s="1785"/>
      <c r="P33" s="1785"/>
      <c r="Q33" s="1786"/>
      <c r="R33" s="770"/>
      <c r="S33" s="1784" t="s">
        <v>1177</v>
      </c>
      <c r="T33" s="1785"/>
      <c r="U33" s="1785"/>
      <c r="V33" s="1786"/>
    </row>
    <row r="34" spans="1:22" ht="15.75" thickBot="1" x14ac:dyDescent="0.3">
      <c r="A34" s="1772" t="s">
        <v>530</v>
      </c>
      <c r="B34" s="1773"/>
      <c r="C34" s="1773"/>
      <c r="D34" s="1774"/>
      <c r="E34" s="283"/>
      <c r="F34" s="135"/>
      <c r="G34" s="135"/>
      <c r="H34" s="284"/>
      <c r="I34" s="1787" t="s">
        <v>753</v>
      </c>
      <c r="J34" s="1788"/>
      <c r="K34" s="1788"/>
      <c r="L34" s="1789"/>
      <c r="M34" s="770"/>
      <c r="N34" s="1790" t="s">
        <v>752</v>
      </c>
      <c r="O34" s="1791"/>
      <c r="P34" s="1791"/>
      <c r="Q34" s="1792"/>
      <c r="R34" s="770"/>
      <c r="S34" s="1775" t="s">
        <v>1183</v>
      </c>
      <c r="T34" s="1776"/>
      <c r="U34" s="1776"/>
      <c r="V34" s="177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765" t="s">
        <v>1221</v>
      </c>
      <c r="O41" s="1766"/>
      <c r="P41" s="1766"/>
      <c r="Q41" s="1767"/>
      <c r="S41" s="1765"/>
      <c r="T41" s="1766"/>
      <c r="U41" s="1766"/>
      <c r="V41" s="1767"/>
    </row>
    <row r="42" spans="1:22" ht="15.75" thickBot="1" x14ac:dyDescent="0.3">
      <c r="A42" s="256"/>
      <c r="B42" s="310">
        <f>Incentives!$G$91</f>
        <v>0</v>
      </c>
      <c r="C42" s="320">
        <v>1</v>
      </c>
      <c r="D42" s="698">
        <f>Incentives!$K$91</f>
        <v>0</v>
      </c>
      <c r="E42" s="318"/>
      <c r="N42" s="1775" t="s">
        <v>1222</v>
      </c>
      <c r="O42" s="1776"/>
      <c r="P42" s="1776"/>
      <c r="Q42" s="1777"/>
      <c r="S42" s="1775"/>
      <c r="T42" s="1776"/>
      <c r="U42" s="1776"/>
      <c r="V42" s="177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772" t="s">
        <v>1177</v>
      </c>
      <c r="B44" s="1773"/>
      <c r="C44" s="1773"/>
      <c r="D44" s="177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772" t="s">
        <v>750</v>
      </c>
      <c r="B51" s="1773"/>
      <c r="C51" s="1773"/>
      <c r="D51" s="1774"/>
      <c r="E51" s="283"/>
      <c r="I51" s="808">
        <v>8</v>
      </c>
      <c r="J51" s="263">
        <f>IFERROR('MDA Worksheet'!D102,"")</f>
        <v>0</v>
      </c>
      <c r="K51" s="1042" t="str">
        <f>IFERROR('MDA Worksheet'!K102,"")</f>
        <v/>
      </c>
      <c r="N51" s="137" t="s">
        <v>1223</v>
      </c>
      <c r="O51" s="1793" t="str">
        <f>"Amount to be paid to the customer $ "&amp;TEXT(D69,"#,###,###.00")</f>
        <v>Amount to be paid to the customer $ .00</v>
      </c>
      <c r="P51" s="1793"/>
      <c r="Q51" s="179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793" t="str">
        <f>"Claw Back Amount $ "&amp;TEXT(D71,"#,###,###.00")</f>
        <v>Claw Back Amount $ .00</v>
      </c>
      <c r="P52" s="1793"/>
      <c r="Q52" s="179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772" t="s">
        <v>1168</v>
      </c>
      <c r="B57" s="1773"/>
      <c r="C57" s="1773"/>
      <c r="D57" s="177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772" t="s">
        <v>1210</v>
      </c>
      <c r="B66" s="1773"/>
      <c r="C66" s="1773"/>
      <c r="D66" s="177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772" t="e">
        <f>Incentives!#REF!</f>
        <v>#REF!</v>
      </c>
      <c r="B74" s="1773"/>
      <c r="C74" s="1773"/>
      <c r="D74" s="177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772" t="s">
        <v>1057</v>
      </c>
      <c r="B80" s="1773"/>
      <c r="C80" s="1773"/>
      <c r="D80" s="177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269" priority="16">
      <formula>$B$60="YES - Annual"</formula>
    </cfRule>
  </conditionalFormatting>
  <conditionalFormatting sqref="B60">
    <cfRule type="cellIs" dxfId="268" priority="19" operator="equal">
      <formula>"YES"</formula>
    </cfRule>
  </conditionalFormatting>
  <conditionalFormatting sqref="N23:Q23">
    <cfRule type="expression" dxfId="267" priority="15">
      <formula>$B$60="Yes"</formula>
    </cfRule>
  </conditionalFormatting>
  <conditionalFormatting sqref="B15 J15">
    <cfRule type="expression" dxfId="266" priority="22">
      <formula>$B$15="Annually"</formula>
    </cfRule>
  </conditionalFormatting>
  <conditionalFormatting sqref="B47">
    <cfRule type="expression" dxfId="265" priority="12">
      <formula>$B$47="Annually"</formula>
    </cfRule>
  </conditionalFormatting>
  <conditionalFormatting sqref="S36:V36">
    <cfRule type="expression" dxfId="264" priority="13">
      <formula>$T$36="Check"</formula>
    </cfRule>
  </conditionalFormatting>
  <conditionalFormatting sqref="B27">
    <cfRule type="cellIs" dxfId="263" priority="11" operator="equal">
      <formula>"Annually"</formula>
    </cfRule>
  </conditionalFormatting>
  <conditionalFormatting sqref="B37">
    <cfRule type="cellIs" dxfId="262" priority="21" operator="equal">
      <formula>"Annually"</formula>
    </cfRule>
  </conditionalFormatting>
  <conditionalFormatting sqref="B54">
    <cfRule type="cellIs" dxfId="261" priority="20" operator="equal">
      <formula>"Annually"</formula>
    </cfRule>
  </conditionalFormatting>
  <conditionalFormatting sqref="O16">
    <cfRule type="cellIs" dxfId="260" priority="10" operator="equal">
      <formula>"Annually"</formula>
    </cfRule>
  </conditionalFormatting>
  <conditionalFormatting sqref="T16">
    <cfRule type="cellIs" dxfId="259" priority="9" operator="equal">
      <formula>"Annually"</formula>
    </cfRule>
  </conditionalFormatting>
  <conditionalFormatting sqref="J37">
    <cfRule type="cellIs" dxfId="258" priority="18" operator="equal">
      <formula>"Annually"</formula>
    </cfRule>
  </conditionalFormatting>
  <conditionalFormatting sqref="T37">
    <cfRule type="expression" dxfId="257" priority="8">
      <formula>$B$47="Annually"</formula>
    </cfRule>
  </conditionalFormatting>
  <conditionalFormatting sqref="I30">
    <cfRule type="expression" dxfId="256" priority="7">
      <formula>$I$30=3</formula>
    </cfRule>
  </conditionalFormatting>
  <conditionalFormatting sqref="I31">
    <cfRule type="expression" dxfId="255" priority="6">
      <formula>$I$31=3</formula>
    </cfRule>
  </conditionalFormatting>
  <conditionalFormatting sqref="B62:B64">
    <cfRule type="expression" dxfId="254" priority="5">
      <formula>$B$60="YES - Annual"</formula>
    </cfRule>
    <cfRule type="expression" dxfId="253" priority="17">
      <formula>$B$60="No"</formula>
    </cfRule>
  </conditionalFormatting>
  <conditionalFormatting sqref="N32:Q32">
    <cfRule type="expression" dxfId="252" priority="14">
      <formula>$B$62=4</formula>
    </cfRule>
  </conditionalFormatting>
  <conditionalFormatting sqref="N31:Q32">
    <cfRule type="expression" dxfId="251" priority="23">
      <formula>$B$62=3</formula>
    </cfRule>
  </conditionalFormatting>
  <conditionalFormatting sqref="N30:Q32">
    <cfRule type="expression" dxfId="250" priority="24">
      <formula>$B$62=2</formula>
    </cfRule>
  </conditionalFormatting>
  <conditionalFormatting sqref="B61:B62">
    <cfRule type="expression" dxfId="249" priority="4">
      <formula>$B$60="NO"</formula>
    </cfRule>
  </conditionalFormatting>
  <conditionalFormatting sqref="B61">
    <cfRule type="expression" dxfId="248" priority="3">
      <formula>$B$60="YES - Annual"</formula>
    </cfRule>
  </conditionalFormatting>
  <conditionalFormatting sqref="D63:D64">
    <cfRule type="expression" dxfId="247" priority="2">
      <formula>$B$60&lt;&gt;"Yes - Purchase Commitment"</formula>
    </cfRule>
  </conditionalFormatting>
  <conditionalFormatting sqref="O45">
    <cfRule type="expression" dxfId="24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tabColor rgb="FFFF0000"/>
  </sheetPr>
  <dimension ref="A1:CK241"/>
  <sheetViews>
    <sheetView topLeftCell="A2" zoomScale="80" zoomScaleNormal="80" workbookViewId="0">
      <selection activeCell="H8" sqref="H8"/>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17.28515625" customWidth="1"/>
    <col min="14" max="14" width="16.28515625" customWidth="1"/>
    <col min="15" max="15" width="19" customWidth="1"/>
    <col min="16" max="16" width="22.140625" customWidth="1"/>
    <col min="17" max="17" width="23.5703125" customWidth="1"/>
    <col min="20" max="20" width="20.28515625" customWidth="1"/>
    <col min="21" max="21" width="18.7109375" customWidth="1"/>
    <col min="22" max="22" width="20.28515625" customWidth="1"/>
    <col min="23" max="23" width="18.140625" customWidth="1"/>
    <col min="24" max="24" width="15.4257812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2"/>
      <c r="B1" s="1382"/>
      <c r="C1" s="1382"/>
      <c r="D1" s="1382"/>
      <c r="E1" s="1382"/>
      <c r="F1" s="1382"/>
      <c r="G1" s="1382"/>
      <c r="H1" s="1382"/>
      <c r="I1" s="1382"/>
      <c r="J1" s="1382"/>
      <c r="K1" s="1382"/>
      <c r="L1" s="1382"/>
      <c r="M1" s="1382"/>
      <c r="N1" s="1382"/>
      <c r="O1" s="1382"/>
      <c r="P1" s="1382"/>
      <c r="Q1" s="1382"/>
      <c r="R1" s="1382"/>
      <c r="S1" s="1382"/>
      <c r="T1" s="1382"/>
      <c r="U1" s="1382"/>
      <c r="V1" s="1382"/>
      <c r="W1" s="1382"/>
      <c r="X1" s="1382"/>
      <c r="Y1" s="1382"/>
      <c r="Z1" s="1382"/>
      <c r="AA1" s="1382"/>
      <c r="AB1" s="1382"/>
      <c r="AC1" s="1382"/>
      <c r="AD1" s="1382"/>
      <c r="AE1" s="1382"/>
      <c r="AF1" s="1382"/>
      <c r="AG1" s="1382"/>
      <c r="AH1" s="1382"/>
      <c r="AI1" s="1382"/>
      <c r="AJ1" s="1382"/>
      <c r="AK1" s="1382"/>
      <c r="AL1" s="1382"/>
      <c r="AM1" s="1382"/>
      <c r="AN1" s="1382"/>
      <c r="AO1" s="1382"/>
      <c r="AP1" s="1382"/>
      <c r="AQ1" s="1382"/>
      <c r="AR1" s="1382"/>
      <c r="AS1" s="1382"/>
      <c r="AT1" s="1382"/>
      <c r="AU1" s="1382"/>
      <c r="AV1" s="1382"/>
      <c r="AW1" s="1382"/>
      <c r="AX1" s="1382"/>
      <c r="AY1" s="1382"/>
      <c r="AZ1" s="1382"/>
      <c r="BA1" s="1382"/>
      <c r="BB1" s="1382"/>
      <c r="BC1" s="1382"/>
      <c r="BD1" s="1382"/>
      <c r="BE1" s="1382"/>
      <c r="BF1" s="1382"/>
      <c r="BG1" s="1382"/>
      <c r="BH1" s="1382"/>
      <c r="BI1" s="1382"/>
      <c r="BJ1" s="1382"/>
      <c r="BK1" s="1382"/>
      <c r="BL1" s="1382"/>
      <c r="BM1" s="1382"/>
      <c r="BN1" s="1382"/>
      <c r="BO1" s="1382"/>
      <c r="BP1" s="1382"/>
      <c r="BQ1" s="1382"/>
      <c r="BR1" s="1382"/>
      <c r="BS1" s="1382"/>
      <c r="BT1" s="1382"/>
      <c r="BU1" s="1382"/>
      <c r="BV1" s="1382"/>
      <c r="BW1" s="1382"/>
      <c r="BX1" s="1382"/>
      <c r="BY1" s="1382"/>
      <c r="BZ1" s="1382"/>
      <c r="CA1" s="1382"/>
      <c r="CB1" s="1382"/>
      <c r="CC1" s="1382"/>
      <c r="CD1" s="1382"/>
      <c r="CE1" s="1382"/>
      <c r="CF1" s="1382"/>
      <c r="CG1" s="1382"/>
      <c r="CH1" s="1382"/>
      <c r="CI1" s="1382"/>
      <c r="CJ1" s="1382"/>
      <c r="CK1" s="1382"/>
    </row>
    <row r="2" spans="1:89" ht="15.75" customHeight="1" thickBot="1" x14ac:dyDescent="0.3">
      <c r="A2" s="1382"/>
      <c r="B2" s="1803" t="s">
        <v>1902</v>
      </c>
      <c r="C2" s="1804"/>
      <c r="D2" s="1804"/>
      <c r="E2" s="1804"/>
      <c r="F2" s="1804"/>
      <c r="G2" s="1804"/>
      <c r="H2" s="1804"/>
      <c r="I2" s="1804"/>
      <c r="J2" s="1805"/>
      <c r="K2" s="1521"/>
      <c r="L2" s="1382"/>
      <c r="M2" s="1382"/>
      <c r="N2" s="1382"/>
      <c r="O2" s="1382"/>
      <c r="P2" s="1382"/>
      <c r="Q2" s="1382"/>
      <c r="R2" s="1382"/>
      <c r="S2" s="1382"/>
      <c r="T2" s="1382"/>
      <c r="U2" s="1382"/>
      <c r="V2" s="1382"/>
      <c r="W2" s="1382"/>
      <c r="X2" s="1382"/>
      <c r="Y2" s="1382"/>
      <c r="Z2" s="1382"/>
      <c r="AA2" s="1382"/>
      <c r="AB2" s="1382"/>
      <c r="AC2" s="1382"/>
      <c r="AD2" s="1382"/>
      <c r="AE2" s="1382"/>
      <c r="AF2" s="1382"/>
      <c r="AG2" s="1382"/>
      <c r="AH2" s="1382"/>
      <c r="AI2" s="1382"/>
      <c r="AJ2" s="1382"/>
      <c r="AK2" s="1382"/>
      <c r="AL2" s="1382"/>
      <c r="AM2" s="1382"/>
      <c r="AN2" s="1382"/>
      <c r="AO2" s="1382"/>
      <c r="AP2" s="1382"/>
      <c r="AQ2" s="1382"/>
      <c r="AR2" s="1382"/>
      <c r="AS2" s="1382"/>
      <c r="AT2" s="1382"/>
      <c r="AU2" s="1382"/>
      <c r="AV2" s="1382"/>
      <c r="AW2" s="1382"/>
      <c r="AX2" s="1382"/>
      <c r="AY2" s="1382"/>
      <c r="AZ2" s="1382"/>
      <c r="BA2" s="1382"/>
      <c r="BB2" s="1382"/>
      <c r="BC2" s="1382"/>
      <c r="BD2" s="1382"/>
      <c r="BE2" s="1382"/>
      <c r="BF2" s="1382"/>
      <c r="BG2" s="1382"/>
      <c r="BH2" s="1382"/>
      <c r="BI2" s="1382"/>
      <c r="BJ2" s="1382"/>
      <c r="BK2" s="1382"/>
      <c r="BL2" s="1382"/>
      <c r="BM2" s="1382"/>
      <c r="BN2" s="1382"/>
      <c r="BO2" s="1382"/>
      <c r="BP2" s="1382"/>
      <c r="BQ2" s="1382"/>
      <c r="BR2" s="1382"/>
      <c r="BS2" s="1382"/>
      <c r="BT2" s="1382"/>
      <c r="BU2" s="1382"/>
      <c r="BV2" s="1382"/>
      <c r="BW2" s="1382"/>
      <c r="BX2" s="1382"/>
      <c r="BY2" s="1382"/>
      <c r="BZ2" s="1382"/>
      <c r="CA2" s="1382"/>
      <c r="CB2" s="1382"/>
      <c r="CC2" s="1382"/>
      <c r="CD2" s="1382"/>
      <c r="CE2" s="1382"/>
      <c r="CF2" s="1382"/>
      <c r="CG2" s="1382"/>
      <c r="CH2" s="1382"/>
      <c r="CI2" s="1382"/>
      <c r="CJ2" s="1382"/>
      <c r="CK2" s="1382"/>
    </row>
    <row r="3" spans="1:89" ht="60.75" customHeight="1" thickBot="1" x14ac:dyDescent="0.3">
      <c r="A3" s="1382"/>
      <c r="B3" s="1806" t="s">
        <v>1903</v>
      </c>
      <c r="C3" s="1522" t="s">
        <v>754</v>
      </c>
      <c r="D3" s="1523" t="s">
        <v>730</v>
      </c>
      <c r="E3" s="1523" t="s">
        <v>732</v>
      </c>
      <c r="F3" s="1522" t="s">
        <v>1904</v>
      </c>
      <c r="G3" s="1523" t="s">
        <v>1502</v>
      </c>
      <c r="H3" s="1522" t="s">
        <v>1905</v>
      </c>
      <c r="I3" s="1522" t="s">
        <v>1906</v>
      </c>
      <c r="J3" s="1522" t="s">
        <v>1907</v>
      </c>
      <c r="K3" s="1522" t="s">
        <v>1908</v>
      </c>
      <c r="L3" s="1382"/>
      <c r="M3" s="1382"/>
      <c r="N3" s="1382"/>
      <c r="O3" s="1382"/>
      <c r="P3" s="1382"/>
      <c r="Q3" s="1382"/>
      <c r="R3" s="1382"/>
      <c r="S3" s="1382"/>
      <c r="T3" s="1382"/>
      <c r="U3" s="1382"/>
      <c r="V3" s="1382"/>
      <c r="W3" s="1382"/>
      <c r="X3" s="1382"/>
      <c r="Y3" s="1382"/>
      <c r="Z3" s="1382"/>
      <c r="AA3" s="1382"/>
      <c r="AB3" s="1382"/>
      <c r="AC3" s="1382"/>
      <c r="AD3" s="1382"/>
      <c r="AE3" s="1382"/>
      <c r="AF3" s="1382"/>
      <c r="AG3" s="1382"/>
      <c r="AH3" s="1382"/>
      <c r="AI3" s="1382"/>
      <c r="AJ3" s="1382"/>
      <c r="AK3" s="1382"/>
      <c r="AL3" s="1382"/>
      <c r="AM3" s="1382"/>
      <c r="AN3" s="1382"/>
      <c r="AO3" s="1382"/>
      <c r="AP3" s="1382"/>
      <c r="AQ3" s="1382"/>
      <c r="AR3" s="1382"/>
      <c r="AS3" s="1382"/>
      <c r="AT3" s="1382"/>
      <c r="AU3" s="1382"/>
      <c r="AV3" s="1382"/>
      <c r="AW3" s="1382"/>
      <c r="AX3" s="1382"/>
      <c r="AY3" s="1382"/>
      <c r="AZ3" s="1382"/>
      <c r="BA3" s="1382"/>
      <c r="BB3" s="1382"/>
      <c r="BC3" s="1382"/>
      <c r="BD3" s="1382"/>
      <c r="BE3" s="1382"/>
      <c r="BF3" s="1382"/>
      <c r="BG3" s="1382"/>
      <c r="BH3" s="1382"/>
      <c r="BI3" s="1382"/>
      <c r="BJ3" s="1382"/>
      <c r="BK3" s="1382"/>
      <c r="BL3" s="1382"/>
      <c r="BM3" s="1382"/>
      <c r="BN3" s="1382"/>
      <c r="BO3" s="1382"/>
      <c r="BP3" s="1382"/>
      <c r="BQ3" s="1382"/>
      <c r="BR3" s="1382"/>
      <c r="BS3" s="1382"/>
      <c r="BT3" s="1382"/>
      <c r="BU3" s="1382"/>
      <c r="BV3" s="1382"/>
      <c r="BW3" s="1382"/>
      <c r="BX3" s="1382"/>
      <c r="BY3" s="1382"/>
      <c r="BZ3" s="1382"/>
      <c r="CA3" s="1382"/>
      <c r="CB3" s="1382"/>
      <c r="CC3" s="1382"/>
      <c r="CD3" s="1382"/>
      <c r="CE3" s="1382"/>
      <c r="CF3" s="1382"/>
      <c r="CG3" s="1382"/>
      <c r="CH3" s="1382"/>
      <c r="CI3" s="1382"/>
      <c r="CJ3" s="1382"/>
      <c r="CK3" s="1382"/>
    </row>
    <row r="4" spans="1:89" ht="30.75" customHeight="1" thickBot="1" x14ac:dyDescent="0.3">
      <c r="A4" s="1382"/>
      <c r="B4" s="1807"/>
      <c r="C4" s="1524"/>
      <c r="D4" s="1525" t="str">
        <f>IF(ISBLANK('Required Info to Submit'!F14),"",'Required Info to Submit'!F14)</f>
        <v/>
      </c>
      <c r="E4" s="1525" t="str">
        <f>'Required Info to Submit'!F17</f>
        <v/>
      </c>
      <c r="F4" s="1526" t="s">
        <v>1909</v>
      </c>
      <c r="G4" s="1526"/>
      <c r="H4" s="1524" t="str">
        <f>IF('Agreement Worksheet'!F5="No","Select Non-Std","")</f>
        <v/>
      </c>
      <c r="I4" s="1524" t="str">
        <f>IF('Required Info to Submit'!F19="MDA","Select Local MDA","")</f>
        <v/>
      </c>
      <c r="J4" s="1524" t="str">
        <f>IF(Incentives!E6="Yes","Select Auto Approval",Incentives!E6)</f>
        <v>No</v>
      </c>
      <c r="K4" s="1524"/>
      <c r="L4" s="1382"/>
      <c r="M4" s="1382"/>
      <c r="N4" s="1382"/>
      <c r="O4" s="1382"/>
      <c r="P4" s="1382"/>
      <c r="Q4" s="1382"/>
      <c r="R4" s="1382"/>
      <c r="S4" s="1382"/>
      <c r="T4" s="1382"/>
      <c r="U4" s="1382"/>
      <c r="V4" s="1382"/>
      <c r="W4" s="1382"/>
      <c r="X4" s="1382"/>
      <c r="Y4" s="1382"/>
      <c r="Z4" s="1382"/>
      <c r="AA4" s="1382"/>
      <c r="AB4" s="1382"/>
      <c r="AC4" s="1382"/>
      <c r="AD4" s="1382"/>
      <c r="AE4" s="1382"/>
      <c r="AF4" s="1382"/>
      <c r="AG4" s="1382"/>
      <c r="AH4" s="1382"/>
      <c r="AI4" s="1382"/>
      <c r="AJ4" s="1382"/>
      <c r="AK4" s="1382"/>
      <c r="AL4" s="1382"/>
      <c r="AM4" s="1382"/>
      <c r="AN4" s="1382"/>
      <c r="AO4" s="1382"/>
      <c r="AP4" s="1382"/>
      <c r="AQ4" s="1382"/>
      <c r="AR4" s="1382"/>
      <c r="AS4" s="1382"/>
      <c r="AT4" s="1382"/>
      <c r="AU4" s="1382"/>
      <c r="AV4" s="1382"/>
      <c r="AW4" s="1382"/>
      <c r="AX4" s="1382"/>
      <c r="AY4" s="1382"/>
      <c r="AZ4" s="1382"/>
      <c r="BA4" s="1382"/>
      <c r="BB4" s="1382"/>
      <c r="BC4" s="1382"/>
      <c r="BD4" s="1382"/>
      <c r="BE4" s="1382"/>
      <c r="BF4" s="1382"/>
      <c r="BG4" s="1382"/>
      <c r="BH4" s="1382"/>
      <c r="BI4" s="1382"/>
      <c r="BJ4" s="1382"/>
      <c r="BK4" s="1382"/>
      <c r="BL4" s="1382"/>
      <c r="BM4" s="1382"/>
      <c r="BN4" s="1382"/>
      <c r="BO4" s="1382"/>
      <c r="BP4" s="1382"/>
      <c r="BQ4" s="1382"/>
      <c r="BR4" s="1382"/>
      <c r="BS4" s="1382"/>
      <c r="BT4" s="1382"/>
      <c r="BU4" s="1382"/>
      <c r="BV4" s="1382"/>
      <c r="BW4" s="1382"/>
      <c r="BX4" s="1382"/>
      <c r="BY4" s="1382"/>
      <c r="BZ4" s="1382"/>
      <c r="CA4" s="1382"/>
      <c r="CB4" s="1382"/>
      <c r="CC4" s="1382"/>
      <c r="CD4" s="1382"/>
      <c r="CE4" s="1382"/>
      <c r="CF4" s="1382"/>
      <c r="CG4" s="1382"/>
      <c r="CH4" s="1382"/>
      <c r="CI4" s="1382"/>
      <c r="CJ4" s="1382"/>
      <c r="CK4" s="1382"/>
    </row>
    <row r="5" spans="1:89" ht="60.75" customHeight="1" thickBot="1" x14ac:dyDescent="0.3">
      <c r="A5" s="1382"/>
      <c r="B5" s="1808" t="s">
        <v>1910</v>
      </c>
      <c r="C5" s="1522" t="s">
        <v>1911</v>
      </c>
      <c r="D5" s="1527" t="s">
        <v>1912</v>
      </c>
      <c r="E5" s="1527" t="s">
        <v>1913</v>
      </c>
      <c r="F5" s="1528" t="s">
        <v>755</v>
      </c>
      <c r="G5" s="1527" t="s">
        <v>1914</v>
      </c>
      <c r="H5" s="1527" t="s">
        <v>1915</v>
      </c>
      <c r="I5" s="1520"/>
      <c r="J5" s="1520"/>
      <c r="K5" s="1529"/>
      <c r="L5" s="1382"/>
      <c r="M5" s="1382"/>
      <c r="N5" s="1382"/>
      <c r="O5" s="1382"/>
      <c r="P5" s="1382"/>
      <c r="Q5" s="1382"/>
      <c r="R5" s="1382"/>
      <c r="S5" s="1382"/>
      <c r="T5" s="1382"/>
      <c r="U5" s="1382"/>
      <c r="V5" s="1382"/>
      <c r="W5" s="1382"/>
      <c r="X5" s="1382"/>
      <c r="Y5" s="1382"/>
      <c r="Z5" s="1382"/>
      <c r="AA5" s="1382"/>
      <c r="AB5" s="1382"/>
      <c r="AC5" s="1382"/>
      <c r="AD5" s="1382"/>
      <c r="AE5" s="1382"/>
      <c r="AF5" s="1382"/>
      <c r="AG5" s="1382"/>
      <c r="AH5" s="1382"/>
      <c r="AI5" s="1382"/>
      <c r="AJ5" s="1382"/>
      <c r="AK5" s="1382"/>
      <c r="AL5" s="1382"/>
      <c r="AM5" s="1382"/>
      <c r="AN5" s="1382"/>
      <c r="AO5" s="1382"/>
      <c r="AP5" s="1382"/>
      <c r="AQ5" s="1382"/>
      <c r="AR5" s="1382"/>
      <c r="AS5" s="1382"/>
      <c r="AT5" s="1382"/>
      <c r="AU5" s="1382"/>
      <c r="AV5" s="1382"/>
      <c r="AW5" s="1382"/>
      <c r="AX5" s="1382"/>
      <c r="AY5" s="1382"/>
      <c r="AZ5" s="1382"/>
      <c r="BA5" s="1382"/>
      <c r="BB5" s="1382"/>
      <c r="BC5" s="1382"/>
      <c r="BD5" s="1382"/>
      <c r="BE5" s="1382"/>
      <c r="BF5" s="1382"/>
      <c r="BG5" s="1382"/>
      <c r="BH5" s="1382"/>
      <c r="BI5" s="1382"/>
      <c r="BJ5" s="1382"/>
      <c r="BK5" s="1382"/>
      <c r="BL5" s="1382"/>
      <c r="BM5" s="1382"/>
      <c r="BN5" s="1382"/>
      <c r="BO5" s="1382"/>
      <c r="BP5" s="1382"/>
      <c r="BQ5" s="1382"/>
      <c r="BR5" s="1382"/>
      <c r="BS5" s="1382"/>
      <c r="BT5" s="1382"/>
      <c r="BU5" s="1382"/>
      <c r="BV5" s="1382"/>
      <c r="BW5" s="1382"/>
      <c r="BX5" s="1382"/>
      <c r="BY5" s="1382"/>
      <c r="BZ5" s="1382"/>
      <c r="CA5" s="1382"/>
      <c r="CB5" s="1382"/>
      <c r="CC5" s="1382"/>
      <c r="CD5" s="1382"/>
      <c r="CE5" s="1382"/>
      <c r="CF5" s="1382"/>
      <c r="CG5" s="1382"/>
      <c r="CH5" s="1382"/>
      <c r="CI5" s="1382"/>
      <c r="CJ5" s="1382"/>
      <c r="CK5" s="1382"/>
    </row>
    <row r="6" spans="1:89" ht="15.75" thickBot="1" x14ac:dyDescent="0.3">
      <c r="A6" s="1382"/>
      <c r="B6" s="1809"/>
      <c r="C6" s="1524" t="str">
        <f>'Required Info to Submit'!E23</f>
        <v/>
      </c>
      <c r="D6" s="1524" t="str">
        <f>IFERROR(VLOOKUP('Existing Customers'!AB2,'Market Geography'!A:F,5,0),"")</f>
        <v/>
      </c>
      <c r="E6" s="1524" t="str">
        <f>IF(ISBLANK('Required Info to Submit'!F6),"",'Required Info to Submit'!F6)</f>
        <v/>
      </c>
      <c r="F6" s="1526" t="str">
        <f>IF('Tracking &amp; Profitability'!E23=0,"",'Tracking &amp; Profitability'!E23)</f>
        <v/>
      </c>
      <c r="G6" s="1524" t="str">
        <f>IF(ISBLANK('Required Info to Submit'!F10),"",'Required Info to Submit'!F10)</f>
        <v/>
      </c>
      <c r="H6" s="1524"/>
      <c r="I6" s="1520"/>
      <c r="J6" s="1520"/>
      <c r="K6" s="1529"/>
      <c r="L6" s="1382"/>
      <c r="M6" s="1382"/>
      <c r="N6" s="1382"/>
      <c r="O6" s="1382"/>
      <c r="P6" s="1382"/>
      <c r="Q6" s="1382"/>
      <c r="R6" s="1382"/>
      <c r="S6" s="1382"/>
      <c r="T6" s="1382"/>
      <c r="U6" s="1382"/>
      <c r="V6" s="1382"/>
      <c r="W6" s="1382"/>
      <c r="X6" s="1382"/>
      <c r="Y6" s="1382"/>
      <c r="Z6" s="1382"/>
      <c r="AA6" s="1382"/>
      <c r="AB6" s="1382"/>
      <c r="AC6" s="1382"/>
      <c r="AD6" s="1382"/>
      <c r="AE6" s="1382"/>
      <c r="AF6" s="1382"/>
      <c r="AG6" s="1382"/>
      <c r="AH6" s="1382"/>
      <c r="AI6" s="1382"/>
      <c r="AJ6" s="1382"/>
      <c r="AK6" s="1382"/>
      <c r="AL6" s="1382"/>
      <c r="AM6" s="1382"/>
      <c r="AN6" s="1382"/>
      <c r="AO6" s="1382"/>
      <c r="AP6" s="1382"/>
      <c r="AQ6" s="1382"/>
      <c r="AR6" s="1382"/>
      <c r="AS6" s="1382"/>
      <c r="AT6" s="1382"/>
      <c r="AU6" s="1382"/>
      <c r="AV6" s="1382"/>
      <c r="AW6" s="1382"/>
      <c r="AX6" s="1382"/>
      <c r="AY6" s="1382"/>
      <c r="AZ6" s="1382"/>
      <c r="BA6" s="1382"/>
      <c r="BB6" s="1382"/>
      <c r="BC6" s="1382"/>
      <c r="BD6" s="1382"/>
      <c r="BE6" s="1382"/>
      <c r="BF6" s="1382"/>
      <c r="BG6" s="1382"/>
      <c r="BH6" s="1382"/>
      <c r="BI6" s="1382"/>
      <c r="BJ6" s="1382"/>
      <c r="BK6" s="1382"/>
      <c r="BL6" s="1382"/>
      <c r="BM6" s="1382"/>
      <c r="BN6" s="1382"/>
      <c r="BO6" s="1382"/>
      <c r="BP6" s="1382"/>
      <c r="BQ6" s="1382"/>
      <c r="BR6" s="1382"/>
      <c r="BS6" s="1382"/>
      <c r="BT6" s="1382"/>
      <c r="BU6" s="1382"/>
      <c r="BV6" s="1382"/>
      <c r="BW6" s="1382"/>
      <c r="BX6" s="1382"/>
      <c r="BY6" s="1382"/>
      <c r="BZ6" s="1382"/>
      <c r="CA6" s="1382"/>
      <c r="CB6" s="1382"/>
      <c r="CC6" s="1382"/>
      <c r="CD6" s="1382"/>
      <c r="CE6" s="1382"/>
      <c r="CF6" s="1382"/>
      <c r="CG6" s="1382"/>
      <c r="CH6" s="1382"/>
      <c r="CI6" s="1382"/>
      <c r="CJ6" s="1382"/>
      <c r="CK6" s="1382"/>
    </row>
    <row r="7" spans="1:89" ht="75.75" customHeight="1" thickBot="1" x14ac:dyDescent="0.3">
      <c r="A7" s="1382"/>
      <c r="B7" s="1808" t="s">
        <v>1517</v>
      </c>
      <c r="C7" s="1523" t="s">
        <v>1549</v>
      </c>
      <c r="D7" s="1523" t="s">
        <v>1017</v>
      </c>
      <c r="E7" s="1523" t="s">
        <v>1552</v>
      </c>
      <c r="F7" s="1523" t="s">
        <v>1555</v>
      </c>
      <c r="G7" s="1523" t="s">
        <v>1277</v>
      </c>
      <c r="H7" s="1523" t="s">
        <v>1503</v>
      </c>
      <c r="I7" s="1523" t="s">
        <v>1916</v>
      </c>
      <c r="J7" s="1530" t="s">
        <v>1554</v>
      </c>
      <c r="K7" s="1529"/>
      <c r="L7" s="1382"/>
      <c r="M7" s="1382"/>
      <c r="N7" s="1382"/>
      <c r="O7" s="1382"/>
      <c r="P7" s="1382"/>
      <c r="Q7" s="1382"/>
      <c r="R7" s="1382"/>
      <c r="S7" s="1382"/>
      <c r="T7" s="1382"/>
      <c r="U7" s="1382"/>
      <c r="V7" s="1382"/>
      <c r="W7" s="1382"/>
      <c r="X7" s="1382"/>
      <c r="Y7" s="1382"/>
      <c r="Z7" s="1382"/>
      <c r="AA7" s="1382"/>
      <c r="AB7" s="1382"/>
      <c r="AC7" s="1382"/>
      <c r="AD7" s="1382"/>
      <c r="AE7" s="1382"/>
      <c r="AF7" s="1382"/>
      <c r="AG7" s="1382"/>
      <c r="AH7" s="1382"/>
      <c r="AI7" s="1382"/>
      <c r="AJ7" s="1382"/>
      <c r="AK7" s="1382"/>
      <c r="AL7" s="1382"/>
      <c r="AM7" s="1382"/>
      <c r="AN7" s="1382"/>
      <c r="AO7" s="1382"/>
      <c r="AP7" s="1382"/>
      <c r="AQ7" s="1382"/>
      <c r="AR7" s="1382"/>
      <c r="AS7" s="1382"/>
      <c r="AT7" s="1382"/>
      <c r="AU7" s="1382"/>
      <c r="AV7" s="1382"/>
      <c r="AW7" s="1382"/>
      <c r="AX7" s="1382"/>
      <c r="AY7" s="1382"/>
      <c r="AZ7" s="1382"/>
      <c r="BA7" s="1382"/>
      <c r="BB7" s="1382"/>
      <c r="BC7" s="1382"/>
      <c r="BD7" s="1382"/>
      <c r="BE7" s="1382"/>
      <c r="BF7" s="1382"/>
      <c r="BG7" s="1382"/>
      <c r="BH7" s="1382"/>
      <c r="BI7" s="1382"/>
      <c r="BJ7" s="1382"/>
      <c r="BK7" s="1382"/>
      <c r="BL7" s="1382"/>
      <c r="BM7" s="1382"/>
      <c r="BN7" s="1382"/>
      <c r="BO7" s="1382"/>
      <c r="BP7" s="1382"/>
      <c r="BQ7" s="1382"/>
      <c r="BR7" s="1382"/>
      <c r="BS7" s="1382"/>
      <c r="BT7" s="1382"/>
      <c r="BU7" s="1382"/>
      <c r="BV7" s="1382"/>
      <c r="BW7" s="1382"/>
      <c r="BX7" s="1382"/>
      <c r="BY7" s="1382"/>
      <c r="BZ7" s="1382"/>
      <c r="CA7" s="1382"/>
      <c r="CB7" s="1382"/>
      <c r="CC7" s="1382"/>
      <c r="CD7" s="1382"/>
      <c r="CE7" s="1382"/>
      <c r="CF7" s="1382"/>
      <c r="CG7" s="1382"/>
      <c r="CH7" s="1382"/>
      <c r="CI7" s="1382"/>
      <c r="CJ7" s="1382"/>
      <c r="CK7" s="1382"/>
    </row>
    <row r="8" spans="1:89" ht="15.75" thickBot="1" x14ac:dyDescent="0.3">
      <c r="A8" s="1382"/>
      <c r="B8" s="1809"/>
      <c r="C8" s="1524" t="str">
        <f>IF(ISBLANK('Required Info to Submit'!F6),"",'Required Info to Submit'!F6)</f>
        <v/>
      </c>
      <c r="D8" s="1524" t="str">
        <f>IF(ISBLANK('Required Info to Submit'!F8),"",'Required Info to Submit'!F8)</f>
        <v/>
      </c>
      <c r="E8" s="1524" t="str">
        <f>IF(ISBLANK('Required Info to Submit'!F9),"",'Required Info to Submit'!F9)</f>
        <v/>
      </c>
      <c r="F8" s="1524" t="str">
        <f>IF(ISBLANK('Required Info to Submit'!F12),"",'Required Info to Submit'!F12)</f>
        <v/>
      </c>
      <c r="G8" s="1524" t="str">
        <f>'Agreement Worksheet'!H18</f>
        <v/>
      </c>
      <c r="H8" s="1524" t="str">
        <f>IF(Welcome!D12="Select Term","",Welcome!D12)</f>
        <v/>
      </c>
      <c r="I8" s="1524" t="str">
        <f>Incentives!E4</f>
        <v>Yes</v>
      </c>
      <c r="J8" s="1524" t="str">
        <f>IF(ISBLANK('Required Info to Submit'!F11),"",'Required Info to Submit'!F11)</f>
        <v/>
      </c>
      <c r="K8" s="1531"/>
      <c r="L8" s="1382"/>
      <c r="M8" s="1382"/>
      <c r="N8" s="1382"/>
      <c r="O8" s="1382"/>
      <c r="P8" s="1382"/>
      <c r="Q8" s="1382"/>
      <c r="R8" s="1382"/>
      <c r="S8" s="1382"/>
      <c r="T8" s="1382"/>
      <c r="U8" s="1382"/>
      <c r="V8" s="1382"/>
      <c r="W8" s="1382"/>
      <c r="X8" s="1382"/>
      <c r="Y8" s="1382"/>
      <c r="Z8" s="1382"/>
      <c r="AA8" s="1382"/>
      <c r="AB8" s="1382"/>
      <c r="AC8" s="1382"/>
      <c r="AD8" s="1382"/>
      <c r="AE8" s="1382"/>
      <c r="AF8" s="1382"/>
      <c r="AG8" s="1382"/>
      <c r="AH8" s="1382"/>
      <c r="AI8" s="1382"/>
      <c r="AJ8" s="1382"/>
      <c r="AK8" s="1382"/>
      <c r="AL8" s="1382"/>
      <c r="AM8" s="1382"/>
      <c r="AN8" s="1382"/>
      <c r="AO8" s="1382"/>
      <c r="AP8" s="1382"/>
      <c r="AQ8" s="1382"/>
      <c r="AR8" s="1382"/>
      <c r="AS8" s="1382"/>
      <c r="AT8" s="1382"/>
      <c r="AU8" s="1382"/>
      <c r="AV8" s="1382"/>
      <c r="AW8" s="1382"/>
      <c r="AX8" s="1382"/>
      <c r="AY8" s="1382"/>
      <c r="AZ8" s="1382"/>
      <c r="BA8" s="1382"/>
      <c r="BB8" s="1382"/>
      <c r="BC8" s="1382"/>
      <c r="BD8" s="1382"/>
      <c r="BE8" s="1382"/>
      <c r="BF8" s="1382"/>
      <c r="BG8" s="1382"/>
      <c r="BH8" s="1382"/>
      <c r="BI8" s="1382"/>
      <c r="BJ8" s="1382"/>
      <c r="BK8" s="1382"/>
      <c r="BL8" s="1382"/>
      <c r="BM8" s="1382"/>
      <c r="BN8" s="1382"/>
      <c r="BO8" s="1382"/>
      <c r="BP8" s="1382"/>
      <c r="BQ8" s="1382"/>
      <c r="BR8" s="1382"/>
      <c r="BS8" s="1382"/>
      <c r="BT8" s="1382"/>
      <c r="BU8" s="1382"/>
      <c r="BV8" s="1382"/>
      <c r="BW8" s="1382"/>
      <c r="BX8" s="1382"/>
      <c r="BY8" s="1382"/>
      <c r="BZ8" s="1382"/>
      <c r="CA8" s="1382"/>
      <c r="CB8" s="1382"/>
      <c r="CC8" s="1382"/>
      <c r="CD8" s="1382"/>
      <c r="CE8" s="1382"/>
      <c r="CF8" s="1382"/>
      <c r="CG8" s="1382"/>
      <c r="CH8" s="1382"/>
      <c r="CI8" s="1382"/>
      <c r="CJ8" s="1382"/>
      <c r="CK8" s="1382"/>
    </row>
    <row r="9" spans="1:89" x14ac:dyDescent="0.25">
      <c r="A9" s="1382"/>
      <c r="B9" s="1382"/>
      <c r="C9" s="1382"/>
      <c r="D9" s="1382"/>
      <c r="E9" s="1382"/>
      <c r="F9" s="1382"/>
      <c r="G9" s="1382"/>
      <c r="H9" s="1382"/>
      <c r="I9" s="1382"/>
      <c r="J9" s="1382"/>
      <c r="K9" s="1382"/>
      <c r="L9" s="1382"/>
      <c r="M9" s="1382"/>
      <c r="N9" s="1382"/>
      <c r="O9" s="1382"/>
      <c r="P9" s="1382"/>
      <c r="Q9" s="1382"/>
      <c r="R9" s="1382"/>
      <c r="S9" s="1382"/>
      <c r="T9" s="1382"/>
      <c r="U9" s="1382"/>
      <c r="V9" s="1382"/>
      <c r="W9" s="1382"/>
      <c r="X9" s="1382"/>
      <c r="Y9" s="1382"/>
      <c r="Z9" s="1382"/>
      <c r="AA9" s="1382"/>
      <c r="AB9" s="1382"/>
      <c r="AC9" s="1382"/>
      <c r="AD9" s="1382"/>
      <c r="AE9" s="1382"/>
      <c r="AF9" s="1382"/>
      <c r="AG9" s="1382"/>
      <c r="AH9" s="1382"/>
      <c r="AI9" s="1382"/>
      <c r="AJ9" s="1382"/>
      <c r="AK9" s="1382"/>
      <c r="AL9" s="1382"/>
      <c r="AM9" s="1382"/>
      <c r="AN9" s="1382"/>
      <c r="AO9" s="1382"/>
      <c r="AP9" s="1382"/>
      <c r="AQ9" s="1382"/>
      <c r="AR9" s="1382"/>
      <c r="AS9" s="1382"/>
      <c r="AT9" s="1382"/>
      <c r="AU9" s="1382"/>
      <c r="AV9" s="1382"/>
      <c r="AW9" s="1382"/>
      <c r="AX9" s="1382"/>
      <c r="AY9" s="1382"/>
      <c r="AZ9" s="1382"/>
      <c r="BA9" s="1382"/>
      <c r="BB9" s="1382"/>
      <c r="BC9" s="1382"/>
      <c r="BD9" s="1382"/>
      <c r="BE9" s="1382"/>
      <c r="BF9" s="1382"/>
      <c r="BG9" s="1382"/>
      <c r="BH9" s="1382"/>
      <c r="BI9" s="1382"/>
      <c r="BJ9" s="1382"/>
      <c r="BK9" s="1382"/>
      <c r="BL9" s="1382"/>
      <c r="BM9" s="1382"/>
      <c r="BN9" s="1382"/>
      <c r="BO9" s="1382"/>
      <c r="BP9" s="1382"/>
      <c r="BQ9" s="1382"/>
      <c r="BR9" s="1382"/>
      <c r="BS9" s="1382"/>
      <c r="BT9" s="1382"/>
      <c r="BU9" s="1382"/>
      <c r="BV9" s="1382"/>
      <c r="BW9" s="1382"/>
      <c r="BX9" s="1382"/>
      <c r="BY9" s="1382"/>
      <c r="BZ9" s="1382"/>
      <c r="CA9" s="1382"/>
      <c r="CB9" s="1382"/>
      <c r="CC9" s="1382"/>
      <c r="CD9" s="1382"/>
      <c r="CE9" s="1382"/>
      <c r="CF9" s="1382"/>
      <c r="CG9" s="1382"/>
      <c r="CH9" s="1382"/>
      <c r="CI9" s="1382"/>
      <c r="CJ9" s="1382"/>
      <c r="CK9" s="1382"/>
    </row>
    <row r="10" spans="1:89" ht="15.75" thickBot="1" x14ac:dyDescent="0.3">
      <c r="A10" s="1382"/>
      <c r="B10" s="1382"/>
      <c r="C10" s="1382"/>
      <c r="D10" s="1382"/>
      <c r="E10" s="1382"/>
      <c r="F10" s="1382"/>
      <c r="G10" s="1382"/>
      <c r="H10" s="1382"/>
      <c r="I10" s="1382"/>
      <c r="J10" s="1382"/>
      <c r="K10" s="1382"/>
      <c r="L10" s="1382"/>
      <c r="M10" s="1382"/>
      <c r="N10" s="1382"/>
      <c r="O10" s="1382"/>
      <c r="P10" s="1382"/>
      <c r="Q10" s="1382"/>
      <c r="R10" s="1382"/>
      <c r="S10" s="1382"/>
      <c r="T10" s="1382"/>
      <c r="U10" s="1382"/>
      <c r="V10" s="1382"/>
      <c r="W10" s="1382"/>
      <c r="X10" s="1382"/>
      <c r="Y10" s="1382"/>
      <c r="Z10" s="1382"/>
      <c r="AA10" s="1382"/>
      <c r="AB10" s="1382"/>
      <c r="AC10" s="1382"/>
      <c r="AD10" s="1382"/>
      <c r="AE10" s="1382"/>
      <c r="AF10" s="1382"/>
      <c r="AG10" s="1382"/>
      <c r="AH10" s="1382"/>
      <c r="AI10" s="1382"/>
      <c r="AJ10" s="1382"/>
      <c r="AK10" s="1382"/>
      <c r="AL10" s="1382"/>
      <c r="AM10" s="1382"/>
      <c r="AN10" s="1382"/>
      <c r="AO10" s="1382"/>
      <c r="AP10" s="1382"/>
      <c r="AQ10" s="1382"/>
      <c r="AR10" s="1382"/>
      <c r="AS10" s="1382"/>
      <c r="AT10" s="1382"/>
      <c r="AU10" s="1382"/>
      <c r="AV10" s="1382"/>
      <c r="AW10" s="1382"/>
      <c r="AX10" s="1382"/>
      <c r="AY10" s="1382"/>
      <c r="AZ10" s="1382"/>
      <c r="BA10" s="1382"/>
      <c r="BB10" s="1382"/>
      <c r="BC10" s="1382"/>
      <c r="BD10" s="1382"/>
      <c r="BE10" s="1382"/>
      <c r="BF10" s="1382"/>
      <c r="BG10" s="1382"/>
      <c r="BH10" s="1382"/>
      <c r="BI10" s="1382"/>
      <c r="BJ10" s="1382"/>
      <c r="BK10" s="1382"/>
      <c r="BL10" s="1382"/>
      <c r="BM10" s="1382"/>
      <c r="BN10" s="1382"/>
      <c r="BO10" s="1382"/>
      <c r="BP10" s="1382"/>
      <c r="BQ10" s="1382"/>
      <c r="BR10" s="1382"/>
      <c r="BS10" s="1382"/>
      <c r="BT10" s="1382"/>
      <c r="BU10" s="1382"/>
      <c r="BV10" s="1382"/>
      <c r="BW10" s="1382"/>
      <c r="BX10" s="1382"/>
      <c r="BY10" s="1382"/>
      <c r="BZ10" s="1382"/>
      <c r="CA10" s="1382"/>
      <c r="CB10" s="1382"/>
      <c r="CC10" s="1382"/>
      <c r="CD10" s="1382"/>
      <c r="CE10" s="1382"/>
      <c r="CF10" s="1382"/>
      <c r="CG10" s="1382"/>
      <c r="CH10" s="1382"/>
      <c r="CI10" s="1382"/>
      <c r="CJ10" s="1382"/>
      <c r="CK10" s="1382"/>
    </row>
    <row r="11" spans="1:89" ht="35.25" customHeight="1" thickBot="1" x14ac:dyDescent="0.3">
      <c r="A11" s="1382"/>
      <c r="B11" s="1388"/>
      <c r="C11" s="1383" t="s">
        <v>1483</v>
      </c>
      <c r="D11" s="1383" t="s">
        <v>1594</v>
      </c>
      <c r="E11" s="1383" t="s">
        <v>794</v>
      </c>
      <c r="F11" s="1383" t="s">
        <v>1599</v>
      </c>
      <c r="G11" s="1383" t="s">
        <v>1917</v>
      </c>
      <c r="H11" s="1384" t="s">
        <v>1918</v>
      </c>
      <c r="I11" s="1384" t="s">
        <v>1919</v>
      </c>
      <c r="J11" s="1383" t="s">
        <v>1920</v>
      </c>
      <c r="K11" s="1384" t="s">
        <v>1497</v>
      </c>
      <c r="L11" s="1384" t="s">
        <v>1481</v>
      </c>
      <c r="M11" s="1383" t="s">
        <v>1482</v>
      </c>
      <c r="N11" s="1383" t="s">
        <v>730</v>
      </c>
      <c r="O11" s="1383" t="s">
        <v>732</v>
      </c>
      <c r="P11" s="1384" t="s">
        <v>1598</v>
      </c>
      <c r="Q11" s="1389"/>
      <c r="R11" s="1389"/>
      <c r="S11" s="1382"/>
      <c r="T11" s="1388"/>
      <c r="U11" s="1383" t="s">
        <v>1483</v>
      </c>
      <c r="V11" s="1383" t="s">
        <v>1594</v>
      </c>
      <c r="W11" s="1383" t="s">
        <v>794</v>
      </c>
      <c r="X11" s="1383" t="s">
        <v>1599</v>
      </c>
      <c r="Y11" s="1383" t="s">
        <v>1917</v>
      </c>
      <c r="Z11" s="1384" t="s">
        <v>1918</v>
      </c>
      <c r="AA11" s="1384" t="s">
        <v>1919</v>
      </c>
      <c r="AB11" s="1383" t="s">
        <v>1920</v>
      </c>
      <c r="AC11" s="1384" t="s">
        <v>1497</v>
      </c>
      <c r="AD11" s="1384" t="s">
        <v>1481</v>
      </c>
      <c r="AE11" s="1383" t="s">
        <v>1482</v>
      </c>
      <c r="AF11" s="1383" t="s">
        <v>730</v>
      </c>
      <c r="AG11" s="1383" t="s">
        <v>732</v>
      </c>
      <c r="AH11" s="1384" t="s">
        <v>1598</v>
      </c>
      <c r="AI11" s="1382"/>
      <c r="AJ11" s="1382"/>
      <c r="AK11" s="1382"/>
      <c r="AL11" s="1382"/>
      <c r="AM11" s="1382"/>
      <c r="AN11" s="1382"/>
      <c r="AO11" s="1382"/>
      <c r="AP11" s="1382"/>
      <c r="AQ11" s="1382"/>
      <c r="AR11" s="1382"/>
      <c r="AS11" s="1382"/>
      <c r="AT11" s="1382"/>
      <c r="AU11" s="1382"/>
      <c r="AV11" s="1382"/>
      <c r="AW11" s="1382"/>
      <c r="AX11" s="1382"/>
      <c r="AY11" s="1382"/>
      <c r="AZ11" s="1382"/>
      <c r="BA11" s="1382"/>
      <c r="BB11" s="1382"/>
      <c r="BC11" s="1382"/>
      <c r="BD11" s="1382"/>
      <c r="BE11" s="1382"/>
      <c r="BF11" s="1382"/>
      <c r="BG11" s="1382"/>
      <c r="BH11" s="1382"/>
      <c r="BI11" s="1382"/>
      <c r="BJ11" s="1382"/>
      <c r="BK11" s="1382"/>
      <c r="BL11" s="1382"/>
      <c r="BM11" s="1382"/>
      <c r="BN11" s="1382"/>
      <c r="BO11" s="1382"/>
      <c r="BP11" s="1382"/>
      <c r="BQ11" s="1382"/>
      <c r="BR11" s="1382"/>
      <c r="BS11" s="1382"/>
      <c r="BT11" s="1382"/>
      <c r="BU11" s="1382"/>
      <c r="BV11" s="1382"/>
      <c r="BW11" s="1382"/>
      <c r="BX11" s="1382"/>
      <c r="BY11" s="1382"/>
      <c r="BZ11" s="1382"/>
      <c r="CA11" s="1382"/>
      <c r="CB11" s="1382"/>
      <c r="CC11" s="1382"/>
      <c r="CD11" s="1382"/>
      <c r="CE11" s="1382"/>
      <c r="CF11" s="1382"/>
      <c r="CG11" s="1382"/>
      <c r="CH11" s="1382"/>
      <c r="CI11" s="1382"/>
      <c r="CJ11" s="1382"/>
      <c r="CK11" s="1382"/>
    </row>
    <row r="12" spans="1:89" ht="65.25" customHeight="1" thickBot="1" x14ac:dyDescent="0.3">
      <c r="A12" s="1382"/>
      <c r="B12" s="1390" t="s">
        <v>1921</v>
      </c>
      <c r="C12" s="1391" t="s">
        <v>1588</v>
      </c>
      <c r="D12" s="1392">
        <v>1201</v>
      </c>
      <c r="E12" s="1387" t="s">
        <v>1922</v>
      </c>
      <c r="F12" s="1387" t="s">
        <v>1600</v>
      </c>
      <c r="G12" s="1393" t="str" cm="1">
        <f t="array" aca="1" ref="G12" ca="1">INDIRECT("'Incentives Worksheet'!P"&amp;'Configurable Tab'!H3+3)</f>
        <v>Same as Payout Cycle</v>
      </c>
      <c r="H12" s="1385" t="str" cm="1">
        <f t="array" aca="1" ref="H12" ca="1">IF(ISBLANK(INDIRECT("'Incentives Worksheet'!H"&amp;'Configurable Tab'!H3+3)),"",ISBLANK(INDIRECT("'Incentives Worksheet'!H"&amp;'Configurable Tab'!H3+3)))</f>
        <v/>
      </c>
      <c r="I12" s="1393" t="str" cm="1">
        <f t="array" aca="1" ref="I12" ca="1">IF(INDIRECT("'Incentives Worksheet'!R"&amp;'Configurable Tab'!H3+3)="USF Calendar","Fiscal",INDIRECT("'Incentives Worksheet'!R"&amp;'Configurable Tab'!H3+3))</f>
        <v>Fiscal</v>
      </c>
      <c r="J12" s="1385" t="str" cm="1">
        <f t="array" aca="1" ref="J12" ca="1">IF(INDIRECT("'Incentives Worksheet'!T"&amp;'Configurable Tab'!H3+3)="Yes","Post to GL","")</f>
        <v/>
      </c>
      <c r="K12" s="1385" t="str" cm="1">
        <f t="array" aca="1" ref="K12" ca="1">IF(ISBLANK(INDIRECT("'Incentives Worksheet'!L"&amp;'Configurable Tab'!H3+3)),"",INDIRECT("'Incentives Worksheet'!L"&amp;'Configurable Tab'!H3+3))</f>
        <v/>
      </c>
      <c r="L12" s="1385" t="str" cm="1">
        <f t="array" aca="1" ref="L12" ca="1">IF(ISBLANK(INDIRECT("'Incentives Worksheet'!J"&amp;'Configurable Tab'!H3+3)),"",INDIRECT("'Incentives Worksheet'!J"&amp;'Configurable Tab'!H3+3))</f>
        <v/>
      </c>
      <c r="M12" s="1385" t="str" cm="1">
        <f t="array" aca="1" ref="M12" ca="1">IF(ISBLANK(INDIRECT("'Incentives Worksheet'!N"&amp;'Configurable Tab'!H3+3)),"",INDIRECT("'Incentives Worksheet'!N"&amp;'Configurable Tab'!H3+3))</f>
        <v/>
      </c>
      <c r="N12" s="1386" t="str" cm="1">
        <f t="array" aca="1" ref="N12" ca="1">INDIRECT("'Incentives Worksheet'!D"&amp;'Configurable Tab'!H3+6)</f>
        <v/>
      </c>
      <c r="O12" s="1386" t="str" cm="1">
        <f t="array" aca="1" ref="O12" ca="1">INDIRECT("'Incentives Worksheet'!D"&amp;'Configurable Tab'!H3+8)</f>
        <v/>
      </c>
      <c r="P12" s="1385" t="str" cm="1">
        <f t="array" aca="1" ref="P12" ca="1">IF(INDIRECT("'Incentives Worksheet'!D"&amp;'Configurable Tab'!H3+10)="No","Update tracking dates",INDIRECT("'Incentives Worksheet'!D"&amp;'Configurable Tab'!H3+10))</f>
        <v>Yes</v>
      </c>
      <c r="Q12" s="1394"/>
      <c r="R12" s="1394"/>
      <c r="S12" s="1382"/>
      <c r="T12" s="1390" t="s">
        <v>1921</v>
      </c>
      <c r="U12" s="1391" t="s">
        <v>1588</v>
      </c>
      <c r="V12" s="1392">
        <v>1202</v>
      </c>
      <c r="W12" s="1387" t="s">
        <v>1922</v>
      </c>
      <c r="X12" s="1387" t="s">
        <v>1600</v>
      </c>
      <c r="Y12" s="1385" t="str" cm="1">
        <f t="array" aca="1" ref="Y12" ca="1">INDIRECT("'Incentives Worksheet'!P"&amp;'Configurable Tab'!H4+3)</f>
        <v>Same as Payout Cycle</v>
      </c>
      <c r="Z12" s="1385" t="str" cm="1">
        <f t="array" aca="1" ref="Z12" ca="1">IF(ISBLANK(INDIRECT("'Incentives Worksheet'!H"&amp;'Configurable Tab'!H4+3)),"",INDIRECT("'Incentives Worksheet'!H"&amp;'Configurable Tab'!H4+3))</f>
        <v/>
      </c>
      <c r="AA12" s="1385" t="str" cm="1">
        <f t="array" aca="1" ref="AA12" ca="1">IF(INDIRECT("'Incentives Worksheet'!R"&amp;'Configurable Tab'!H4+3)="USF Calendar","Fiscal",INDIRECT("'Incentives Worksheet'!R"&amp;'Configurable Tab'!H4+3))</f>
        <v>Fiscal</v>
      </c>
      <c r="AB12" s="1385" t="str" cm="1">
        <f t="array" aca="1" ref="AB12" ca="1">IF(INDIRECT("'Incentives Worksheet'!T"&amp;'Configurable Tab'!H4+3)="Yes","Post to GL","")</f>
        <v/>
      </c>
      <c r="AC12" s="1385" t="str" cm="1">
        <f t="array" aca="1" ref="AC12" ca="1">IF(ISBLANK(INDIRECT("'Incentives Worksheet'!L"&amp;'Configurable Tab'!H4+3)),"",INDIRECT("'Incentives Worksheet'!L"&amp;'Configurable Tab'!H4+3))</f>
        <v/>
      </c>
      <c r="AD12" s="1385" t="str" cm="1">
        <f t="array" aca="1" ref="AD12" ca="1">IF(ISBLANK(INDIRECT("'Incentives Worksheet'!L"&amp;'Configurable Tab'!H4+3)),"",INDIRECT("'Incentives Worksheet'!L"&amp;'Configurable Tab'!H4+3))</f>
        <v/>
      </c>
      <c r="AE12" s="1385" t="str" cm="1">
        <f t="array" aca="1" ref="AE12" ca="1">IF(ISBLANK(INDIRECT("'Incentives Worksheet'!N"&amp;'Configurable Tab'!H4+3)),"",INDIRECT("'Incentives Worksheet'!N"&amp;'Configurable Tab'!H4+3))</f>
        <v/>
      </c>
      <c r="AF12" s="1386" t="str" cm="1">
        <f t="array" aca="1" ref="AF12" ca="1">INDIRECT("'Incentives Worksheet'!D"&amp;'Configurable Tab'!H4+6)</f>
        <v/>
      </c>
      <c r="AG12" s="1386" t="str" cm="1">
        <f t="array" aca="1" ref="AG12" ca="1">INDIRECT("'Incentives Worksheet'!D"&amp;'Configurable Tab'!H4+8)</f>
        <v/>
      </c>
      <c r="AH12" s="1385" t="str" cm="1">
        <f t="array" aca="1" ref="AH12" ca="1">IF(INDIRECT("'Incentives Worksheet'!D"&amp;'Configurable Tab'!H4+10)="No","Update tracking dates",INDIRECT("'Incentives Worksheet'!D"&amp;'Configurable Tab'!H4+10))</f>
        <v>Yes</v>
      </c>
      <c r="AI12" s="1382"/>
      <c r="AJ12" s="1382"/>
      <c r="AK12" s="1382"/>
      <c r="AL12" s="1382"/>
      <c r="AM12" s="1382"/>
      <c r="AN12" s="1382"/>
      <c r="AO12" s="1382"/>
      <c r="AP12" s="1382"/>
      <c r="AQ12" s="1382"/>
      <c r="AR12" s="1382"/>
      <c r="AS12" s="1382"/>
      <c r="AT12" s="1382"/>
      <c r="AU12" s="1382"/>
      <c r="AV12" s="1382"/>
      <c r="AW12" s="1382"/>
      <c r="AX12" s="1382"/>
      <c r="AY12" s="1382"/>
      <c r="AZ12" s="1382"/>
      <c r="BA12" s="1382"/>
      <c r="BB12" s="1382"/>
      <c r="BC12" s="1382"/>
      <c r="BD12" s="1382"/>
      <c r="BE12" s="1382"/>
      <c r="BF12" s="1382"/>
      <c r="BG12" s="1382"/>
      <c r="BH12" s="1382"/>
      <c r="BI12" s="1382"/>
      <c r="BJ12" s="1382"/>
      <c r="BK12" s="1382"/>
      <c r="BL12" s="1382"/>
      <c r="BM12" s="1382"/>
      <c r="BN12" s="1382"/>
      <c r="BO12" s="1382"/>
      <c r="BP12" s="1382"/>
      <c r="BQ12" s="1382"/>
      <c r="BR12" s="1382"/>
      <c r="BS12" s="1382"/>
      <c r="BT12" s="1382"/>
      <c r="BU12" s="1382"/>
      <c r="BV12" s="1382"/>
      <c r="BW12" s="1382"/>
      <c r="BX12" s="1382"/>
      <c r="BY12" s="1382"/>
      <c r="BZ12" s="1382"/>
      <c r="CA12" s="1382"/>
      <c r="CB12" s="1382"/>
      <c r="CC12" s="1382"/>
      <c r="CD12" s="1382"/>
      <c r="CE12" s="1382"/>
      <c r="CF12" s="1382"/>
      <c r="CG12" s="1382"/>
      <c r="CH12" s="1382"/>
      <c r="CI12" s="1382"/>
      <c r="CJ12" s="1382"/>
      <c r="CK12" s="1382"/>
    </row>
    <row r="13" spans="1:89" ht="30.75" customHeight="1" thickBot="1" x14ac:dyDescent="0.3">
      <c r="A13" s="1382"/>
      <c r="B13" s="1801" t="s">
        <v>1923</v>
      </c>
      <c r="C13" s="1383" t="s">
        <v>1924</v>
      </c>
      <c r="D13" s="1384" t="s">
        <v>1925</v>
      </c>
      <c r="E13" s="1394"/>
      <c r="F13" s="1394"/>
      <c r="G13" s="1394"/>
      <c r="H13" s="1394"/>
      <c r="I13" s="1394"/>
      <c r="J13" s="1394"/>
      <c r="K13" s="1394"/>
      <c r="L13" s="1394"/>
      <c r="M13" s="1394"/>
      <c r="N13" s="1394"/>
      <c r="O13" s="1394"/>
      <c r="P13" s="1395"/>
      <c r="Q13" s="1394"/>
      <c r="R13" s="1394"/>
      <c r="S13" s="1394"/>
      <c r="T13" s="1801" t="s">
        <v>1923</v>
      </c>
      <c r="U13" s="1383" t="s">
        <v>1924</v>
      </c>
      <c r="V13" s="1384" t="s">
        <v>1925</v>
      </c>
      <c r="W13" s="1394"/>
      <c r="X13" s="1394"/>
      <c r="Y13" s="1394"/>
      <c r="Z13" s="1394"/>
      <c r="AA13" s="1394"/>
      <c r="AB13" s="1394"/>
      <c r="AC13" s="1394"/>
      <c r="AD13" s="1394"/>
      <c r="AE13" s="1394"/>
      <c r="AF13" s="1394"/>
      <c r="AG13" s="1394"/>
      <c r="AH13" s="1395"/>
      <c r="AI13" s="1382"/>
      <c r="AJ13" s="1382"/>
      <c r="AK13" s="1382"/>
      <c r="AL13" s="1382"/>
      <c r="AM13" s="1382"/>
      <c r="AN13" s="1382"/>
      <c r="AO13" s="1382"/>
      <c r="AP13" s="1382"/>
      <c r="AQ13" s="1382"/>
      <c r="AR13" s="1382"/>
      <c r="AS13" s="1382"/>
      <c r="AT13" s="1382"/>
      <c r="AU13" s="1382"/>
      <c r="AV13" s="1382"/>
      <c r="AW13" s="1382"/>
      <c r="AX13" s="1382"/>
      <c r="AY13" s="1382"/>
      <c r="AZ13" s="1382"/>
      <c r="BA13" s="1382"/>
      <c r="BB13" s="1382"/>
      <c r="BC13" s="1382"/>
      <c r="BD13" s="1382"/>
      <c r="BE13" s="1382"/>
      <c r="BF13" s="1382"/>
      <c r="BG13" s="1382"/>
      <c r="BH13" s="1382"/>
      <c r="BI13" s="1382"/>
      <c r="BJ13" s="1382"/>
      <c r="BK13" s="1382"/>
      <c r="BL13" s="1382"/>
      <c r="BM13" s="1382"/>
      <c r="BN13" s="1382"/>
      <c r="BO13" s="1382"/>
      <c r="BP13" s="1382"/>
      <c r="BQ13" s="1382"/>
      <c r="BR13" s="1382"/>
      <c r="BS13" s="1382"/>
      <c r="BT13" s="1382"/>
      <c r="BU13" s="1382"/>
      <c r="BV13" s="1382"/>
      <c r="BW13" s="1382"/>
      <c r="BX13" s="1382"/>
      <c r="BY13" s="1382"/>
      <c r="BZ13" s="1382"/>
      <c r="CA13" s="1382"/>
      <c r="CB13" s="1382"/>
      <c r="CC13" s="1382"/>
      <c r="CD13" s="1382"/>
      <c r="CE13" s="1382"/>
      <c r="CF13" s="1382"/>
      <c r="CG13" s="1382"/>
      <c r="CH13" s="1382"/>
      <c r="CI13" s="1382"/>
      <c r="CJ13" s="1382"/>
      <c r="CK13" s="1382"/>
    </row>
    <row r="14" spans="1:89" ht="15.75" thickBot="1" x14ac:dyDescent="0.3">
      <c r="A14" s="1382"/>
      <c r="B14" s="1802"/>
      <c r="C14" s="1396" t="s">
        <v>1926</v>
      </c>
      <c r="D14" s="1396" t="str" cm="1">
        <f t="array" aca="1" ref="D14" ca="1">IF(ISBLANK(INDIRECT("'Incentives Worksheet'!L"&amp;'Configurable Tab'!H3+6)),"",INDIRECT("'Incentives Worksheet'!L"&amp;'Configurable Tab'!H3+6))</f>
        <v/>
      </c>
      <c r="E14" s="1394"/>
      <c r="F14" s="1394"/>
      <c r="G14" s="1394"/>
      <c r="H14" s="1394"/>
      <c r="I14" s="1394"/>
      <c r="J14" s="1394"/>
      <c r="K14" s="1394"/>
      <c r="L14" s="1394"/>
      <c r="M14" s="1394"/>
      <c r="N14" s="1394"/>
      <c r="O14" s="1394"/>
      <c r="P14" s="1395"/>
      <c r="Q14" s="1394"/>
      <c r="R14" s="1394"/>
      <c r="S14" s="1394"/>
      <c r="T14" s="1802"/>
      <c r="U14" s="1396" t="s">
        <v>1926</v>
      </c>
      <c r="V14" s="1396" t="str" cm="1">
        <f t="array" aca="1" ref="V14" ca="1">IF(ISBLANK(INDIRECT("'Incentives Worksheet'!L"&amp;'Configurable Tab'!H4+6)),"",INDIRECT("'Incentives Worksheet'!L"&amp;'Configurable Tab'!H4+6))</f>
        <v/>
      </c>
      <c r="W14" s="1394"/>
      <c r="X14" s="1394"/>
      <c r="Y14" s="1394"/>
      <c r="Z14" s="1394"/>
      <c r="AA14" s="1394"/>
      <c r="AB14" s="1394"/>
      <c r="AC14" s="1394"/>
      <c r="AD14" s="1394"/>
      <c r="AE14" s="1394"/>
      <c r="AF14" s="1394"/>
      <c r="AG14" s="1394"/>
      <c r="AH14" s="1395"/>
      <c r="AI14" s="1382"/>
      <c r="AJ14" s="1382"/>
      <c r="AK14" s="1382"/>
      <c r="AL14" s="1382"/>
      <c r="AM14" s="1382"/>
      <c r="AN14" s="1382"/>
      <c r="AO14" s="1382"/>
      <c r="AP14" s="1382"/>
      <c r="AQ14" s="1382"/>
      <c r="AR14" s="1382"/>
      <c r="AS14" s="1382"/>
      <c r="AT14" s="1382"/>
      <c r="AU14" s="1382"/>
      <c r="AV14" s="1382"/>
      <c r="AW14" s="1382"/>
      <c r="AX14" s="1382"/>
      <c r="AY14" s="1382"/>
      <c r="AZ14" s="1382"/>
      <c r="BA14" s="1382"/>
      <c r="BB14" s="1382"/>
      <c r="BC14" s="1382"/>
      <c r="BD14" s="1382"/>
      <c r="BE14" s="1382"/>
      <c r="BF14" s="1382"/>
      <c r="BG14" s="1382"/>
      <c r="BH14" s="1382"/>
      <c r="BI14" s="1382"/>
      <c r="BJ14" s="1382"/>
      <c r="BK14" s="1382"/>
      <c r="BL14" s="1382"/>
      <c r="BM14" s="1382"/>
      <c r="BN14" s="1382"/>
      <c r="BO14" s="1382"/>
      <c r="BP14" s="1382"/>
      <c r="BQ14" s="1382"/>
      <c r="BR14" s="1382"/>
      <c r="BS14" s="1382"/>
      <c r="BT14" s="1382"/>
      <c r="BU14" s="1382"/>
      <c r="BV14" s="1382"/>
      <c r="BW14" s="1382"/>
      <c r="BX14" s="1382"/>
      <c r="BY14" s="1382"/>
      <c r="BZ14" s="1382"/>
      <c r="CA14" s="1382"/>
      <c r="CB14" s="1382"/>
      <c r="CC14" s="1382"/>
      <c r="CD14" s="1382"/>
      <c r="CE14" s="1382"/>
      <c r="CF14" s="1382"/>
      <c r="CG14" s="1382"/>
      <c r="CH14" s="1382"/>
      <c r="CI14" s="1382"/>
      <c r="CJ14" s="1382"/>
      <c r="CK14" s="1382"/>
    </row>
    <row r="15" spans="1:89" ht="15.75" customHeight="1" thickBot="1" x14ac:dyDescent="0.3">
      <c r="A15" s="1382"/>
      <c r="B15" s="1800" t="s">
        <v>1927</v>
      </c>
      <c r="C15" s="1397" t="s">
        <v>1928</v>
      </c>
      <c r="D15" s="1398" t="s">
        <v>131</v>
      </c>
      <c r="E15" s="1398" t="s">
        <v>1929</v>
      </c>
      <c r="F15" s="1382"/>
      <c r="G15" s="1382"/>
      <c r="H15" s="1382"/>
      <c r="I15" s="1382"/>
      <c r="J15" s="1382"/>
      <c r="K15" s="1382"/>
      <c r="L15" s="1382"/>
      <c r="M15" s="1382"/>
      <c r="N15" s="1382"/>
      <c r="O15" s="1382"/>
      <c r="P15" s="138"/>
      <c r="Q15" s="1382"/>
      <c r="R15" s="1382"/>
      <c r="S15" s="1382"/>
      <c r="T15" s="1800" t="s">
        <v>1927</v>
      </c>
      <c r="U15" s="1397" t="s">
        <v>1928</v>
      </c>
      <c r="V15" s="1398" t="s">
        <v>131</v>
      </c>
      <c r="W15" s="1398" t="s">
        <v>1929</v>
      </c>
      <c r="X15" s="1382"/>
      <c r="Y15" s="1382"/>
      <c r="Z15" s="1382"/>
      <c r="AA15" s="1382"/>
      <c r="AB15" s="1382"/>
      <c r="AC15" s="1382"/>
      <c r="AD15" s="1382"/>
      <c r="AE15" s="1382"/>
      <c r="AF15" s="1382"/>
      <c r="AG15" s="1382"/>
      <c r="AH15" s="138"/>
      <c r="AI15" s="1382"/>
      <c r="AJ15" s="1382"/>
      <c r="AK15" s="1382"/>
      <c r="AL15" s="1382"/>
      <c r="AM15" s="1382"/>
      <c r="AN15" s="1382"/>
      <c r="AO15" s="1382"/>
      <c r="AP15" s="1382"/>
      <c r="AQ15" s="1382"/>
      <c r="AR15" s="1382"/>
      <c r="AS15" s="1382"/>
      <c r="AT15" s="1382"/>
      <c r="AU15" s="1382"/>
      <c r="AV15" s="1382"/>
      <c r="AW15" s="1382"/>
      <c r="AX15" s="1382"/>
      <c r="AY15" s="1382"/>
      <c r="AZ15" s="1382"/>
      <c r="BA15" s="1382"/>
      <c r="BB15" s="1382"/>
      <c r="BC15" s="1382"/>
      <c r="BD15" s="1382"/>
      <c r="BE15" s="1382"/>
      <c r="BF15" s="1382"/>
      <c r="BG15" s="1382"/>
      <c r="BH15" s="1382"/>
      <c r="BI15" s="1382"/>
      <c r="BJ15" s="1382"/>
      <c r="BK15" s="1382"/>
      <c r="BL15" s="1382"/>
      <c r="BM15" s="1382"/>
      <c r="BN15" s="1382"/>
      <c r="BO15" s="1382"/>
      <c r="BP15" s="1382"/>
      <c r="BQ15" s="1382"/>
      <c r="BR15" s="1382"/>
      <c r="BS15" s="1382"/>
      <c r="BT15" s="1382"/>
      <c r="BU15" s="1382"/>
      <c r="BV15" s="1382"/>
      <c r="BW15" s="1382"/>
      <c r="BX15" s="1382"/>
      <c r="BY15" s="1382"/>
      <c r="BZ15" s="1382"/>
      <c r="CA15" s="1382"/>
      <c r="CB15" s="1382"/>
      <c r="CC15" s="1382"/>
      <c r="CD15" s="1382"/>
      <c r="CE15" s="1382"/>
      <c r="CF15" s="1382"/>
      <c r="CG15" s="1382"/>
      <c r="CH15" s="1382"/>
      <c r="CI15" s="1382"/>
      <c r="CJ15" s="1382"/>
      <c r="CK15" s="1382"/>
    </row>
    <row r="16" spans="1:89" x14ac:dyDescent="0.25">
      <c r="A16" s="1382"/>
      <c r="B16" s="1796"/>
      <c r="C16" s="1399" t="s">
        <v>1930</v>
      </c>
      <c r="D16" s="1399" t="s">
        <v>1931</v>
      </c>
      <c r="E16" s="1400"/>
      <c r="F16" s="1382"/>
      <c r="G16" s="1382"/>
      <c r="H16" s="1382"/>
      <c r="I16" s="1382"/>
      <c r="J16" s="1382"/>
      <c r="K16" s="1382"/>
      <c r="L16" s="1382"/>
      <c r="M16" s="1382"/>
      <c r="N16" s="1382"/>
      <c r="O16" s="1382"/>
      <c r="P16" s="138"/>
      <c r="Q16" s="1382"/>
      <c r="R16" s="1382"/>
      <c r="S16" s="1382"/>
      <c r="T16" s="1796"/>
      <c r="U16" s="1399" t="s">
        <v>1930</v>
      </c>
      <c r="V16" s="1399" t="s">
        <v>1931</v>
      </c>
      <c r="W16" s="1400"/>
      <c r="X16" s="1382"/>
      <c r="Y16" s="1382"/>
      <c r="Z16" s="1382"/>
      <c r="AA16" s="1382"/>
      <c r="AB16" s="1382"/>
      <c r="AC16" s="1382"/>
      <c r="AD16" s="1382"/>
      <c r="AE16" s="1382"/>
      <c r="AF16" s="1382"/>
      <c r="AG16" s="1382"/>
      <c r="AH16" s="138"/>
      <c r="AI16" s="1382"/>
      <c r="AJ16" s="1382"/>
      <c r="AK16" s="1382"/>
      <c r="AL16" s="1382"/>
      <c r="AM16" s="1382"/>
      <c r="AN16" s="1382"/>
      <c r="AO16" s="1382"/>
      <c r="AP16" s="1382"/>
      <c r="AQ16" s="1382"/>
      <c r="AR16" s="1382"/>
      <c r="AS16" s="1382"/>
      <c r="AT16" s="1382"/>
      <c r="AU16" s="1382"/>
      <c r="AV16" s="1382"/>
      <c r="AW16" s="1382"/>
      <c r="AX16" s="1382"/>
      <c r="AY16" s="1382"/>
      <c r="AZ16" s="1382"/>
      <c r="BA16" s="1382"/>
      <c r="BB16" s="1382"/>
      <c r="BC16" s="1382"/>
      <c r="BD16" s="1382"/>
      <c r="BE16" s="1382"/>
      <c r="BF16" s="1382"/>
      <c r="BG16" s="1382"/>
      <c r="BH16" s="1382"/>
      <c r="BI16" s="1382"/>
      <c r="BJ16" s="1382"/>
      <c r="BK16" s="1382"/>
      <c r="BL16" s="1382"/>
      <c r="BM16" s="1382"/>
      <c r="BN16" s="1382"/>
      <c r="BO16" s="1382"/>
      <c r="BP16" s="1382"/>
      <c r="BQ16" s="1382"/>
      <c r="BR16" s="1382"/>
      <c r="BS16" s="1382"/>
      <c r="BT16" s="1382"/>
      <c r="BU16" s="1382"/>
      <c r="BV16" s="1382"/>
      <c r="BW16" s="1382"/>
      <c r="BX16" s="1382"/>
      <c r="BY16" s="1382"/>
      <c r="BZ16" s="1382"/>
      <c r="CA16" s="1382"/>
      <c r="CB16" s="1382"/>
      <c r="CC16" s="1382"/>
      <c r="CD16" s="1382"/>
      <c r="CE16" s="1382"/>
      <c r="CF16" s="1382"/>
      <c r="CG16" s="1382"/>
      <c r="CH16" s="1382"/>
      <c r="CI16" s="1382"/>
      <c r="CJ16" s="1382"/>
      <c r="CK16" s="1382"/>
    </row>
    <row r="17" spans="1:89" x14ac:dyDescent="0.25">
      <c r="A17" s="1382"/>
      <c r="B17" s="1796"/>
      <c r="C17" s="1401" t="s">
        <v>1930</v>
      </c>
      <c r="D17" s="1401" t="s">
        <v>1932</v>
      </c>
      <c r="E17" s="1402" t="s">
        <v>1933</v>
      </c>
      <c r="F17" s="1382"/>
      <c r="G17" s="1382"/>
      <c r="H17" s="1382"/>
      <c r="I17" s="1382"/>
      <c r="J17" s="1382"/>
      <c r="K17" s="1382"/>
      <c r="L17" s="1382"/>
      <c r="M17" s="1382"/>
      <c r="N17" s="1382"/>
      <c r="O17" s="1382"/>
      <c r="P17" s="138"/>
      <c r="Q17" s="1382"/>
      <c r="R17" s="1382"/>
      <c r="S17" s="1382"/>
      <c r="T17" s="1796"/>
      <c r="U17" s="1401" t="s">
        <v>1930</v>
      </c>
      <c r="V17" s="1401" t="s">
        <v>1932</v>
      </c>
      <c r="W17" s="1402" t="s">
        <v>1933</v>
      </c>
      <c r="X17" s="1382"/>
      <c r="Y17" s="1382"/>
      <c r="Z17" s="1382"/>
      <c r="AA17" s="1382"/>
      <c r="AB17" s="1382"/>
      <c r="AC17" s="1382"/>
      <c r="AD17" s="1382"/>
      <c r="AE17" s="1382"/>
      <c r="AF17" s="1382"/>
      <c r="AG17" s="1382"/>
      <c r="AH17" s="138"/>
      <c r="AI17" s="1382"/>
      <c r="AJ17" s="1382"/>
      <c r="AK17" s="1382"/>
      <c r="AL17" s="1382"/>
      <c r="AM17" s="1382"/>
      <c r="AN17" s="1382"/>
      <c r="AO17" s="1382"/>
      <c r="AP17" s="1382"/>
      <c r="AQ17" s="1382"/>
      <c r="AR17" s="1382"/>
      <c r="AS17" s="1382"/>
      <c r="AT17" s="1382"/>
      <c r="AU17" s="1382"/>
      <c r="AV17" s="1382"/>
      <c r="AW17" s="1382"/>
      <c r="AX17" s="1382"/>
      <c r="AY17" s="1382"/>
      <c r="AZ17" s="1382"/>
      <c r="BA17" s="1382"/>
      <c r="BB17" s="1382"/>
      <c r="BC17" s="1382"/>
      <c r="BD17" s="1382"/>
      <c r="BE17" s="1382"/>
      <c r="BF17" s="1382"/>
      <c r="BG17" s="1382"/>
      <c r="BH17" s="1382"/>
      <c r="BI17" s="1382"/>
      <c r="BJ17" s="1382"/>
      <c r="BK17" s="1382"/>
      <c r="BL17" s="1382"/>
      <c r="BM17" s="1382"/>
      <c r="BN17" s="1382"/>
      <c r="BO17" s="1382"/>
      <c r="BP17" s="1382"/>
      <c r="BQ17" s="1382"/>
      <c r="BR17" s="1382"/>
      <c r="BS17" s="1382"/>
      <c r="BT17" s="1382"/>
      <c r="BU17" s="1382"/>
      <c r="BV17" s="1382"/>
      <c r="BW17" s="1382"/>
      <c r="BX17" s="1382"/>
      <c r="BY17" s="1382"/>
      <c r="BZ17" s="1382"/>
      <c r="CA17" s="1382"/>
      <c r="CB17" s="1382"/>
      <c r="CC17" s="1382"/>
      <c r="CD17" s="1382"/>
      <c r="CE17" s="1382"/>
      <c r="CF17" s="1382"/>
      <c r="CG17" s="1382"/>
      <c r="CH17" s="1382"/>
      <c r="CI17" s="1382"/>
      <c r="CJ17" s="1382"/>
      <c r="CK17" s="1382"/>
    </row>
    <row r="18" spans="1:89" x14ac:dyDescent="0.25">
      <c r="A18" s="1382"/>
      <c r="B18" s="1796"/>
      <c r="C18" s="1401" t="s">
        <v>1930</v>
      </c>
      <c r="D18" s="1401" t="s">
        <v>1934</v>
      </c>
      <c r="E18" s="1402" t="s">
        <v>1802</v>
      </c>
      <c r="F18" s="1382"/>
      <c r="G18" s="1382"/>
      <c r="H18" s="1382"/>
      <c r="I18" s="1382"/>
      <c r="J18" s="1382"/>
      <c r="K18" s="1382"/>
      <c r="L18" s="1382"/>
      <c r="M18" s="1382"/>
      <c r="N18" s="1382"/>
      <c r="O18" s="1382"/>
      <c r="P18" s="138"/>
      <c r="Q18" s="1382"/>
      <c r="R18" s="1382"/>
      <c r="S18" s="1382"/>
      <c r="T18" s="1796"/>
      <c r="U18" s="1401" t="s">
        <v>1930</v>
      </c>
      <c r="V18" s="1401" t="s">
        <v>1934</v>
      </c>
      <c r="W18" s="1402" t="s">
        <v>1802</v>
      </c>
      <c r="X18" s="1382"/>
      <c r="Y18" s="1382"/>
      <c r="Z18" s="1382"/>
      <c r="AA18" s="1382"/>
      <c r="AB18" s="1382"/>
      <c r="AC18" s="1382"/>
      <c r="AD18" s="1382"/>
      <c r="AE18" s="1382"/>
      <c r="AF18" s="1382"/>
      <c r="AG18" s="1382"/>
      <c r="AH18" s="138"/>
      <c r="AI18" s="1382"/>
      <c r="AJ18" s="1382"/>
      <c r="AK18" s="1382"/>
      <c r="AL18" s="1382"/>
      <c r="AM18" s="1382"/>
      <c r="AN18" s="1382"/>
      <c r="AO18" s="1382"/>
      <c r="AP18" s="1382"/>
      <c r="AQ18" s="1382"/>
      <c r="AR18" s="1382"/>
      <c r="AS18" s="1382"/>
      <c r="AT18" s="1382"/>
      <c r="AU18" s="1382"/>
      <c r="AV18" s="1382"/>
      <c r="AW18" s="1382"/>
      <c r="AX18" s="1382"/>
      <c r="AY18" s="1382"/>
      <c r="AZ18" s="1382"/>
      <c r="BA18" s="1382"/>
      <c r="BB18" s="1382"/>
      <c r="BC18" s="1382"/>
      <c r="BD18" s="1382"/>
      <c r="BE18" s="1382"/>
      <c r="BF18" s="1382"/>
      <c r="BG18" s="1382"/>
      <c r="BH18" s="1382"/>
      <c r="BI18" s="1382"/>
      <c r="BJ18" s="1382"/>
      <c r="BK18" s="1382"/>
      <c r="BL18" s="1382"/>
      <c r="BM18" s="1382"/>
      <c r="BN18" s="1382"/>
      <c r="BO18" s="1382"/>
      <c r="BP18" s="1382"/>
      <c r="BQ18" s="1382"/>
      <c r="BR18" s="1382"/>
      <c r="BS18" s="1382"/>
      <c r="BT18" s="1382"/>
      <c r="BU18" s="1382"/>
      <c r="BV18" s="1382"/>
      <c r="BW18" s="1382"/>
      <c r="BX18" s="1382"/>
      <c r="BY18" s="1382"/>
      <c r="BZ18" s="1382"/>
      <c r="CA18" s="1382"/>
      <c r="CB18" s="1382"/>
      <c r="CC18" s="1382"/>
      <c r="CD18" s="1382"/>
      <c r="CE18" s="1382"/>
      <c r="CF18" s="1382"/>
      <c r="CG18" s="1382"/>
      <c r="CH18" s="1382"/>
      <c r="CI18" s="1382"/>
      <c r="CJ18" s="1382"/>
      <c r="CK18" s="1382"/>
    </row>
    <row r="19" spans="1:89" ht="15.75" thickBot="1" x14ac:dyDescent="0.3">
      <c r="A19" s="1382"/>
      <c r="B19" s="1797"/>
      <c r="C19" s="1403" t="s">
        <v>1930</v>
      </c>
      <c r="D19" s="1403" t="s">
        <v>1935</v>
      </c>
      <c r="E19" s="1404" t="s">
        <v>1936</v>
      </c>
      <c r="F19" s="1382"/>
      <c r="G19" s="1382"/>
      <c r="H19" s="1382"/>
      <c r="I19" s="1382"/>
      <c r="J19" s="1382"/>
      <c r="K19" s="1382"/>
      <c r="L19" s="1382"/>
      <c r="M19" s="1382"/>
      <c r="N19" s="1382"/>
      <c r="O19" s="1382"/>
      <c r="P19" s="138"/>
      <c r="Q19" s="1382"/>
      <c r="R19" s="1382"/>
      <c r="S19" s="1382"/>
      <c r="T19" s="1797"/>
      <c r="U19" s="1403" t="s">
        <v>1930</v>
      </c>
      <c r="V19" s="1403" t="s">
        <v>1935</v>
      </c>
      <c r="W19" s="1404" t="s">
        <v>1936</v>
      </c>
      <c r="X19" s="1382"/>
      <c r="Y19" s="1382"/>
      <c r="Z19" s="1382"/>
      <c r="AA19" s="1382"/>
      <c r="AB19" s="1382"/>
      <c r="AC19" s="1382"/>
      <c r="AD19" s="1382"/>
      <c r="AE19" s="1382"/>
      <c r="AF19" s="1382"/>
      <c r="AG19" s="1382"/>
      <c r="AH19" s="138"/>
      <c r="AI19" s="1382"/>
      <c r="AJ19" s="1382"/>
      <c r="AK19" s="1382"/>
      <c r="AL19" s="1382"/>
      <c r="AM19" s="1382"/>
      <c r="AN19" s="1382"/>
      <c r="AO19" s="1382"/>
      <c r="AP19" s="1382"/>
      <c r="AQ19" s="1382"/>
      <c r="AR19" s="1382"/>
      <c r="AS19" s="1382"/>
      <c r="AT19" s="1382"/>
      <c r="AU19" s="1382"/>
      <c r="AV19" s="1382"/>
      <c r="AW19" s="1382"/>
      <c r="AX19" s="1382"/>
      <c r="AY19" s="1382"/>
      <c r="AZ19" s="1382"/>
      <c r="BA19" s="1382"/>
      <c r="BB19" s="1382"/>
      <c r="BC19" s="1382"/>
      <c r="BD19" s="1382"/>
      <c r="BE19" s="1382"/>
      <c r="BF19" s="1382"/>
      <c r="BG19" s="1382"/>
      <c r="BH19" s="1382"/>
      <c r="BI19" s="1382"/>
      <c r="BJ19" s="1382"/>
      <c r="BK19" s="1382"/>
      <c r="BL19" s="1382"/>
      <c r="BM19" s="1382"/>
      <c r="BN19" s="1382"/>
      <c r="BO19" s="1382"/>
      <c r="BP19" s="1382"/>
      <c r="BQ19" s="1382"/>
      <c r="BR19" s="1382"/>
      <c r="BS19" s="1382"/>
      <c r="BT19" s="1382"/>
      <c r="BU19" s="1382"/>
      <c r="BV19" s="1382"/>
      <c r="BW19" s="1382"/>
      <c r="BX19" s="1382"/>
      <c r="BY19" s="1382"/>
      <c r="BZ19" s="1382"/>
      <c r="CA19" s="1382"/>
      <c r="CB19" s="1382"/>
      <c r="CC19" s="1382"/>
      <c r="CD19" s="1382"/>
      <c r="CE19" s="1382"/>
      <c r="CF19" s="1382"/>
      <c r="CG19" s="1382"/>
      <c r="CH19" s="1382"/>
      <c r="CI19" s="1382"/>
      <c r="CJ19" s="1382"/>
      <c r="CK19" s="1382"/>
    </row>
    <row r="20" spans="1:89" ht="15.75" customHeight="1" thickBot="1" x14ac:dyDescent="0.3">
      <c r="A20" s="1382"/>
      <c r="B20" s="1795" t="s">
        <v>1937</v>
      </c>
      <c r="C20" s="1405" t="s">
        <v>1938</v>
      </c>
      <c r="D20" s="1406" t="s">
        <v>1928</v>
      </c>
      <c r="E20" s="1406" t="s">
        <v>131</v>
      </c>
      <c r="F20" s="1406" t="s">
        <v>1929</v>
      </c>
      <c r="G20" s="1406" t="s">
        <v>1939</v>
      </c>
      <c r="H20" s="1407" t="s">
        <v>1940</v>
      </c>
      <c r="I20" s="1408" t="s">
        <v>794</v>
      </c>
      <c r="J20" s="1408" t="s">
        <v>795</v>
      </c>
      <c r="K20" s="1408" t="s">
        <v>800</v>
      </c>
      <c r="L20" s="1408" t="s">
        <v>801</v>
      </c>
      <c r="M20" s="1408" t="s">
        <v>204</v>
      </c>
      <c r="N20" s="1382"/>
      <c r="O20" s="1382"/>
      <c r="P20" s="138"/>
      <c r="Q20" s="1382"/>
      <c r="R20" s="1382"/>
      <c r="S20" s="1382"/>
      <c r="T20" s="1795" t="s">
        <v>1937</v>
      </c>
      <c r="U20" s="1405" t="s">
        <v>1938</v>
      </c>
      <c r="V20" s="1406" t="s">
        <v>1928</v>
      </c>
      <c r="W20" s="1406" t="s">
        <v>131</v>
      </c>
      <c r="X20" s="1406" t="s">
        <v>1929</v>
      </c>
      <c r="Y20" s="1406" t="s">
        <v>1939</v>
      </c>
      <c r="Z20" s="1407" t="s">
        <v>1940</v>
      </c>
      <c r="AA20" s="1408" t="s">
        <v>794</v>
      </c>
      <c r="AB20" s="1408" t="s">
        <v>795</v>
      </c>
      <c r="AC20" s="1408" t="s">
        <v>800</v>
      </c>
      <c r="AD20" s="1408" t="s">
        <v>801</v>
      </c>
      <c r="AE20" s="1408" t="s">
        <v>204</v>
      </c>
      <c r="AF20" s="1382"/>
      <c r="AG20" s="1382"/>
      <c r="AH20" s="138"/>
      <c r="AI20" s="1382"/>
      <c r="AJ20" s="1382"/>
      <c r="AK20" s="1382"/>
      <c r="AL20" s="1382"/>
      <c r="AM20" s="1382"/>
      <c r="AN20" s="1382"/>
      <c r="AO20" s="1382"/>
      <c r="AP20" s="1382"/>
      <c r="AQ20" s="1382"/>
      <c r="AR20" s="1382"/>
      <c r="AS20" s="1382"/>
      <c r="AT20" s="1382"/>
      <c r="AU20" s="1382"/>
      <c r="AV20" s="1382"/>
      <c r="AW20" s="1382"/>
      <c r="AX20" s="1382"/>
      <c r="AY20" s="1382"/>
      <c r="AZ20" s="1382"/>
      <c r="BA20" s="1382"/>
      <c r="BB20" s="1382"/>
      <c r="BC20" s="1382"/>
      <c r="BD20" s="1382"/>
      <c r="BE20" s="1382"/>
      <c r="BF20" s="1382"/>
      <c r="BG20" s="1382"/>
      <c r="BH20" s="1382"/>
      <c r="BI20" s="1382"/>
      <c r="BJ20" s="1382"/>
      <c r="BK20" s="1382"/>
      <c r="BL20" s="1382"/>
      <c r="BM20" s="1382"/>
      <c r="BN20" s="1382"/>
      <c r="BO20" s="1382"/>
      <c r="BP20" s="1382"/>
      <c r="BQ20" s="1382"/>
      <c r="BR20" s="1382"/>
      <c r="BS20" s="1382"/>
      <c r="BT20" s="1382"/>
      <c r="BU20" s="1382"/>
      <c r="BV20" s="1382"/>
      <c r="BW20" s="1382"/>
      <c r="BX20" s="1382"/>
      <c r="BY20" s="1382"/>
      <c r="BZ20" s="1382"/>
      <c r="CA20" s="1382"/>
      <c r="CB20" s="1382"/>
      <c r="CC20" s="1382"/>
      <c r="CD20" s="1382"/>
      <c r="CE20" s="1382"/>
      <c r="CF20" s="1382"/>
      <c r="CG20" s="1382"/>
      <c r="CH20" s="1382"/>
      <c r="CI20" s="1382"/>
      <c r="CJ20" s="1382"/>
      <c r="CK20" s="1382"/>
    </row>
    <row r="21" spans="1:89" x14ac:dyDescent="0.25">
      <c r="A21" s="1382"/>
      <c r="B21" s="1796"/>
      <c r="C21" s="1405">
        <v>1</v>
      </c>
      <c r="D21" s="1402" t="s">
        <v>1941</v>
      </c>
      <c r="E21" s="1402" t="s">
        <v>1527</v>
      </c>
      <c r="F21" s="1402" t="str">
        <f>'Required Info to Submit'!E23</f>
        <v/>
      </c>
      <c r="G21" s="1409" t="str">
        <f>'Required Info to Submit'!K23</f>
        <v/>
      </c>
      <c r="H21" s="1410" t="str">
        <f>'Required Info to Submit'!L23</f>
        <v/>
      </c>
      <c r="I21" s="1402" t="str">
        <f>'Required Info to Submit'!F23</f>
        <v/>
      </c>
      <c r="J21" s="1402" t="str">
        <f>'Required Info to Submit'!G23</f>
        <v/>
      </c>
      <c r="K21" s="1402" t="str">
        <f>'Required Info to Submit'!H23</f>
        <v/>
      </c>
      <c r="L21" s="1402" t="str">
        <f>'Required Info to Submit'!I23</f>
        <v/>
      </c>
      <c r="M21" s="1402" t="str">
        <f>'Required Info to Submit'!J23</f>
        <v/>
      </c>
      <c r="N21" s="1382"/>
      <c r="O21" s="1382"/>
      <c r="P21" s="138"/>
      <c r="Q21" s="1382"/>
      <c r="R21" s="1382"/>
      <c r="S21" s="1382"/>
      <c r="T21" s="1796"/>
      <c r="U21" s="1411">
        <v>1</v>
      </c>
      <c r="V21" s="1412" t="s">
        <v>1941</v>
      </c>
      <c r="W21" s="1412" t="s">
        <v>1527</v>
      </c>
      <c r="X21" s="1412" t="str">
        <f>'Required Info to Submit'!E23</f>
        <v/>
      </c>
      <c r="Y21" s="1412" t="str">
        <f>'Required Info to Submit'!K23</f>
        <v/>
      </c>
      <c r="Z21" s="1413" t="str">
        <f>'Required Info to Submit'!L23</f>
        <v/>
      </c>
      <c r="AA21" s="1412" t="str">
        <f>'Required Info to Submit'!F23</f>
        <v/>
      </c>
      <c r="AB21" s="1412" t="str">
        <f>'Required Info to Submit'!G23</f>
        <v/>
      </c>
      <c r="AC21" s="1412" t="str">
        <f>'Required Info to Submit'!H23</f>
        <v/>
      </c>
      <c r="AD21" s="1412" t="str">
        <f>'Required Info to Submit'!I23</f>
        <v/>
      </c>
      <c r="AE21" s="1412" t="str">
        <f>'Required Info to Submit'!J23</f>
        <v/>
      </c>
      <c r="AF21" s="1382"/>
      <c r="AG21" s="1382"/>
      <c r="AH21" s="138"/>
      <c r="AI21" s="1382"/>
      <c r="AJ21" s="1382"/>
      <c r="AK21" s="1382"/>
      <c r="AL21" s="1382"/>
      <c r="AM21" s="1382"/>
      <c r="AN21" s="1382"/>
      <c r="AO21" s="1382"/>
      <c r="AP21" s="1382"/>
      <c r="AQ21" s="1382"/>
      <c r="AR21" s="1382"/>
      <c r="AS21" s="1382"/>
      <c r="AT21" s="1382"/>
      <c r="AU21" s="1382"/>
      <c r="AV21" s="1382"/>
      <c r="AW21" s="1382"/>
      <c r="AX21" s="1382"/>
      <c r="AY21" s="1382"/>
      <c r="AZ21" s="1382"/>
      <c r="BA21" s="1382"/>
      <c r="BB21" s="1382"/>
      <c r="BC21" s="1382"/>
      <c r="BD21" s="1382"/>
      <c r="BE21" s="1382"/>
      <c r="BF21" s="1382"/>
      <c r="BG21" s="1382"/>
      <c r="BH21" s="1382"/>
      <c r="BI21" s="1382"/>
      <c r="BJ21" s="1382"/>
      <c r="BK21" s="1382"/>
      <c r="BL21" s="1382"/>
      <c r="BM21" s="1382"/>
      <c r="BN21" s="1382"/>
      <c r="BO21" s="1382"/>
      <c r="BP21" s="1382"/>
      <c r="BQ21" s="1382"/>
      <c r="BR21" s="1382"/>
      <c r="BS21" s="1382"/>
      <c r="BT21" s="1382"/>
      <c r="BU21" s="1382"/>
      <c r="BV21" s="1382"/>
      <c r="BW21" s="1382"/>
      <c r="BX21" s="1382"/>
      <c r="BY21" s="1382"/>
      <c r="BZ21" s="1382"/>
      <c r="CA21" s="1382"/>
      <c r="CB21" s="1382"/>
      <c r="CC21" s="1382"/>
      <c r="CD21" s="1382"/>
      <c r="CE21" s="1382"/>
      <c r="CF21" s="1382"/>
      <c r="CG21" s="1382"/>
      <c r="CH21" s="1382"/>
      <c r="CI21" s="1382"/>
      <c r="CJ21" s="1382"/>
      <c r="CK21" s="1382"/>
    </row>
    <row r="22" spans="1:89" x14ac:dyDescent="0.25">
      <c r="A22" s="1382"/>
      <c r="B22" s="1796"/>
      <c r="C22" s="1414">
        <v>2</v>
      </c>
      <c r="D22" s="1402" t="s">
        <v>1941</v>
      </c>
      <c r="E22" s="1402" t="s">
        <v>1527</v>
      </c>
      <c r="F22" s="1402" t="str">
        <f>'Required Info to Submit'!E24</f>
        <v/>
      </c>
      <c r="G22" s="1409" t="str">
        <f>'Required Info to Submit'!K24</f>
        <v/>
      </c>
      <c r="H22" s="1410" t="str">
        <f>'Required Info to Submit'!L24</f>
        <v/>
      </c>
      <c r="I22" s="1402" t="str">
        <f>'Required Info to Submit'!F24</f>
        <v/>
      </c>
      <c r="J22" s="1402" t="str">
        <f>'Required Info to Submit'!G24</f>
        <v/>
      </c>
      <c r="K22" s="1402" t="str">
        <f>'Required Info to Submit'!H24</f>
        <v/>
      </c>
      <c r="L22" s="1402" t="str">
        <f>'Required Info to Submit'!I24</f>
        <v/>
      </c>
      <c r="M22" s="1402" t="str">
        <f>'Required Info to Submit'!J24</f>
        <v/>
      </c>
      <c r="N22" s="1382"/>
      <c r="O22" s="1382"/>
      <c r="P22" s="138"/>
      <c r="Q22" s="1382"/>
      <c r="R22" s="1382"/>
      <c r="S22" s="1382"/>
      <c r="T22" s="1796"/>
      <c r="U22" s="1415">
        <v>2</v>
      </c>
      <c r="V22" s="1412" t="s">
        <v>1941</v>
      </c>
      <c r="W22" s="1412" t="s">
        <v>1527</v>
      </c>
      <c r="X22" s="1412" t="str">
        <f>'Required Info to Submit'!E24</f>
        <v/>
      </c>
      <c r="Y22" s="1412" t="str">
        <f>'Required Info to Submit'!K24</f>
        <v/>
      </c>
      <c r="Z22" s="1413" t="str">
        <f>'Required Info to Submit'!L24</f>
        <v/>
      </c>
      <c r="AA22" s="1412" t="str">
        <f>'Required Info to Submit'!F24</f>
        <v/>
      </c>
      <c r="AB22" s="1412" t="str">
        <f>'Required Info to Submit'!G24</f>
        <v/>
      </c>
      <c r="AC22" s="1412" t="str">
        <f>'Required Info to Submit'!H24</f>
        <v/>
      </c>
      <c r="AD22" s="1412" t="str">
        <f>'Required Info to Submit'!I24</f>
        <v/>
      </c>
      <c r="AE22" s="1412" t="str">
        <f>'Required Info to Submit'!J24</f>
        <v/>
      </c>
      <c r="AF22" s="1382"/>
      <c r="AG22" s="1382"/>
      <c r="AH22" s="138"/>
      <c r="AI22" s="1382"/>
      <c r="AJ22" s="1382"/>
      <c r="AK22" s="1382"/>
      <c r="AL22" s="1382"/>
      <c r="AM22" s="1382"/>
      <c r="AN22" s="1382"/>
      <c r="AO22" s="1382"/>
      <c r="AP22" s="1382"/>
      <c r="AQ22" s="1382"/>
      <c r="AR22" s="1382"/>
      <c r="AS22" s="1382"/>
      <c r="AT22" s="1382"/>
      <c r="AU22" s="1382"/>
      <c r="AV22" s="1382"/>
      <c r="AW22" s="1382"/>
      <c r="AX22" s="1382"/>
      <c r="AY22" s="1382"/>
      <c r="AZ22" s="1382"/>
      <c r="BA22" s="1382"/>
      <c r="BB22" s="1382"/>
      <c r="BC22" s="1382"/>
      <c r="BD22" s="1382"/>
      <c r="BE22" s="1382"/>
      <c r="BF22" s="1382"/>
      <c r="BG22" s="1382"/>
      <c r="BH22" s="1382"/>
      <c r="BI22" s="1382"/>
      <c r="BJ22" s="1382"/>
      <c r="BK22" s="1382"/>
      <c r="BL22" s="1382"/>
      <c r="BM22" s="1382"/>
      <c r="BN22" s="1382"/>
      <c r="BO22" s="1382"/>
      <c r="BP22" s="1382"/>
      <c r="BQ22" s="1382"/>
      <c r="BR22" s="1382"/>
      <c r="BS22" s="1382"/>
      <c r="BT22" s="1382"/>
      <c r="BU22" s="1382"/>
      <c r="BV22" s="1382"/>
      <c r="BW22" s="1382"/>
      <c r="BX22" s="1382"/>
      <c r="BY22" s="1382"/>
      <c r="BZ22" s="1382"/>
      <c r="CA22" s="1382"/>
      <c r="CB22" s="1382"/>
      <c r="CC22" s="1382"/>
      <c r="CD22" s="1382"/>
      <c r="CE22" s="1382"/>
      <c r="CF22" s="1382"/>
      <c r="CG22" s="1382"/>
      <c r="CH22" s="1382"/>
      <c r="CI22" s="1382"/>
      <c r="CJ22" s="1382"/>
      <c r="CK22" s="1382"/>
    </row>
    <row r="23" spans="1:89" x14ac:dyDescent="0.25">
      <c r="A23" s="1382"/>
      <c r="B23" s="1796"/>
      <c r="C23" s="1414">
        <v>3</v>
      </c>
      <c r="D23" s="1402" t="s">
        <v>1941</v>
      </c>
      <c r="E23" s="1402" t="s">
        <v>1527</v>
      </c>
      <c r="F23" s="1402" t="str">
        <f>'Required Info to Submit'!E25</f>
        <v/>
      </c>
      <c r="G23" s="1409" t="str">
        <f>'Required Info to Submit'!K25</f>
        <v/>
      </c>
      <c r="H23" s="1410" t="str">
        <f>'Required Info to Submit'!L25</f>
        <v/>
      </c>
      <c r="I23" s="1402" t="str">
        <f>'Required Info to Submit'!F25</f>
        <v/>
      </c>
      <c r="J23" s="1402" t="str">
        <f>'Required Info to Submit'!G25</f>
        <v/>
      </c>
      <c r="K23" s="1402" t="str">
        <f>'Required Info to Submit'!H25</f>
        <v/>
      </c>
      <c r="L23" s="1402" t="str">
        <f>'Required Info to Submit'!I25</f>
        <v/>
      </c>
      <c r="M23" s="1402" t="str">
        <f>'Required Info to Submit'!J25</f>
        <v/>
      </c>
      <c r="N23" s="1382"/>
      <c r="O23" s="1382"/>
      <c r="P23" s="138"/>
      <c r="Q23" s="1382"/>
      <c r="R23" s="1382"/>
      <c r="S23" s="1382"/>
      <c r="T23" s="1796"/>
      <c r="U23" s="1415">
        <v>3</v>
      </c>
      <c r="V23" s="1412" t="s">
        <v>1941</v>
      </c>
      <c r="W23" s="1412" t="s">
        <v>1527</v>
      </c>
      <c r="X23" s="1412" t="str">
        <f>'Required Info to Submit'!E25</f>
        <v/>
      </c>
      <c r="Y23" s="1412" t="str">
        <f>'Required Info to Submit'!K25</f>
        <v/>
      </c>
      <c r="Z23" s="1413" t="str">
        <f>'Required Info to Submit'!L25</f>
        <v/>
      </c>
      <c r="AA23" s="1412" t="str">
        <f>'Required Info to Submit'!F25</f>
        <v/>
      </c>
      <c r="AB23" s="1412" t="str">
        <f>'Required Info to Submit'!G25</f>
        <v/>
      </c>
      <c r="AC23" s="1412" t="str">
        <f>'Required Info to Submit'!H25</f>
        <v/>
      </c>
      <c r="AD23" s="1412" t="str">
        <f>'Required Info to Submit'!I25</f>
        <v/>
      </c>
      <c r="AE23" s="1412" t="str">
        <f>'Required Info to Submit'!J25</f>
        <v/>
      </c>
      <c r="AF23" s="1382"/>
      <c r="AG23" s="1382"/>
      <c r="AH23" s="138"/>
      <c r="AI23" s="1382"/>
      <c r="AJ23" s="1382"/>
      <c r="AK23" s="1382"/>
      <c r="AL23" s="1382"/>
      <c r="AM23" s="1382"/>
      <c r="AN23" s="1382"/>
      <c r="AO23" s="1382"/>
      <c r="AP23" s="1382"/>
      <c r="AQ23" s="1382"/>
      <c r="AR23" s="1382"/>
      <c r="AS23" s="1382"/>
      <c r="AT23" s="1382"/>
      <c r="AU23" s="1382"/>
      <c r="AV23" s="1382"/>
      <c r="AW23" s="1382"/>
      <c r="AX23" s="1382"/>
      <c r="AY23" s="1382"/>
      <c r="AZ23" s="1382"/>
      <c r="BA23" s="1382"/>
      <c r="BB23" s="1382"/>
      <c r="BC23" s="1382"/>
      <c r="BD23" s="1382"/>
      <c r="BE23" s="1382"/>
      <c r="BF23" s="1382"/>
      <c r="BG23" s="1382"/>
      <c r="BH23" s="1382"/>
      <c r="BI23" s="1382"/>
      <c r="BJ23" s="1382"/>
      <c r="BK23" s="1382"/>
      <c r="BL23" s="1382"/>
      <c r="BM23" s="1382"/>
      <c r="BN23" s="1382"/>
      <c r="BO23" s="1382"/>
      <c r="BP23" s="1382"/>
      <c r="BQ23" s="1382"/>
      <c r="BR23" s="1382"/>
      <c r="BS23" s="1382"/>
      <c r="BT23" s="1382"/>
      <c r="BU23" s="1382"/>
      <c r="BV23" s="1382"/>
      <c r="BW23" s="1382"/>
      <c r="BX23" s="1382"/>
      <c r="BY23" s="1382"/>
      <c r="BZ23" s="1382"/>
      <c r="CA23" s="1382"/>
      <c r="CB23" s="1382"/>
      <c r="CC23" s="1382"/>
      <c r="CD23" s="1382"/>
      <c r="CE23" s="1382"/>
      <c r="CF23" s="1382"/>
      <c r="CG23" s="1382"/>
      <c r="CH23" s="1382"/>
      <c r="CI23" s="1382"/>
      <c r="CJ23" s="1382"/>
      <c r="CK23" s="1382"/>
    </row>
    <row r="24" spans="1:89" x14ac:dyDescent="0.25">
      <c r="A24" s="1382"/>
      <c r="B24" s="1796"/>
      <c r="C24" s="1414">
        <v>4</v>
      </c>
      <c r="D24" s="1402" t="s">
        <v>1941</v>
      </c>
      <c r="E24" s="1402" t="s">
        <v>1527</v>
      </c>
      <c r="F24" s="1402" t="str">
        <f>'Required Info to Submit'!E26</f>
        <v/>
      </c>
      <c r="G24" s="1409" t="str">
        <f>'Required Info to Submit'!K26</f>
        <v/>
      </c>
      <c r="H24" s="1410" t="str">
        <f>'Required Info to Submit'!L26</f>
        <v/>
      </c>
      <c r="I24" s="1402" t="str">
        <f>'Required Info to Submit'!F26</f>
        <v/>
      </c>
      <c r="J24" s="1402" t="str">
        <f>'Required Info to Submit'!G26</f>
        <v/>
      </c>
      <c r="K24" s="1402" t="str">
        <f>'Required Info to Submit'!H26</f>
        <v/>
      </c>
      <c r="L24" s="1402" t="str">
        <f>'Required Info to Submit'!I26</f>
        <v/>
      </c>
      <c r="M24" s="1402" t="str">
        <f>'Required Info to Submit'!J26</f>
        <v/>
      </c>
      <c r="N24" s="1382"/>
      <c r="O24" s="1382"/>
      <c r="P24" s="138"/>
      <c r="Q24" s="1382"/>
      <c r="R24" s="1382"/>
      <c r="S24" s="1382"/>
      <c r="T24" s="1796"/>
      <c r="U24" s="1415">
        <v>4</v>
      </c>
      <c r="V24" s="1412" t="s">
        <v>1941</v>
      </c>
      <c r="W24" s="1412" t="s">
        <v>1527</v>
      </c>
      <c r="X24" s="1412" t="str">
        <f>'Required Info to Submit'!E26</f>
        <v/>
      </c>
      <c r="Y24" s="1412" t="str">
        <f>'Required Info to Submit'!K26</f>
        <v/>
      </c>
      <c r="Z24" s="1413" t="str">
        <f>'Required Info to Submit'!L26</f>
        <v/>
      </c>
      <c r="AA24" s="1412" t="str">
        <f>'Required Info to Submit'!F26</f>
        <v/>
      </c>
      <c r="AB24" s="1412" t="str">
        <f>'Required Info to Submit'!G26</f>
        <v/>
      </c>
      <c r="AC24" s="1412" t="str">
        <f>'Required Info to Submit'!H26</f>
        <v/>
      </c>
      <c r="AD24" s="1412" t="str">
        <f>'Required Info to Submit'!I26</f>
        <v/>
      </c>
      <c r="AE24" s="1412" t="str">
        <f>'Required Info to Submit'!J26</f>
        <v/>
      </c>
      <c r="AF24" s="1382"/>
      <c r="AG24" s="1382"/>
      <c r="AH24" s="138"/>
      <c r="AI24" s="1382"/>
      <c r="AJ24" s="1382"/>
      <c r="AK24" s="1382"/>
      <c r="AL24" s="1382"/>
      <c r="AM24" s="1382"/>
      <c r="AN24" s="1382"/>
      <c r="AO24" s="1382"/>
      <c r="AP24" s="1382"/>
      <c r="AQ24" s="1382"/>
      <c r="AR24" s="1382"/>
      <c r="AS24" s="1382"/>
      <c r="AT24" s="1382"/>
      <c r="AU24" s="1382"/>
      <c r="AV24" s="1382"/>
      <c r="AW24" s="1382"/>
      <c r="AX24" s="1382"/>
      <c r="AY24" s="1382"/>
      <c r="AZ24" s="1382"/>
      <c r="BA24" s="1382"/>
      <c r="BB24" s="1382"/>
      <c r="BC24" s="1382"/>
      <c r="BD24" s="1382"/>
      <c r="BE24" s="1382"/>
      <c r="BF24" s="1382"/>
      <c r="BG24" s="1382"/>
      <c r="BH24" s="1382"/>
      <c r="BI24" s="1382"/>
      <c r="BJ24" s="1382"/>
      <c r="BK24" s="1382"/>
      <c r="BL24" s="1382"/>
      <c r="BM24" s="1382"/>
      <c r="BN24" s="1382"/>
      <c r="BO24" s="1382"/>
      <c r="BP24" s="1382"/>
      <c r="BQ24" s="1382"/>
      <c r="BR24" s="1382"/>
      <c r="BS24" s="1382"/>
      <c r="BT24" s="1382"/>
      <c r="BU24" s="1382"/>
      <c r="BV24" s="1382"/>
      <c r="BW24" s="1382"/>
      <c r="BX24" s="1382"/>
      <c r="BY24" s="1382"/>
      <c r="BZ24" s="1382"/>
      <c r="CA24" s="1382"/>
      <c r="CB24" s="1382"/>
      <c r="CC24" s="1382"/>
      <c r="CD24" s="1382"/>
      <c r="CE24" s="1382"/>
      <c r="CF24" s="1382"/>
      <c r="CG24" s="1382"/>
      <c r="CH24" s="1382"/>
      <c r="CI24" s="1382"/>
      <c r="CJ24" s="1382"/>
      <c r="CK24" s="1382"/>
    </row>
    <row r="25" spans="1:89" x14ac:dyDescent="0.25">
      <c r="A25" s="1382"/>
      <c r="B25" s="1796"/>
      <c r="C25" s="1414">
        <v>5</v>
      </c>
      <c r="D25" s="1402" t="s">
        <v>1941</v>
      </c>
      <c r="E25" s="1402" t="s">
        <v>1527</v>
      </c>
      <c r="F25" s="1402" t="str">
        <f>'Required Info to Submit'!E27</f>
        <v/>
      </c>
      <c r="G25" s="1409" t="str">
        <f>'Required Info to Submit'!K27</f>
        <v/>
      </c>
      <c r="H25" s="1410" t="str">
        <f>'Required Info to Submit'!L27</f>
        <v/>
      </c>
      <c r="I25" s="1402" t="str">
        <f>'Required Info to Submit'!F27</f>
        <v/>
      </c>
      <c r="J25" s="1402" t="str">
        <f>'Required Info to Submit'!G27</f>
        <v/>
      </c>
      <c r="K25" s="1402" t="str">
        <f>'Required Info to Submit'!H27</f>
        <v/>
      </c>
      <c r="L25" s="1402" t="str">
        <f>'Required Info to Submit'!I27</f>
        <v/>
      </c>
      <c r="M25" s="1402" t="str">
        <f>'Required Info to Submit'!J27</f>
        <v/>
      </c>
      <c r="N25" s="1382"/>
      <c r="O25" s="1382"/>
      <c r="P25" s="138"/>
      <c r="Q25" s="1382"/>
      <c r="R25" s="1382"/>
      <c r="S25" s="1382"/>
      <c r="T25" s="1796"/>
      <c r="U25" s="1415">
        <v>5</v>
      </c>
      <c r="V25" s="1412" t="s">
        <v>1941</v>
      </c>
      <c r="W25" s="1412" t="s">
        <v>1527</v>
      </c>
      <c r="X25" s="1412" t="str">
        <f>'Required Info to Submit'!E27</f>
        <v/>
      </c>
      <c r="Y25" s="1412" t="str">
        <f>'Required Info to Submit'!K27</f>
        <v/>
      </c>
      <c r="Z25" s="1413" t="str">
        <f>'Required Info to Submit'!L27</f>
        <v/>
      </c>
      <c r="AA25" s="1412" t="str">
        <f>'Required Info to Submit'!F27</f>
        <v/>
      </c>
      <c r="AB25" s="1412" t="str">
        <f>'Required Info to Submit'!G27</f>
        <v/>
      </c>
      <c r="AC25" s="1412" t="str">
        <f>'Required Info to Submit'!H27</f>
        <v/>
      </c>
      <c r="AD25" s="1412" t="str">
        <f>'Required Info to Submit'!I27</f>
        <v/>
      </c>
      <c r="AE25" s="1412" t="str">
        <f>'Required Info to Submit'!J27</f>
        <v/>
      </c>
      <c r="AF25" s="1382"/>
      <c r="AG25" s="1382"/>
      <c r="AH25" s="138"/>
      <c r="AI25" s="1382"/>
      <c r="AJ25" s="1382"/>
      <c r="AK25" s="1382"/>
      <c r="AL25" s="1382"/>
      <c r="AM25" s="1382"/>
      <c r="AN25" s="1382"/>
      <c r="AO25" s="1382"/>
      <c r="AP25" s="1382"/>
      <c r="AQ25" s="1382"/>
      <c r="AR25" s="1382"/>
      <c r="AS25" s="1382"/>
      <c r="AT25" s="1382"/>
      <c r="AU25" s="1382"/>
      <c r="AV25" s="1382"/>
      <c r="AW25" s="1382"/>
      <c r="AX25" s="1382"/>
      <c r="AY25" s="1382"/>
      <c r="AZ25" s="1382"/>
      <c r="BA25" s="1382"/>
      <c r="BB25" s="1382"/>
      <c r="BC25" s="1382"/>
      <c r="BD25" s="1382"/>
      <c r="BE25" s="1382"/>
      <c r="BF25" s="1382"/>
      <c r="BG25" s="1382"/>
      <c r="BH25" s="1382"/>
      <c r="BI25" s="1382"/>
      <c r="BJ25" s="1382"/>
      <c r="BK25" s="1382"/>
      <c r="BL25" s="1382"/>
      <c r="BM25" s="1382"/>
      <c r="BN25" s="1382"/>
      <c r="BO25" s="1382"/>
      <c r="BP25" s="1382"/>
      <c r="BQ25" s="1382"/>
      <c r="BR25" s="1382"/>
      <c r="BS25" s="1382"/>
      <c r="BT25" s="1382"/>
      <c r="BU25" s="1382"/>
      <c r="BV25" s="1382"/>
      <c r="BW25" s="1382"/>
      <c r="BX25" s="1382"/>
      <c r="BY25" s="1382"/>
      <c r="BZ25" s="1382"/>
      <c r="CA25" s="1382"/>
      <c r="CB25" s="1382"/>
      <c r="CC25" s="1382"/>
      <c r="CD25" s="1382"/>
      <c r="CE25" s="1382"/>
      <c r="CF25" s="1382"/>
      <c r="CG25" s="1382"/>
      <c r="CH25" s="1382"/>
      <c r="CI25" s="1382"/>
      <c r="CJ25" s="1382"/>
      <c r="CK25" s="1382"/>
    </row>
    <row r="26" spans="1:89" x14ac:dyDescent="0.25">
      <c r="A26" s="1382"/>
      <c r="B26" s="1796"/>
      <c r="C26" s="1414">
        <v>6</v>
      </c>
      <c r="D26" s="1402" t="s">
        <v>1941</v>
      </c>
      <c r="E26" s="1402" t="s">
        <v>1527</v>
      </c>
      <c r="F26" s="1402" t="str">
        <f>'Required Info to Submit'!E28</f>
        <v/>
      </c>
      <c r="G26" s="1409" t="str">
        <f>'Required Info to Submit'!K28</f>
        <v/>
      </c>
      <c r="H26" s="1410" t="str">
        <f>'Required Info to Submit'!L28</f>
        <v/>
      </c>
      <c r="I26" s="1402" t="str">
        <f>'Required Info to Submit'!F28</f>
        <v/>
      </c>
      <c r="J26" s="1402" t="str">
        <f>'Required Info to Submit'!G28</f>
        <v/>
      </c>
      <c r="K26" s="1402" t="str">
        <f>'Required Info to Submit'!H28</f>
        <v/>
      </c>
      <c r="L26" s="1402" t="str">
        <f>'Required Info to Submit'!I28</f>
        <v/>
      </c>
      <c r="M26" s="1402" t="str">
        <f>'Required Info to Submit'!J28</f>
        <v/>
      </c>
      <c r="N26" s="1382"/>
      <c r="O26" s="1382"/>
      <c r="P26" s="138"/>
      <c r="Q26" s="1382"/>
      <c r="R26" s="1382"/>
      <c r="S26" s="1382"/>
      <c r="T26" s="1796"/>
      <c r="U26" s="1415">
        <v>6</v>
      </c>
      <c r="V26" s="1412" t="s">
        <v>1941</v>
      </c>
      <c r="W26" s="1412" t="s">
        <v>1527</v>
      </c>
      <c r="X26" s="1412" t="str">
        <f>'Required Info to Submit'!E28</f>
        <v/>
      </c>
      <c r="Y26" s="1412" t="str">
        <f>'Required Info to Submit'!K28</f>
        <v/>
      </c>
      <c r="Z26" s="1413" t="str">
        <f>'Required Info to Submit'!L28</f>
        <v/>
      </c>
      <c r="AA26" s="1412" t="str">
        <f>'Required Info to Submit'!F28</f>
        <v/>
      </c>
      <c r="AB26" s="1412" t="str">
        <f>'Required Info to Submit'!G28</f>
        <v/>
      </c>
      <c r="AC26" s="1412" t="str">
        <f>'Required Info to Submit'!H28</f>
        <v/>
      </c>
      <c r="AD26" s="1412" t="str">
        <f>'Required Info to Submit'!I28</f>
        <v/>
      </c>
      <c r="AE26" s="1412" t="str">
        <f>'Required Info to Submit'!J28</f>
        <v/>
      </c>
      <c r="AF26" s="1382"/>
      <c r="AG26" s="1382"/>
      <c r="AH26" s="138"/>
      <c r="AI26" s="1382"/>
      <c r="AJ26" s="1382"/>
      <c r="AK26" s="1382"/>
      <c r="AL26" s="1382"/>
      <c r="AM26" s="1382"/>
      <c r="AN26" s="1382"/>
      <c r="AO26" s="1382"/>
      <c r="AP26" s="1382"/>
      <c r="AQ26" s="1382"/>
      <c r="AR26" s="1382"/>
      <c r="AS26" s="1382"/>
      <c r="AT26" s="1382"/>
      <c r="AU26" s="1382"/>
      <c r="AV26" s="1382"/>
      <c r="AW26" s="1382"/>
      <c r="AX26" s="1382"/>
      <c r="AY26" s="1382"/>
      <c r="AZ26" s="1382"/>
      <c r="BA26" s="1382"/>
      <c r="BB26" s="1382"/>
      <c r="BC26" s="1382"/>
      <c r="BD26" s="1382"/>
      <c r="BE26" s="1382"/>
      <c r="BF26" s="1382"/>
      <c r="BG26" s="1382"/>
      <c r="BH26" s="1382"/>
      <c r="BI26" s="1382"/>
      <c r="BJ26" s="1382"/>
      <c r="BK26" s="1382"/>
      <c r="BL26" s="1382"/>
      <c r="BM26" s="1382"/>
      <c r="BN26" s="1382"/>
      <c r="BO26" s="1382"/>
      <c r="BP26" s="1382"/>
      <c r="BQ26" s="1382"/>
      <c r="BR26" s="1382"/>
      <c r="BS26" s="1382"/>
      <c r="BT26" s="1382"/>
      <c r="BU26" s="1382"/>
      <c r="BV26" s="1382"/>
      <c r="BW26" s="1382"/>
      <c r="BX26" s="1382"/>
      <c r="BY26" s="1382"/>
      <c r="BZ26" s="1382"/>
      <c r="CA26" s="1382"/>
      <c r="CB26" s="1382"/>
      <c r="CC26" s="1382"/>
      <c r="CD26" s="1382"/>
      <c r="CE26" s="1382"/>
      <c r="CF26" s="1382"/>
      <c r="CG26" s="1382"/>
      <c r="CH26" s="1382"/>
      <c r="CI26" s="1382"/>
      <c r="CJ26" s="1382"/>
      <c r="CK26" s="1382"/>
    </row>
    <row r="27" spans="1:89" x14ac:dyDescent="0.25">
      <c r="A27" s="1382"/>
      <c r="B27" s="1796"/>
      <c r="C27" s="1414">
        <v>7</v>
      </c>
      <c r="D27" s="1402" t="s">
        <v>1941</v>
      </c>
      <c r="E27" s="1402" t="s">
        <v>1527</v>
      </c>
      <c r="F27" s="1402" t="str">
        <f>'Required Info to Submit'!E29</f>
        <v/>
      </c>
      <c r="G27" s="1409" t="str">
        <f>'Required Info to Submit'!K29</f>
        <v/>
      </c>
      <c r="H27" s="1410" t="str">
        <f>'Required Info to Submit'!L29</f>
        <v/>
      </c>
      <c r="I27" s="1402" t="str">
        <f>'Required Info to Submit'!F29</f>
        <v/>
      </c>
      <c r="J27" s="1402" t="str">
        <f>'Required Info to Submit'!G29</f>
        <v/>
      </c>
      <c r="K27" s="1402" t="str">
        <f>'Required Info to Submit'!H29</f>
        <v/>
      </c>
      <c r="L27" s="1402" t="str">
        <f>'Required Info to Submit'!I29</f>
        <v/>
      </c>
      <c r="M27" s="1402" t="str">
        <f>'Required Info to Submit'!J29</f>
        <v/>
      </c>
      <c r="N27" s="1382"/>
      <c r="O27" s="1382"/>
      <c r="P27" s="138"/>
      <c r="Q27" s="1382"/>
      <c r="R27" s="1382"/>
      <c r="S27" s="1382"/>
      <c r="T27" s="1796"/>
      <c r="U27" s="1415">
        <v>7</v>
      </c>
      <c r="V27" s="1412" t="s">
        <v>1941</v>
      </c>
      <c r="W27" s="1412" t="s">
        <v>1527</v>
      </c>
      <c r="X27" s="1412" t="str">
        <f>'Required Info to Submit'!E29</f>
        <v/>
      </c>
      <c r="Y27" s="1412" t="str">
        <f>'Required Info to Submit'!K29</f>
        <v/>
      </c>
      <c r="Z27" s="1413" t="str">
        <f>'Required Info to Submit'!L29</f>
        <v/>
      </c>
      <c r="AA27" s="1412" t="str">
        <f>'Required Info to Submit'!F29</f>
        <v/>
      </c>
      <c r="AB27" s="1412" t="str">
        <f>'Required Info to Submit'!G29</f>
        <v/>
      </c>
      <c r="AC27" s="1412" t="str">
        <f>'Required Info to Submit'!H29</f>
        <v/>
      </c>
      <c r="AD27" s="1412" t="str">
        <f>'Required Info to Submit'!I29</f>
        <v/>
      </c>
      <c r="AE27" s="1412" t="str">
        <f>'Required Info to Submit'!J29</f>
        <v/>
      </c>
      <c r="AF27" s="1382"/>
      <c r="AG27" s="1382"/>
      <c r="AH27" s="138"/>
      <c r="AI27" s="1382"/>
      <c r="AJ27" s="1382"/>
      <c r="AK27" s="1382"/>
      <c r="AL27" s="1382"/>
      <c r="AM27" s="1382"/>
      <c r="AN27" s="1382"/>
      <c r="AO27" s="1382"/>
      <c r="AP27" s="1382"/>
      <c r="AQ27" s="1382"/>
      <c r="AR27" s="1382"/>
      <c r="AS27" s="1382"/>
      <c r="AT27" s="1382"/>
      <c r="AU27" s="1382"/>
      <c r="AV27" s="1382"/>
      <c r="AW27" s="1382"/>
      <c r="AX27" s="1382"/>
      <c r="AY27" s="1382"/>
      <c r="AZ27" s="1382"/>
      <c r="BA27" s="1382"/>
      <c r="BB27" s="1382"/>
      <c r="BC27" s="1382"/>
      <c r="BD27" s="1382"/>
      <c r="BE27" s="1382"/>
      <c r="BF27" s="1382"/>
      <c r="BG27" s="1382"/>
      <c r="BH27" s="1382"/>
      <c r="BI27" s="1382"/>
      <c r="BJ27" s="1382"/>
      <c r="BK27" s="1382"/>
      <c r="BL27" s="1382"/>
      <c r="BM27" s="1382"/>
      <c r="BN27" s="1382"/>
      <c r="BO27" s="1382"/>
      <c r="BP27" s="1382"/>
      <c r="BQ27" s="1382"/>
      <c r="BR27" s="1382"/>
      <c r="BS27" s="1382"/>
      <c r="BT27" s="1382"/>
      <c r="BU27" s="1382"/>
      <c r="BV27" s="1382"/>
      <c r="BW27" s="1382"/>
      <c r="BX27" s="1382"/>
      <c r="BY27" s="1382"/>
      <c r="BZ27" s="1382"/>
      <c r="CA27" s="1382"/>
      <c r="CB27" s="1382"/>
      <c r="CC27" s="1382"/>
      <c r="CD27" s="1382"/>
      <c r="CE27" s="1382"/>
      <c r="CF27" s="1382"/>
      <c r="CG27" s="1382"/>
      <c r="CH27" s="1382"/>
      <c r="CI27" s="1382"/>
      <c r="CJ27" s="1382"/>
      <c r="CK27" s="1382"/>
    </row>
    <row r="28" spans="1:89" x14ac:dyDescent="0.25">
      <c r="A28" s="1382"/>
      <c r="B28" s="1796"/>
      <c r="C28" s="1414">
        <v>8</v>
      </c>
      <c r="D28" s="1402" t="s">
        <v>1941</v>
      </c>
      <c r="E28" s="1402" t="s">
        <v>1527</v>
      </c>
      <c r="F28" s="1402" t="str">
        <f>'Required Info to Submit'!E30</f>
        <v/>
      </c>
      <c r="G28" s="1409" t="str">
        <f>'Required Info to Submit'!K30</f>
        <v/>
      </c>
      <c r="H28" s="1410" t="str">
        <f>'Required Info to Submit'!L30</f>
        <v/>
      </c>
      <c r="I28" s="1402" t="str">
        <f>'Required Info to Submit'!F30</f>
        <v/>
      </c>
      <c r="J28" s="1402" t="str">
        <f>'Required Info to Submit'!G30</f>
        <v/>
      </c>
      <c r="K28" s="1402" t="str">
        <f>'Required Info to Submit'!H30</f>
        <v/>
      </c>
      <c r="L28" s="1402" t="str">
        <f>'Required Info to Submit'!I30</f>
        <v/>
      </c>
      <c r="M28" s="1402" t="str">
        <f>'Required Info to Submit'!J30</f>
        <v/>
      </c>
      <c r="N28" s="1382"/>
      <c r="O28" s="1382"/>
      <c r="P28" s="138"/>
      <c r="Q28" s="1382"/>
      <c r="R28" s="1382"/>
      <c r="S28" s="1382"/>
      <c r="T28" s="1796"/>
      <c r="U28" s="1415">
        <v>8</v>
      </c>
      <c r="V28" s="1412" t="s">
        <v>1941</v>
      </c>
      <c r="W28" s="1412" t="s">
        <v>1527</v>
      </c>
      <c r="X28" s="1412" t="str">
        <f>'Required Info to Submit'!E30</f>
        <v/>
      </c>
      <c r="Y28" s="1412" t="str">
        <f>'Required Info to Submit'!K30</f>
        <v/>
      </c>
      <c r="Z28" s="1413" t="str">
        <f>'Required Info to Submit'!L30</f>
        <v/>
      </c>
      <c r="AA28" s="1412" t="str">
        <f>'Required Info to Submit'!F30</f>
        <v/>
      </c>
      <c r="AB28" s="1412" t="str">
        <f>'Required Info to Submit'!G30</f>
        <v/>
      </c>
      <c r="AC28" s="1412" t="str">
        <f>'Required Info to Submit'!H30</f>
        <v/>
      </c>
      <c r="AD28" s="1412" t="str">
        <f>'Required Info to Submit'!I30</f>
        <v/>
      </c>
      <c r="AE28" s="1412" t="str">
        <f>'Required Info to Submit'!J30</f>
        <v/>
      </c>
      <c r="AF28" s="1382"/>
      <c r="AG28" s="1382"/>
      <c r="AH28" s="138"/>
      <c r="AI28" s="1382"/>
      <c r="AJ28" s="1382"/>
      <c r="AK28" s="1382"/>
      <c r="AL28" s="1382"/>
      <c r="AM28" s="1382"/>
      <c r="AN28" s="1382"/>
      <c r="AO28" s="1382"/>
      <c r="AP28" s="1382"/>
      <c r="AQ28" s="1382"/>
      <c r="AR28" s="1382"/>
      <c r="AS28" s="1382"/>
      <c r="AT28" s="1382"/>
      <c r="AU28" s="1382"/>
      <c r="AV28" s="1382"/>
      <c r="AW28" s="1382"/>
      <c r="AX28" s="1382"/>
      <c r="AY28" s="1382"/>
      <c r="AZ28" s="1382"/>
      <c r="BA28" s="1382"/>
      <c r="BB28" s="1382"/>
      <c r="BC28" s="1382"/>
      <c r="BD28" s="1382"/>
      <c r="BE28" s="1382"/>
      <c r="BF28" s="1382"/>
      <c r="BG28" s="1382"/>
      <c r="BH28" s="1382"/>
      <c r="BI28" s="1382"/>
      <c r="BJ28" s="1382"/>
      <c r="BK28" s="1382"/>
      <c r="BL28" s="1382"/>
      <c r="BM28" s="1382"/>
      <c r="BN28" s="1382"/>
      <c r="BO28" s="1382"/>
      <c r="BP28" s="1382"/>
      <c r="BQ28" s="1382"/>
      <c r="BR28" s="1382"/>
      <c r="BS28" s="1382"/>
      <c r="BT28" s="1382"/>
      <c r="BU28" s="1382"/>
      <c r="BV28" s="1382"/>
      <c r="BW28" s="1382"/>
      <c r="BX28" s="1382"/>
      <c r="BY28" s="1382"/>
      <c r="BZ28" s="1382"/>
      <c r="CA28" s="1382"/>
      <c r="CB28" s="1382"/>
      <c r="CC28" s="1382"/>
      <c r="CD28" s="1382"/>
      <c r="CE28" s="1382"/>
      <c r="CF28" s="1382"/>
      <c r="CG28" s="1382"/>
      <c r="CH28" s="1382"/>
      <c r="CI28" s="1382"/>
      <c r="CJ28" s="1382"/>
      <c r="CK28" s="1382"/>
    </row>
    <row r="29" spans="1:89" x14ac:dyDescent="0.25">
      <c r="A29" s="1382"/>
      <c r="B29" s="1796"/>
      <c r="C29" s="1414">
        <v>9</v>
      </c>
      <c r="D29" s="1402" t="s">
        <v>1941</v>
      </c>
      <c r="E29" s="1402" t="s">
        <v>1527</v>
      </c>
      <c r="F29" s="1402" t="str">
        <f>'Required Info to Submit'!E31</f>
        <v/>
      </c>
      <c r="G29" s="1409" t="str">
        <f>'Required Info to Submit'!K31</f>
        <v/>
      </c>
      <c r="H29" s="1410" t="str">
        <f>'Required Info to Submit'!L31</f>
        <v/>
      </c>
      <c r="I29" s="1402" t="str">
        <f>'Required Info to Submit'!F31</f>
        <v/>
      </c>
      <c r="J29" s="1402" t="str">
        <f>'Required Info to Submit'!G31</f>
        <v/>
      </c>
      <c r="K29" s="1402" t="str">
        <f>'Required Info to Submit'!H31</f>
        <v/>
      </c>
      <c r="L29" s="1402" t="str">
        <f>'Required Info to Submit'!I31</f>
        <v/>
      </c>
      <c r="M29" s="1402" t="str">
        <f>'Required Info to Submit'!J31</f>
        <v/>
      </c>
      <c r="N29" s="1382"/>
      <c r="O29" s="1382"/>
      <c r="P29" s="138"/>
      <c r="Q29" s="1382"/>
      <c r="R29" s="1382"/>
      <c r="S29" s="1382"/>
      <c r="T29" s="1796"/>
      <c r="U29" s="1415">
        <v>9</v>
      </c>
      <c r="V29" s="1412" t="s">
        <v>1941</v>
      </c>
      <c r="W29" s="1412" t="s">
        <v>1527</v>
      </c>
      <c r="X29" s="1412" t="str">
        <f>'Required Info to Submit'!E31</f>
        <v/>
      </c>
      <c r="Y29" s="1412" t="str">
        <f>'Required Info to Submit'!K31</f>
        <v/>
      </c>
      <c r="Z29" s="1413" t="str">
        <f>'Required Info to Submit'!L31</f>
        <v/>
      </c>
      <c r="AA29" s="1412" t="str">
        <f>'Required Info to Submit'!F31</f>
        <v/>
      </c>
      <c r="AB29" s="1412" t="str">
        <f>'Required Info to Submit'!G31</f>
        <v/>
      </c>
      <c r="AC29" s="1412" t="str">
        <f>'Required Info to Submit'!H31</f>
        <v/>
      </c>
      <c r="AD29" s="1412" t="str">
        <f>'Required Info to Submit'!I31</f>
        <v/>
      </c>
      <c r="AE29" s="1412" t="str">
        <f>'Required Info to Submit'!J31</f>
        <v/>
      </c>
      <c r="AF29" s="1382"/>
      <c r="AG29" s="1382"/>
      <c r="AH29" s="138"/>
      <c r="AI29" s="1382"/>
      <c r="AJ29" s="1382"/>
      <c r="AK29" s="1382"/>
      <c r="AL29" s="1382"/>
      <c r="AM29" s="1382"/>
      <c r="AN29" s="1382"/>
      <c r="AO29" s="1382"/>
      <c r="AP29" s="1382"/>
      <c r="AQ29" s="1382"/>
      <c r="AR29" s="1382"/>
      <c r="AS29" s="1382"/>
      <c r="AT29" s="1382"/>
      <c r="AU29" s="1382"/>
      <c r="AV29" s="1382"/>
      <c r="AW29" s="1382"/>
      <c r="AX29" s="1382"/>
      <c r="AY29" s="1382"/>
      <c r="AZ29" s="1382"/>
      <c r="BA29" s="1382"/>
      <c r="BB29" s="1382"/>
      <c r="BC29" s="1382"/>
      <c r="BD29" s="1382"/>
      <c r="BE29" s="1382"/>
      <c r="BF29" s="1382"/>
      <c r="BG29" s="1382"/>
      <c r="BH29" s="1382"/>
      <c r="BI29" s="1382"/>
      <c r="BJ29" s="1382"/>
      <c r="BK29" s="1382"/>
      <c r="BL29" s="1382"/>
      <c r="BM29" s="1382"/>
      <c r="BN29" s="1382"/>
      <c r="BO29" s="1382"/>
      <c r="BP29" s="1382"/>
      <c r="BQ29" s="1382"/>
      <c r="BR29" s="1382"/>
      <c r="BS29" s="1382"/>
      <c r="BT29" s="1382"/>
      <c r="BU29" s="1382"/>
      <c r="BV29" s="1382"/>
      <c r="BW29" s="1382"/>
      <c r="BX29" s="1382"/>
      <c r="BY29" s="1382"/>
      <c r="BZ29" s="1382"/>
      <c r="CA29" s="1382"/>
      <c r="CB29" s="1382"/>
      <c r="CC29" s="1382"/>
      <c r="CD29" s="1382"/>
      <c r="CE29" s="1382"/>
      <c r="CF29" s="1382"/>
      <c r="CG29" s="1382"/>
      <c r="CH29" s="1382"/>
      <c r="CI29" s="1382"/>
      <c r="CJ29" s="1382"/>
      <c r="CK29" s="1382"/>
    </row>
    <row r="30" spans="1:89" ht="15.75" thickBot="1" x14ac:dyDescent="0.3">
      <c r="A30" s="1382"/>
      <c r="B30" s="1797"/>
      <c r="C30" s="1416">
        <v>10</v>
      </c>
      <c r="D30" s="1404" t="s">
        <v>1941</v>
      </c>
      <c r="E30" s="1404" t="s">
        <v>1527</v>
      </c>
      <c r="F30" s="1404" t="str">
        <f>'Required Info to Submit'!E32</f>
        <v/>
      </c>
      <c r="G30" s="1417" t="str">
        <f>'Required Info to Submit'!K32</f>
        <v/>
      </c>
      <c r="H30" s="1417" t="str">
        <f>'Required Info to Submit'!L32</f>
        <v/>
      </c>
      <c r="I30" s="1404" t="str">
        <f>'Required Info to Submit'!F32</f>
        <v/>
      </c>
      <c r="J30" s="1404" t="str">
        <f>'Required Info to Submit'!G32</f>
        <v/>
      </c>
      <c r="K30" s="1404" t="str">
        <f>'Required Info to Submit'!H32</f>
        <v/>
      </c>
      <c r="L30" s="1404" t="str">
        <f>'Required Info to Submit'!I32</f>
        <v/>
      </c>
      <c r="M30" s="1404" t="str">
        <f>'Required Info to Submit'!J32</f>
        <v/>
      </c>
      <c r="N30" s="257"/>
      <c r="O30" s="257"/>
      <c r="P30" s="258"/>
      <c r="Q30" s="1382"/>
      <c r="R30" s="1382"/>
      <c r="S30" s="1382"/>
      <c r="T30" s="1797"/>
      <c r="U30" s="1418">
        <v>10</v>
      </c>
      <c r="V30" s="1419" t="s">
        <v>1941</v>
      </c>
      <c r="W30" s="1419" t="s">
        <v>1527</v>
      </c>
      <c r="X30" s="1419" t="str">
        <f>'Required Info to Submit'!E32</f>
        <v/>
      </c>
      <c r="Y30" s="1419" t="str">
        <f>'Required Info to Submit'!K32</f>
        <v/>
      </c>
      <c r="Z30" s="1420" t="str">
        <f>'Required Info to Submit'!L32</f>
        <v/>
      </c>
      <c r="AA30" s="1419" t="str">
        <f>'Required Info to Submit'!F32</f>
        <v/>
      </c>
      <c r="AB30" s="1419" t="str">
        <f>'Required Info to Submit'!G32</f>
        <v/>
      </c>
      <c r="AC30" s="1419" t="str">
        <f>'Required Info to Submit'!H32</f>
        <v/>
      </c>
      <c r="AD30" s="1419" t="str">
        <f>'Required Info to Submit'!I32</f>
        <v/>
      </c>
      <c r="AE30" s="1419" t="str">
        <f>'Required Info to Submit'!J32</f>
        <v/>
      </c>
      <c r="AF30" s="257"/>
      <c r="AG30" s="257"/>
      <c r="AH30" s="258"/>
      <c r="AI30" s="1382"/>
      <c r="AJ30" s="1382"/>
      <c r="AK30" s="1382"/>
      <c r="AL30" s="1382"/>
      <c r="AM30" s="1382"/>
      <c r="AN30" s="1382"/>
      <c r="AO30" s="1382"/>
      <c r="AP30" s="1382"/>
      <c r="AQ30" s="1382"/>
      <c r="AR30" s="1382"/>
      <c r="AS30" s="1382"/>
      <c r="AT30" s="1382"/>
      <c r="AU30" s="1382"/>
      <c r="AV30" s="1382"/>
      <c r="AW30" s="1382"/>
      <c r="AX30" s="1382"/>
      <c r="AY30" s="1382"/>
      <c r="AZ30" s="1382"/>
      <c r="BA30" s="1382"/>
      <c r="BB30" s="1382"/>
      <c r="BC30" s="1382"/>
      <c r="BD30" s="1382"/>
      <c r="BE30" s="1382"/>
      <c r="BF30" s="1382"/>
      <c r="BG30" s="1382"/>
      <c r="BH30" s="1382"/>
      <c r="BI30" s="1382"/>
      <c r="BJ30" s="1382"/>
      <c r="BK30" s="1382"/>
      <c r="BL30" s="1382"/>
      <c r="BM30" s="1382"/>
      <c r="BN30" s="1382"/>
      <c r="BO30" s="1382"/>
      <c r="BP30" s="1382"/>
      <c r="BQ30" s="1382"/>
      <c r="BR30" s="1382"/>
      <c r="BS30" s="1382"/>
      <c r="BT30" s="1382"/>
      <c r="BU30" s="1382"/>
      <c r="BV30" s="1382"/>
      <c r="BW30" s="1382"/>
      <c r="BX30" s="1382"/>
      <c r="BY30" s="1382"/>
      <c r="BZ30" s="1382"/>
      <c r="CA30" s="1382"/>
      <c r="CB30" s="1382"/>
      <c r="CC30" s="1382"/>
      <c r="CD30" s="1382"/>
      <c r="CE30" s="1382"/>
      <c r="CF30" s="1382"/>
      <c r="CG30" s="1382"/>
      <c r="CH30" s="1382"/>
      <c r="CI30" s="1382"/>
      <c r="CJ30" s="1382"/>
      <c r="CK30" s="1382"/>
    </row>
    <row r="31" spans="1:89" x14ac:dyDescent="0.25">
      <c r="A31" s="1382"/>
      <c r="B31" s="1382"/>
      <c r="C31" s="1382"/>
      <c r="D31" s="1382"/>
      <c r="E31" s="1382"/>
      <c r="F31" s="1382"/>
      <c r="G31" s="1382"/>
      <c r="H31" s="1382"/>
      <c r="I31" s="1382"/>
      <c r="J31" s="1382"/>
      <c r="K31" s="1382"/>
      <c r="L31" s="1382"/>
      <c r="M31" s="1382"/>
      <c r="N31" s="1382"/>
      <c r="O31" s="1382"/>
      <c r="P31" s="1382"/>
      <c r="Q31" s="1382"/>
      <c r="R31" s="1382"/>
      <c r="S31" s="1382"/>
      <c r="T31" s="1382"/>
      <c r="U31" s="1382"/>
      <c r="V31" s="1382"/>
      <c r="W31" s="1382"/>
      <c r="X31" s="1382"/>
      <c r="Y31" s="1382"/>
      <c r="Z31" s="1382"/>
      <c r="AA31" s="1382"/>
      <c r="AB31" s="1382"/>
      <c r="AC31" s="1382"/>
      <c r="AD31" s="1382"/>
      <c r="AE31" s="1382"/>
      <c r="AF31" s="1382"/>
      <c r="AG31" s="1382"/>
      <c r="AH31" s="1382"/>
      <c r="AI31" s="1382"/>
      <c r="AJ31" s="1382"/>
      <c r="AK31" s="1382"/>
      <c r="AL31" s="1382"/>
      <c r="AM31" s="1382"/>
      <c r="AN31" s="1382"/>
      <c r="AO31" s="1382"/>
      <c r="AP31" s="1382"/>
      <c r="AQ31" s="1382"/>
      <c r="AR31" s="1382"/>
      <c r="AS31" s="1382"/>
      <c r="AT31" s="1382"/>
      <c r="AU31" s="1382"/>
      <c r="AV31" s="1382"/>
      <c r="AW31" s="1382"/>
      <c r="AX31" s="1382"/>
      <c r="AY31" s="1382"/>
      <c r="AZ31" s="1382"/>
      <c r="BA31" s="1382"/>
      <c r="BB31" s="1382"/>
      <c r="BC31" s="1382"/>
      <c r="BD31" s="1382"/>
      <c r="BE31" s="1382"/>
      <c r="BF31" s="1382"/>
      <c r="BG31" s="1382"/>
      <c r="BH31" s="1382"/>
      <c r="BI31" s="1382"/>
      <c r="BJ31" s="1382"/>
      <c r="BK31" s="1382"/>
      <c r="BL31" s="1382"/>
      <c r="BM31" s="1382"/>
      <c r="BN31" s="1382"/>
      <c r="BO31" s="1382"/>
      <c r="BP31" s="1382"/>
      <c r="BQ31" s="1382"/>
      <c r="BR31" s="1382"/>
      <c r="BS31" s="1382"/>
      <c r="BT31" s="1382"/>
      <c r="BU31" s="1382"/>
      <c r="BV31" s="1382"/>
      <c r="BW31" s="1382"/>
      <c r="BX31" s="1382"/>
      <c r="BY31" s="1382"/>
      <c r="BZ31" s="1382"/>
      <c r="CA31" s="1382"/>
      <c r="CB31" s="1382"/>
      <c r="CC31" s="1382"/>
      <c r="CD31" s="1382"/>
      <c r="CE31" s="1382"/>
      <c r="CF31" s="1382"/>
      <c r="CG31" s="1382"/>
      <c r="CH31" s="1382"/>
      <c r="CI31" s="1382"/>
      <c r="CJ31" s="1382"/>
      <c r="CK31" s="1382"/>
    </row>
    <row r="32" spans="1:89" ht="15.75" thickBot="1" x14ac:dyDescent="0.3">
      <c r="A32" s="1382"/>
      <c r="B32" s="1382"/>
      <c r="C32" s="1382"/>
      <c r="D32" s="1382"/>
      <c r="E32" s="1382"/>
      <c r="F32" s="1382"/>
      <c r="G32" s="1382"/>
      <c r="H32" s="1382"/>
      <c r="I32" s="1382"/>
      <c r="J32" s="1382"/>
      <c r="K32" s="1382"/>
      <c r="L32" s="1382"/>
      <c r="M32" s="1382"/>
      <c r="N32" s="1382"/>
      <c r="O32" s="1382"/>
      <c r="P32" s="1382"/>
      <c r="Q32" s="1382"/>
      <c r="R32" s="1382"/>
      <c r="S32" s="1382"/>
      <c r="T32" s="1382"/>
      <c r="U32" s="1382"/>
      <c r="V32" s="1382"/>
      <c r="W32" s="1382"/>
      <c r="X32" s="1382"/>
      <c r="Y32" s="1382"/>
      <c r="Z32" s="1382"/>
      <c r="AA32" s="1382"/>
      <c r="AB32" s="1382"/>
      <c r="AC32" s="1382"/>
      <c r="AD32" s="1382"/>
      <c r="AE32" s="1382"/>
      <c r="AF32" s="1382"/>
      <c r="AG32" s="1382"/>
      <c r="AH32" s="1382"/>
      <c r="AI32" s="1382"/>
      <c r="AJ32" s="1382"/>
      <c r="AK32" s="1382"/>
      <c r="AL32" s="1382"/>
      <c r="AM32" s="1382"/>
      <c r="AN32" s="1382"/>
      <c r="AO32" s="1382"/>
      <c r="AP32" s="1382"/>
      <c r="AQ32" s="1382"/>
      <c r="AR32" s="1382"/>
      <c r="AS32" s="1382"/>
      <c r="AT32" s="1382"/>
      <c r="AU32" s="1382"/>
      <c r="AV32" s="1382"/>
      <c r="AW32" s="1382"/>
      <c r="AX32" s="1382"/>
      <c r="AY32" s="1382"/>
      <c r="AZ32" s="1382"/>
      <c r="BA32" s="1382"/>
      <c r="BB32" s="1382"/>
      <c r="BC32" s="1382"/>
      <c r="BD32" s="1382"/>
      <c r="BE32" s="1382"/>
      <c r="BF32" s="1382"/>
      <c r="BG32" s="1382"/>
      <c r="BH32" s="1382"/>
      <c r="BI32" s="1382"/>
      <c r="BJ32" s="1382"/>
      <c r="BK32" s="1382"/>
      <c r="BL32" s="1382"/>
      <c r="BM32" s="1382"/>
      <c r="BN32" s="1382"/>
      <c r="BO32" s="1382"/>
      <c r="BP32" s="1382"/>
      <c r="BQ32" s="1382"/>
      <c r="BR32" s="1382"/>
      <c r="BS32" s="1382"/>
      <c r="BT32" s="1382"/>
      <c r="BU32" s="1382"/>
      <c r="BV32" s="1382"/>
      <c r="BW32" s="1382"/>
      <c r="BX32" s="1382"/>
      <c r="BY32" s="1382"/>
      <c r="BZ32" s="1382"/>
      <c r="CA32" s="1382"/>
      <c r="CB32" s="1382"/>
      <c r="CC32" s="1382"/>
      <c r="CD32" s="1382"/>
      <c r="CE32" s="1382"/>
      <c r="CF32" s="1382"/>
      <c r="CG32" s="1382"/>
      <c r="CH32" s="1382"/>
      <c r="CI32" s="1382"/>
      <c r="CJ32" s="1382"/>
      <c r="CK32" s="1382"/>
    </row>
    <row r="33" spans="1:89" ht="38.25" customHeight="1" thickBot="1" x14ac:dyDescent="0.3">
      <c r="A33" s="1382"/>
      <c r="B33" s="1388"/>
      <c r="C33" s="1383" t="s">
        <v>1483</v>
      </c>
      <c r="D33" s="1383" t="s">
        <v>1594</v>
      </c>
      <c r="E33" s="1383" t="s">
        <v>794</v>
      </c>
      <c r="F33" s="1383" t="s">
        <v>1599</v>
      </c>
      <c r="G33" s="1383" t="s">
        <v>1917</v>
      </c>
      <c r="H33" s="1384" t="s">
        <v>1918</v>
      </c>
      <c r="I33" s="1384" t="s">
        <v>1919</v>
      </c>
      <c r="J33" s="1383" t="s">
        <v>1942</v>
      </c>
      <c r="K33" s="1383" t="s">
        <v>1920</v>
      </c>
      <c r="L33" s="1384" t="s">
        <v>1497</v>
      </c>
      <c r="M33" s="1384" t="s">
        <v>1481</v>
      </c>
      <c r="N33" s="1383" t="s">
        <v>1482</v>
      </c>
      <c r="O33" s="1383" t="s">
        <v>730</v>
      </c>
      <c r="P33" s="1383" t="s">
        <v>732</v>
      </c>
      <c r="Q33" s="1384" t="s">
        <v>1598</v>
      </c>
      <c r="R33" s="1382"/>
      <c r="S33" s="1382"/>
      <c r="T33" s="1388"/>
      <c r="U33" s="1383" t="s">
        <v>1483</v>
      </c>
      <c r="V33" s="1383" t="s">
        <v>1594</v>
      </c>
      <c r="W33" s="1383" t="s">
        <v>794</v>
      </c>
      <c r="X33" s="1383" t="s">
        <v>1599</v>
      </c>
      <c r="Y33" s="1383" t="s">
        <v>1917</v>
      </c>
      <c r="Z33" s="1384" t="s">
        <v>1918</v>
      </c>
      <c r="AA33" s="1384" t="s">
        <v>1919</v>
      </c>
      <c r="AB33" s="1383" t="s">
        <v>1942</v>
      </c>
      <c r="AC33" s="1383" t="s">
        <v>1920</v>
      </c>
      <c r="AD33" s="1384" t="s">
        <v>1497</v>
      </c>
      <c r="AE33" s="1384" t="s">
        <v>1481</v>
      </c>
      <c r="AF33" s="1383" t="s">
        <v>1482</v>
      </c>
      <c r="AG33" s="1383" t="s">
        <v>730</v>
      </c>
      <c r="AH33" s="1383" t="s">
        <v>732</v>
      </c>
      <c r="AI33" s="1384" t="s">
        <v>1598</v>
      </c>
      <c r="AJ33" s="1382"/>
      <c r="AK33" s="1382"/>
      <c r="AL33" s="1382"/>
      <c r="AM33" s="1382"/>
      <c r="AN33" s="1382"/>
      <c r="AO33" s="1382"/>
      <c r="AP33" s="1382"/>
      <c r="AQ33" s="1382"/>
      <c r="AR33" s="1382"/>
      <c r="AS33" s="1382"/>
      <c r="AT33" s="1382"/>
      <c r="AU33" s="1382"/>
      <c r="AV33" s="1382"/>
      <c r="AW33" s="1382"/>
      <c r="AX33" s="1382"/>
      <c r="AY33" s="1382"/>
      <c r="AZ33" s="1382"/>
      <c r="BA33" s="1382"/>
      <c r="BB33" s="1382"/>
      <c r="BC33" s="1382"/>
      <c r="BD33" s="1382"/>
      <c r="BE33" s="1382"/>
      <c r="BF33" s="1382"/>
      <c r="BG33" s="1382"/>
      <c r="BH33" s="1382"/>
      <c r="BI33" s="1382"/>
      <c r="BJ33" s="1382"/>
      <c r="BK33" s="1382"/>
      <c r="BL33" s="1382"/>
      <c r="BM33" s="1382"/>
      <c r="BN33" s="1382"/>
      <c r="BO33" s="1382"/>
      <c r="BP33" s="1382"/>
      <c r="BQ33" s="1382"/>
      <c r="BR33" s="1382"/>
      <c r="BS33" s="1382"/>
      <c r="BT33" s="1382"/>
      <c r="BU33" s="1382"/>
      <c r="BV33" s="1382"/>
      <c r="BW33" s="1382"/>
      <c r="BX33" s="1382"/>
      <c r="BY33" s="1382"/>
      <c r="BZ33" s="1382"/>
      <c r="CA33" s="1382"/>
      <c r="CB33" s="1382"/>
      <c r="CC33" s="1382"/>
      <c r="CD33" s="1382"/>
      <c r="CE33" s="1382"/>
      <c r="CF33" s="1382"/>
      <c r="CG33" s="1382"/>
      <c r="CH33" s="1382"/>
      <c r="CI33" s="1382"/>
      <c r="CJ33" s="1382"/>
      <c r="CK33" s="1382"/>
    </row>
    <row r="34" spans="1:89" ht="68.25" customHeight="1" thickBot="1" x14ac:dyDescent="0.3">
      <c r="A34" s="1382"/>
      <c r="B34" s="1390" t="s">
        <v>1921</v>
      </c>
      <c r="C34" s="1391" t="s">
        <v>1603</v>
      </c>
      <c r="D34" s="1392">
        <v>1401</v>
      </c>
      <c r="E34" s="1387" t="s">
        <v>1943</v>
      </c>
      <c r="F34" s="1387" t="s">
        <v>1600</v>
      </c>
      <c r="G34" s="1385" t="str" cm="1">
        <f t="array" aca="1" ref="G34" ca="1">INDIRECT("'Incentives Worksheet'!P"&amp;'Configurable Tab'!H5+3)</f>
        <v>Same as Payout Cycle</v>
      </c>
      <c r="H34" s="1385" t="str" cm="1">
        <f t="array" aca="1" ref="H34" ca="1">IF(ISBLANK(INDIRECT("'Incentives Worksheet'!H"&amp;'Configurable Tab'!H5+3)),"",INDIRECT("'Incentives Worksheet'!H"&amp;'Configurable Tab'!H5+3))</f>
        <v/>
      </c>
      <c r="I34" s="1385" t="str" cm="1">
        <f t="array" aca="1" ref="I34" ca="1">IF(INDIRECT("'Incentives Worksheet'!R"&amp;'Configurable Tab'!H5+3)="USF Calendar","Fiscal",INDIRECT("'Incentives Worksheet'!R"&amp;'Configurable Tab'!H5+3))</f>
        <v>Fiscal</v>
      </c>
      <c r="J34" s="1393" t="str" cm="1">
        <f t="array" aca="1" ref="J34" ca="1">IF(INDIRECT("'Incentives Worksheet'!L"&amp;'Configurable Tab'!H5+9)="All"," Select All Products","Unselect All Products")</f>
        <v xml:space="preserve"> Select All Products</v>
      </c>
      <c r="K34" s="1385" t="str" cm="1">
        <f t="array" aca="1" ref="K34" ca="1">IF(INDIRECT("'Incentives Worksheet'!T"&amp;'Configurable Tab'!H5+3)="Yes","Post to GL","")</f>
        <v/>
      </c>
      <c r="L34" s="1385" t="str" cm="1">
        <f t="array" aca="1" ref="L34" ca="1">IF(ISBLANK(INDIRECT("'Incentives Worksheet'!L"&amp;'Configurable Tab'!H5+3)),"",INDIRECT("'Incentives Worksheet'!L"&amp;'Configurable Tab'!H5+3))</f>
        <v/>
      </c>
      <c r="M34" s="1385" t="str" cm="1">
        <f t="array" aca="1" ref="M34" ca="1">IF(ISBLANK(INDIRECT("'Incentives Worksheet'!J"&amp;'Configurable Tab'!H5+3)),"",INDIRECT("'Incentives Worksheet'!J"&amp;'Configurable Tab'!H5+3))</f>
        <v/>
      </c>
      <c r="N34" s="1385" t="str" cm="1">
        <f t="array" aca="1" ref="N34" ca="1">IF(ISBLANK(INDIRECT("'Incentives Worksheet'!N"&amp;'Configurable Tab'!H5+3)),"",INDIRECT("'Incentives Worksheet'!N"&amp;'Configurable Tab'!H5+3))</f>
        <v/>
      </c>
      <c r="O34" s="1386" t="str" cm="1">
        <f t="array" aca="1" ref="O34" ca="1">INDIRECT("'Incentives Worksheet'!D"&amp;'Configurable Tab'!H5+6)</f>
        <v/>
      </c>
      <c r="P34" s="1386" t="str" cm="1">
        <f t="array" aca="1" ref="P34" ca="1">INDIRECT("'Incentives Worksheet'!D"&amp;'Configurable Tab'!H5+8)</f>
        <v/>
      </c>
      <c r="Q34" s="1385" t="str" cm="1">
        <f t="array" aca="1" ref="Q34" ca="1">IF(INDIRECT("'Incentives Worksheet'!D"&amp;'Configurable Tab'!H5+10)="No","Update tracking dates",INDIRECT("'Incentives Worksheet'!D"&amp;'Configurable Tab'!H5+10))</f>
        <v>Yes</v>
      </c>
      <c r="R34" s="1382"/>
      <c r="S34" s="1382"/>
      <c r="T34" s="1390" t="s">
        <v>1921</v>
      </c>
      <c r="U34" s="1391" t="s">
        <v>1603</v>
      </c>
      <c r="V34" s="1392">
        <v>1402</v>
      </c>
      <c r="W34" s="1387" t="s">
        <v>1943</v>
      </c>
      <c r="X34" s="1387" t="s">
        <v>1600</v>
      </c>
      <c r="Y34" s="1385" t="str" cm="1">
        <f t="array" aca="1" ref="Y34" ca="1">INDIRECT("'Incentives Worksheet'!P"&amp;'Configurable Tab'!H6+3)</f>
        <v>Same as Payout Cycle</v>
      </c>
      <c r="Z34" s="1385" t="str" cm="1">
        <f t="array" aca="1" ref="Z34" ca="1">IF(ISBLANK(INDIRECT("'Incentives Worksheet'!H"&amp;'Configurable Tab'!H6+3)),"",INDIRECT("'Incentives Worksheet'!H"&amp;'Configurable Tab'!H6+3))</f>
        <v/>
      </c>
      <c r="AA34" s="1385" t="str" cm="1">
        <f t="array" aca="1" ref="AA34" ca="1">IF(INDIRECT("'Incentives Worksheet'!R"&amp;'Configurable Tab'!H5+3)="USF Calendar","Fiscal",INDIRECT("'Incentives Worksheet'!R"&amp;'Configurable Tab'!H5+3))</f>
        <v>Fiscal</v>
      </c>
      <c r="AB34" s="1385" t="str" cm="1">
        <f t="array" aca="1" ref="AB34" ca="1">IF(INDIRECT("'Incentives Worksheet'!L"&amp;'Configurable Tab'!H6+9)="All"," Select All Products","Unselect All Products")</f>
        <v xml:space="preserve"> Select All Products</v>
      </c>
      <c r="AC34" s="1385" t="str" cm="1">
        <f t="array" aca="1" ref="AC34" ca="1">IF(INDIRECT("'Incentives Worksheet'!T"&amp;'Configurable Tab'!H5+3)="Yes","Post to GL","")</f>
        <v/>
      </c>
      <c r="AD34" s="1385" t="str" cm="1">
        <f t="array" aca="1" ref="AD34" ca="1">IF(ISBLANK(INDIRECT("'Incentives Worksheet'!L"&amp;'Configurable Tab'!H6+3)),"",INDIRECT("'Incentives Worksheet'!L"&amp;'Configurable Tab'!H6+3))</f>
        <v/>
      </c>
      <c r="AE34" s="1385" t="str" cm="1">
        <f t="array" aca="1" ref="AE34" ca="1">IF(ISBLANK(INDIRECT("'Incentives Worksheet'!J"&amp;'Configurable Tab'!H6+3)),"",INDIRECT("'Incentives Worksheet'!J"&amp;'Configurable Tab'!H6+3))</f>
        <v/>
      </c>
      <c r="AF34" s="1385" t="str" cm="1">
        <f t="array" aca="1" ref="AF34" ca="1">IF(ISBLANK(INDIRECT("'Incentives Worksheet'!N"&amp;'Configurable Tab'!H6+3)),"",INDIRECT("'Incentives Worksheet'!N"&amp;'Configurable Tab'!H6+3))</f>
        <v/>
      </c>
      <c r="AG34" s="1386" t="str" cm="1">
        <f t="array" aca="1" ref="AG34" ca="1">INDIRECT("'Incentives Worksheet'!D"&amp;'Configurable Tab'!H6+6)</f>
        <v/>
      </c>
      <c r="AH34" s="1386" t="str" cm="1">
        <f t="array" aca="1" ref="AH34" ca="1">INDIRECT("'Incentives Worksheet'!D"&amp;'Configurable Tab'!H6+8)</f>
        <v/>
      </c>
      <c r="AI34" s="1385" t="str" cm="1">
        <f t="array" aca="1" ref="AI34" ca="1">IF(INDIRECT("'Incentives Worksheet'!D"&amp;'Configurable Tab'!H6+10)="No","Update tracking dates",INDIRECT("'Incentives Worksheet'!D"&amp;'Configurable Tab'!H6+10))</f>
        <v>Yes</v>
      </c>
      <c r="AJ34" s="1382"/>
      <c r="AK34" s="1382"/>
      <c r="AL34" s="1382"/>
      <c r="AM34" s="1382"/>
      <c r="AN34" s="1382"/>
      <c r="AO34" s="1382"/>
      <c r="AP34" s="1382"/>
      <c r="AQ34" s="1382"/>
      <c r="AR34" s="1382"/>
      <c r="AS34" s="1382"/>
      <c r="AT34" s="1382"/>
      <c r="AU34" s="1382"/>
      <c r="AV34" s="1382"/>
      <c r="AW34" s="1382"/>
      <c r="AX34" s="1382"/>
      <c r="AY34" s="1382"/>
      <c r="AZ34" s="1382"/>
      <c r="BA34" s="1382"/>
      <c r="BB34" s="1382"/>
      <c r="BC34" s="1382"/>
      <c r="BD34" s="1382"/>
      <c r="BE34" s="1382"/>
      <c r="BF34" s="1382"/>
      <c r="BG34" s="1382"/>
      <c r="BH34" s="1382"/>
      <c r="BI34" s="1382"/>
      <c r="BJ34" s="1382"/>
      <c r="BK34" s="1382"/>
      <c r="BL34" s="1382"/>
      <c r="BM34" s="1382"/>
      <c r="BN34" s="1382"/>
      <c r="BO34" s="1382"/>
      <c r="BP34" s="1382"/>
      <c r="BQ34" s="1382"/>
      <c r="BR34" s="1382"/>
      <c r="BS34" s="1382"/>
      <c r="BT34" s="1382"/>
      <c r="BU34" s="1382"/>
      <c r="BV34" s="1382"/>
      <c r="BW34" s="1382"/>
      <c r="BX34" s="1382"/>
      <c r="BY34" s="1382"/>
      <c r="BZ34" s="1382"/>
      <c r="CA34" s="1382"/>
      <c r="CB34" s="1382"/>
      <c r="CC34" s="1382"/>
      <c r="CD34" s="1382"/>
      <c r="CE34" s="1382"/>
      <c r="CF34" s="1382"/>
      <c r="CG34" s="1382"/>
      <c r="CH34" s="1382"/>
      <c r="CI34" s="1382"/>
      <c r="CJ34" s="1382"/>
      <c r="CK34" s="1382"/>
    </row>
    <row r="35" spans="1:89" ht="45.75" customHeight="1" thickBot="1" x14ac:dyDescent="0.3">
      <c r="A35" s="1382"/>
      <c r="B35" s="1795" t="s">
        <v>1923</v>
      </c>
      <c r="C35" s="1421" t="s">
        <v>1944</v>
      </c>
      <c r="D35" s="1383" t="s">
        <v>1945</v>
      </c>
      <c r="E35" s="1384" t="s">
        <v>1458</v>
      </c>
      <c r="F35" s="1384" t="s">
        <v>1946</v>
      </c>
      <c r="G35" s="1383" t="s">
        <v>1947</v>
      </c>
      <c r="H35" s="1422" t="s">
        <v>1948</v>
      </c>
      <c r="I35" s="1422" t="s">
        <v>1949</v>
      </c>
      <c r="J35" s="1422" t="s">
        <v>1950</v>
      </c>
      <c r="K35" s="1423"/>
      <c r="L35" s="1423"/>
      <c r="M35" s="1423"/>
      <c r="N35" s="1423"/>
      <c r="O35" s="1423"/>
      <c r="P35" s="1423"/>
      <c r="Q35" s="1424"/>
      <c r="R35" s="1423"/>
      <c r="S35" s="1423"/>
      <c r="T35" s="1795" t="s">
        <v>1923</v>
      </c>
      <c r="U35" s="1425" t="s">
        <v>1944</v>
      </c>
      <c r="V35" s="1383" t="s">
        <v>1945</v>
      </c>
      <c r="W35" s="1384" t="s">
        <v>1458</v>
      </c>
      <c r="X35" s="1383" t="s">
        <v>1946</v>
      </c>
      <c r="Y35" s="1383" t="s">
        <v>1947</v>
      </c>
      <c r="Z35" s="1422" t="s">
        <v>1948</v>
      </c>
      <c r="AA35" s="1422" t="s">
        <v>1949</v>
      </c>
      <c r="AB35" s="1426" t="s">
        <v>1950</v>
      </c>
      <c r="AC35" s="1423"/>
      <c r="AD35" s="1423"/>
      <c r="AE35" s="1423"/>
      <c r="AF35" s="1423"/>
      <c r="AG35" s="1423"/>
      <c r="AH35" s="1423"/>
      <c r="AI35" s="1424"/>
      <c r="AJ35" s="1382"/>
      <c r="AK35" s="1382"/>
      <c r="AL35" s="1382"/>
      <c r="AM35" s="1382"/>
      <c r="AN35" s="1382"/>
      <c r="AO35" s="1382"/>
      <c r="AP35" s="1382"/>
      <c r="AQ35" s="1382"/>
      <c r="AR35" s="1382"/>
      <c r="AS35" s="1382"/>
      <c r="AT35" s="1382"/>
      <c r="AU35" s="1382"/>
      <c r="AV35" s="1382"/>
      <c r="AW35" s="1382"/>
      <c r="AX35" s="1382"/>
      <c r="AY35" s="1382"/>
      <c r="AZ35" s="1382"/>
      <c r="BA35" s="1382"/>
      <c r="BB35" s="1382"/>
      <c r="BC35" s="1382"/>
      <c r="BD35" s="1382"/>
      <c r="BE35" s="1382"/>
      <c r="BF35" s="1382"/>
      <c r="BG35" s="1382"/>
      <c r="BH35" s="1382"/>
      <c r="BI35" s="1382"/>
      <c r="BJ35" s="1382"/>
      <c r="BK35" s="1382"/>
      <c r="BL35" s="1382"/>
      <c r="BM35" s="1382"/>
      <c r="BN35" s="1382"/>
      <c r="BO35" s="1382"/>
      <c r="BP35" s="1382"/>
      <c r="BQ35" s="1382"/>
      <c r="BR35" s="1382"/>
      <c r="BS35" s="1382"/>
      <c r="BT35" s="1382"/>
      <c r="BU35" s="1382"/>
      <c r="BV35" s="1382"/>
      <c r="BW35" s="1382"/>
      <c r="BX35" s="1382"/>
      <c r="BY35" s="1382"/>
      <c r="BZ35" s="1382"/>
      <c r="CA35" s="1382"/>
      <c r="CB35" s="1382"/>
      <c r="CC35" s="1382"/>
      <c r="CD35" s="1382"/>
      <c r="CE35" s="1382"/>
      <c r="CF35" s="1382"/>
      <c r="CG35" s="1382"/>
      <c r="CH35" s="1382"/>
      <c r="CI35" s="1382"/>
      <c r="CJ35" s="1382"/>
      <c r="CK35" s="1382"/>
    </row>
    <row r="36" spans="1:89" ht="15.75" thickBot="1" x14ac:dyDescent="0.3">
      <c r="A36" s="1382"/>
      <c r="B36" s="1798"/>
      <c r="C36" s="1427" t="s">
        <v>1951</v>
      </c>
      <c r="D36" s="1427" t="str" cm="1">
        <f t="array" aca="1" ref="D36" ca="1">IF(INDIRECT("'Incentives Worksheet'!L"&amp;'Configurable Tab'!H5+9)="All"," All Products","Included Products")</f>
        <v xml:space="preserve"> All Products</v>
      </c>
      <c r="E36" s="1428" t="str" cm="1">
        <f t="array" aca="1" ref="E36" ca="1">IF(INDIRECT("'Incentives Worksheet'!J"&amp;'Configurable Tab'!H5+9)="All","All Customers","Individual")</f>
        <v>All Customers</v>
      </c>
      <c r="F36" s="1427" t="str" cm="1">
        <f t="array" aca="1" ref="F36" ca="1">INDIRECT("'Incentives Worksheet'!P"&amp;'Configurable Tab'!H5+9)</f>
        <v>Yes</v>
      </c>
      <c r="G36" s="1429" t="str" cm="1">
        <f t="array" aca="1" ref="G36" ca="1">IF(INDIRECT("'Incentives Worksheet'!L"&amp;'Configurable Tab'!H5+6)&lt;&gt;0,INDIRECT("'Incentives Worksheet'!L"&amp;'Configurable Tab'!H5+6),"")</f>
        <v/>
      </c>
      <c r="H36" s="1385" t="s">
        <v>1952</v>
      </c>
      <c r="I36" s="1385" t="s">
        <v>1953</v>
      </c>
      <c r="J36" s="1393" t="str" cm="1">
        <f t="array" aca="1" ref="J36" ca="1">INDIRECT("'Incentives Worksheet'!N"&amp;'Configurable Tab'!H5+6)</f>
        <v>%</v>
      </c>
      <c r="K36" s="1394"/>
      <c r="L36" s="1394"/>
      <c r="M36" s="1394"/>
      <c r="N36" s="1394"/>
      <c r="O36" s="1394"/>
      <c r="P36" s="1394"/>
      <c r="Q36" s="138"/>
      <c r="R36" s="1382"/>
      <c r="S36" s="1382"/>
      <c r="T36" s="1798"/>
      <c r="U36" s="1427" t="s">
        <v>1951</v>
      </c>
      <c r="V36" s="1427" t="str" cm="1">
        <f t="array" aca="1" ref="V36" ca="1">IF(INDIRECT("'Incentives Worksheet'!L"&amp;'Configurable Tab'!H6+9)="All"," All Products","Included Products")</f>
        <v xml:space="preserve"> All Products</v>
      </c>
      <c r="W36" s="1430" t="str" cm="1">
        <f t="array" aca="1" ref="W36" ca="1">IF(INDIRECT("'Incentives Worksheet'!J"&amp;'Configurable Tab'!H6+9)="All","All Customers","Individual")</f>
        <v>All Customers</v>
      </c>
      <c r="X36" s="1430" t="str" cm="1">
        <f t="array" aca="1" ref="X36" ca="1">INDIRECT("'Incentives Worksheet'!P"&amp;'Configurable Tab'!H5+9)</f>
        <v>Yes</v>
      </c>
      <c r="Y36" s="1430" t="str" cm="1">
        <f t="array" aca="1" ref="Y36" ca="1">IF(INDIRECT("'Incentives Worksheet'!L"&amp;'Configurable Tab'!H6+6)=0,"",INDIRECT("'Incentives Worksheet'!L"&amp;'Configurable Tab'!H6+6))</f>
        <v/>
      </c>
      <c r="Z36" s="1385" t="s">
        <v>1952</v>
      </c>
      <c r="AA36" s="1385" t="s">
        <v>1953</v>
      </c>
      <c r="AB36" s="1385" t="str" cm="1">
        <f t="array" aca="1" ref="AB36" ca="1">INDIRECT("'Incentives Worksheet'!N"&amp;'Configurable Tab'!H6+6)</f>
        <v>%</v>
      </c>
      <c r="AC36" s="1394"/>
      <c r="AD36" s="1394"/>
      <c r="AE36" s="1394"/>
      <c r="AF36" s="1394"/>
      <c r="AG36" s="1394"/>
      <c r="AH36" s="1394"/>
      <c r="AI36" s="138"/>
      <c r="AJ36" s="1382"/>
      <c r="AK36" s="1382"/>
      <c r="AL36" s="1382"/>
      <c r="AM36" s="1382"/>
      <c r="AN36" s="1382"/>
      <c r="AO36" s="1382"/>
      <c r="AP36" s="1382"/>
      <c r="AQ36" s="1382"/>
      <c r="AR36" s="1382"/>
      <c r="AS36" s="1382"/>
      <c r="AT36" s="1382"/>
      <c r="AU36" s="1382"/>
      <c r="AV36" s="1382"/>
      <c r="AW36" s="1382"/>
      <c r="AX36" s="1382"/>
      <c r="AY36" s="1382"/>
      <c r="AZ36" s="1382"/>
      <c r="BA36" s="1382"/>
      <c r="BB36" s="1382"/>
      <c r="BC36" s="1382"/>
      <c r="BD36" s="1382"/>
      <c r="BE36" s="1382"/>
      <c r="BF36" s="1382"/>
      <c r="BG36" s="1382"/>
      <c r="BH36" s="1382"/>
      <c r="BI36" s="1382"/>
      <c r="BJ36" s="1382"/>
      <c r="BK36" s="1382"/>
      <c r="BL36" s="1382"/>
      <c r="BM36" s="1382"/>
      <c r="BN36" s="1382"/>
      <c r="BO36" s="1382"/>
      <c r="BP36" s="1382"/>
      <c r="BQ36" s="1382"/>
      <c r="BR36" s="1382"/>
      <c r="BS36" s="1382"/>
      <c r="BT36" s="1382"/>
      <c r="BU36" s="1382"/>
      <c r="BV36" s="1382"/>
      <c r="BW36" s="1382"/>
      <c r="BX36" s="1382"/>
      <c r="BY36" s="1382"/>
      <c r="BZ36" s="1382"/>
      <c r="CA36" s="1382"/>
      <c r="CB36" s="1382"/>
      <c r="CC36" s="1382"/>
      <c r="CD36" s="1382"/>
      <c r="CE36" s="1382"/>
      <c r="CF36" s="1382"/>
      <c r="CG36" s="1382"/>
      <c r="CH36" s="1382"/>
      <c r="CI36" s="1382"/>
      <c r="CJ36" s="1382"/>
      <c r="CK36" s="1382"/>
    </row>
    <row r="37" spans="1:89" x14ac:dyDescent="0.25">
      <c r="A37" s="1382"/>
      <c r="B37" s="1796"/>
      <c r="C37" s="1431" t="s">
        <v>1954</v>
      </c>
      <c r="D37" s="1432" t="s">
        <v>126</v>
      </c>
      <c r="E37" s="1433" t="s">
        <v>128</v>
      </c>
      <c r="F37" s="1434" t="s">
        <v>1175</v>
      </c>
      <c r="G37" s="1394"/>
      <c r="H37" s="1394"/>
      <c r="I37" s="1394"/>
      <c r="J37" s="1394"/>
      <c r="K37" s="1394"/>
      <c r="L37" s="1394"/>
      <c r="M37" s="1394"/>
      <c r="N37" s="1394"/>
      <c r="O37" s="1394"/>
      <c r="P37" s="1394"/>
      <c r="Q37" s="1395"/>
      <c r="R37" s="1382"/>
      <c r="S37" s="1382"/>
      <c r="T37" s="1796"/>
      <c r="U37" s="1435" t="s">
        <v>1954</v>
      </c>
      <c r="V37" s="1436" t="s">
        <v>126</v>
      </c>
      <c r="W37" s="1437" t="s">
        <v>128</v>
      </c>
      <c r="X37" s="1438" t="s">
        <v>1175</v>
      </c>
      <c r="Y37" s="1394"/>
      <c r="Z37" s="1394"/>
      <c r="AA37" s="1394"/>
      <c r="AB37" s="1394"/>
      <c r="AC37" s="1394"/>
      <c r="AD37" s="1394"/>
      <c r="AE37" s="1394"/>
      <c r="AF37" s="1394"/>
      <c r="AG37" s="1394"/>
      <c r="AH37" s="1394"/>
      <c r="AI37" s="1395"/>
      <c r="AJ37" s="1382"/>
      <c r="AK37" s="1382"/>
      <c r="AL37" s="1382"/>
      <c r="AM37" s="1382"/>
      <c r="AN37" s="1382"/>
      <c r="AO37" s="1382"/>
      <c r="AP37" s="1382"/>
      <c r="AQ37" s="1382"/>
      <c r="AR37" s="1382"/>
      <c r="AS37" s="1382"/>
      <c r="AT37" s="1382"/>
      <c r="AU37" s="1382"/>
      <c r="AV37" s="1382"/>
      <c r="AW37" s="1382"/>
      <c r="AX37" s="1382"/>
      <c r="AY37" s="1382"/>
      <c r="AZ37" s="1382"/>
      <c r="BA37" s="1382"/>
      <c r="BB37" s="1382"/>
      <c r="BC37" s="1382"/>
      <c r="BD37" s="1382"/>
      <c r="BE37" s="1382"/>
      <c r="BF37" s="1382"/>
      <c r="BG37" s="1382"/>
      <c r="BH37" s="1382"/>
      <c r="BI37" s="1382"/>
      <c r="BJ37" s="1382"/>
      <c r="BK37" s="1382"/>
      <c r="BL37" s="1382"/>
      <c r="BM37" s="1382"/>
      <c r="BN37" s="1382"/>
      <c r="BO37" s="1382"/>
      <c r="BP37" s="1382"/>
      <c r="BQ37" s="1382"/>
      <c r="BR37" s="1382"/>
      <c r="BS37" s="1382"/>
      <c r="BT37" s="1382"/>
      <c r="BU37" s="1382"/>
      <c r="BV37" s="1382"/>
      <c r="BW37" s="1382"/>
      <c r="BX37" s="1382"/>
      <c r="BY37" s="1382"/>
      <c r="BZ37" s="1382"/>
      <c r="CA37" s="1382"/>
      <c r="CB37" s="1382"/>
      <c r="CC37" s="1382"/>
      <c r="CD37" s="1382"/>
      <c r="CE37" s="1382"/>
      <c r="CF37" s="1382"/>
      <c r="CG37" s="1382"/>
      <c r="CH37" s="1382"/>
      <c r="CI37" s="1382"/>
      <c r="CJ37" s="1382"/>
      <c r="CK37" s="1382"/>
    </row>
    <row r="38" spans="1:89" x14ac:dyDescent="0.25">
      <c r="A38" s="1382"/>
      <c r="B38" s="1796"/>
      <c r="C38" s="1439">
        <v>0</v>
      </c>
      <c r="D38" s="1440" t="str" cm="1">
        <f t="array" aca="1" ref="D38" ca="1">IF(INDIRECT("'Incentives Worksheet'!H"&amp;'Configurable Tab'!H5+6)&lt;&gt;0,0,"")</f>
        <v/>
      </c>
      <c r="E38" s="1441" t="str" cm="1">
        <f t="array" aca="1" ref="E38" ca="1">IF(INDIRECT("'Incentives Worksheet'!H"&amp;'Configurable Tab'!H5+6)&lt;&gt;0,INDIRECT("'Incentives Worksheet'!H"&amp;'Configurable Tab'!H5+6)-0.01,"")</f>
        <v/>
      </c>
      <c r="F38" s="1442" t="str" cm="1">
        <f t="array" aca="1" ref="F38" ca="1">IF(INDIRECT("'Incentives Worksheet'!H"&amp;'Configurable Tab'!H5+6)&lt;&gt;0,0,"")</f>
        <v/>
      </c>
      <c r="G38" s="1394"/>
      <c r="H38" s="1394"/>
      <c r="I38" s="1394"/>
      <c r="J38" s="1394"/>
      <c r="K38" s="1394"/>
      <c r="L38" s="1394"/>
      <c r="M38" s="1394"/>
      <c r="N38" s="1394"/>
      <c r="O38" s="1394"/>
      <c r="P38" s="1394"/>
      <c r="Q38" s="1395"/>
      <c r="R38" s="1382"/>
      <c r="S38" s="1382"/>
      <c r="T38" s="1796"/>
      <c r="U38" s="1443">
        <v>0</v>
      </c>
      <c r="V38" s="1412" t="str" cm="1">
        <f t="array" aca="1" ref="V38" ca="1">IF(INDIRECT("'Incentives Worksheet'!H"&amp;'Configurable Tab'!H6+6)&lt;&gt;0,0,"")</f>
        <v/>
      </c>
      <c r="W38" s="1444" t="str" cm="1">
        <f t="array" aca="1" ref="W38" ca="1">IF(INDIRECT("'Incentives Worksheet'!H"&amp;'Configurable Tab'!H6+6)&lt;&gt;0,INDIRECT("'Incentives Worksheet'!H"&amp;'Configurable Tab'!H6+6)-0.01,"")</f>
        <v/>
      </c>
      <c r="X38" s="1444" t="str" cm="1">
        <f t="array" aca="1" ref="X38" ca="1">IF(INDIRECT("'Incentives Worksheet'!H"&amp;'Configurable Tab'!H6+6)&lt;&gt;0,0,"")</f>
        <v/>
      </c>
      <c r="Y38" s="1394"/>
      <c r="Z38" s="1394"/>
      <c r="AA38" s="1394"/>
      <c r="AB38" s="1394"/>
      <c r="AC38" s="1394"/>
      <c r="AD38" s="1394"/>
      <c r="AE38" s="1394"/>
      <c r="AF38" s="1394"/>
      <c r="AG38" s="1394"/>
      <c r="AH38" s="1394"/>
      <c r="AI38" s="1395"/>
      <c r="AJ38" s="1382"/>
      <c r="AK38" s="1382"/>
      <c r="AL38" s="1382"/>
      <c r="AM38" s="1382"/>
      <c r="AN38" s="1382"/>
      <c r="AO38" s="1382"/>
      <c r="AP38" s="1382"/>
      <c r="AQ38" s="1382"/>
      <c r="AR38" s="1382"/>
      <c r="AS38" s="1382"/>
      <c r="AT38" s="1382"/>
      <c r="AU38" s="1382"/>
      <c r="AV38" s="1382"/>
      <c r="AW38" s="1382"/>
      <c r="AX38" s="1382"/>
      <c r="AY38" s="1382"/>
      <c r="AZ38" s="1382"/>
      <c r="BA38" s="1382"/>
      <c r="BB38" s="1382"/>
      <c r="BC38" s="1382"/>
      <c r="BD38" s="1382"/>
      <c r="BE38" s="1382"/>
      <c r="BF38" s="1382"/>
      <c r="BG38" s="1382"/>
      <c r="BH38" s="1382"/>
      <c r="BI38" s="1382"/>
      <c r="BJ38" s="1382"/>
      <c r="BK38" s="1382"/>
      <c r="BL38" s="1382"/>
      <c r="BM38" s="1382"/>
      <c r="BN38" s="1382"/>
      <c r="BO38" s="1382"/>
      <c r="BP38" s="1382"/>
      <c r="BQ38" s="1382"/>
      <c r="BR38" s="1382"/>
      <c r="BS38" s="1382"/>
      <c r="BT38" s="1382"/>
      <c r="BU38" s="1382"/>
      <c r="BV38" s="1382"/>
      <c r="BW38" s="1382"/>
      <c r="BX38" s="1382"/>
      <c r="BY38" s="1382"/>
      <c r="BZ38" s="1382"/>
      <c r="CA38" s="1382"/>
      <c r="CB38" s="1382"/>
      <c r="CC38" s="1382"/>
      <c r="CD38" s="1382"/>
      <c r="CE38" s="1382"/>
      <c r="CF38" s="1382"/>
      <c r="CG38" s="1382"/>
      <c r="CH38" s="1382"/>
      <c r="CI38" s="1382"/>
      <c r="CJ38" s="1382"/>
      <c r="CK38" s="1382"/>
    </row>
    <row r="39" spans="1:89" ht="15.75" thickBot="1" x14ac:dyDescent="0.3">
      <c r="A39" s="1382"/>
      <c r="B39" s="1797"/>
      <c r="C39" s="1445">
        <v>1</v>
      </c>
      <c r="D39" s="1446" t="str" cm="1">
        <f t="array" aca="1" ref="D39" ca="1">IF(INDIRECT("'Incentives Worksheet'!H"&amp;'Configurable Tab'!H5+6)=0,"",INDIRECT("'Incentives Worksheet'!H"&amp;'Configurable Tab'!H5+6))</f>
        <v/>
      </c>
      <c r="E39" s="1447" cm="1">
        <f t="array" aca="1" ref="E39" ca="1">IF(INDIRECT("'Incentives Worksheet'!J"&amp;'Configurable Tab'!H5+6)=0,"",INDIRECT("'Incentives Worksheet'!J"&amp;'Configurable Tab'!H5+6))</f>
        <v>999999999.99000001</v>
      </c>
      <c r="F39" s="1448" t="str" cm="1">
        <f t="array" aca="1" ref="F39" ca="1">IF(INDIRECT("'Incentives Worksheet'!L"&amp;'Configurable Tab'!H5+6)=0,"",INDIRECT("'Incentives Worksheet'!L"&amp;'Configurable Tab'!H5+6))</f>
        <v/>
      </c>
      <c r="G39" s="1394"/>
      <c r="H39" s="1394"/>
      <c r="I39" s="1394"/>
      <c r="J39" s="1394"/>
      <c r="K39" s="1394"/>
      <c r="L39" s="1394"/>
      <c r="M39" s="1394"/>
      <c r="N39" s="1394"/>
      <c r="O39" s="1394"/>
      <c r="P39" s="1394"/>
      <c r="Q39" s="1395"/>
      <c r="R39" s="1382"/>
      <c r="S39" s="1382"/>
      <c r="T39" s="1797"/>
      <c r="U39" s="1449">
        <v>1</v>
      </c>
      <c r="V39" s="1404" t="str" cm="1">
        <f t="array" aca="1" ref="V39" ca="1">IF(INDIRECT("'Incentives Worksheet'!H"&amp;'Configurable Tab'!H6+6)=0,"",INDIRECT("'Incentives Worksheet'!H"&amp;'Configurable Tab'!H6+6))</f>
        <v/>
      </c>
      <c r="W39" s="1450" cm="1">
        <f t="array" aca="1" ref="W39" ca="1">IF(INDIRECT("'Incentives Worksheet'!J"&amp;'Configurable Tab'!H6+6)=0,"",INDIRECT("'Incentives Worksheet'!J"&amp;'Configurable Tab'!H6+6))</f>
        <v>999999999.99000001</v>
      </c>
      <c r="X39" s="1451" t="str" cm="1">
        <f t="array" aca="1" ref="X39" ca="1">IF(INDIRECT("'Incentives Worksheet'!L"&amp;'Configurable Tab'!H6+6)=0,"",INDIRECT("'Incentives Worksheet'!L"&amp;'Configurable Tab'!H6+6))</f>
        <v/>
      </c>
      <c r="Y39" s="1394"/>
      <c r="Z39" s="1394"/>
      <c r="AA39" s="1394"/>
      <c r="AB39" s="1394"/>
      <c r="AC39" s="1394"/>
      <c r="AD39" s="1394"/>
      <c r="AE39" s="1394"/>
      <c r="AF39" s="1394"/>
      <c r="AG39" s="1394"/>
      <c r="AH39" s="1394"/>
      <c r="AI39" s="1395"/>
      <c r="AJ39" s="1382"/>
      <c r="AK39" s="1382"/>
      <c r="AL39" s="1382"/>
      <c r="AM39" s="1382"/>
      <c r="AN39" s="1382"/>
      <c r="AO39" s="1382"/>
      <c r="AP39" s="1382"/>
      <c r="AQ39" s="1382"/>
      <c r="AR39" s="1382"/>
      <c r="AS39" s="1382"/>
      <c r="AT39" s="1382"/>
      <c r="AU39" s="1382"/>
      <c r="AV39" s="1382"/>
      <c r="AW39" s="1382"/>
      <c r="AX39" s="1382"/>
      <c r="AY39" s="1382"/>
      <c r="AZ39" s="1382"/>
      <c r="BA39" s="1382"/>
      <c r="BB39" s="1382"/>
      <c r="BC39" s="1382"/>
      <c r="BD39" s="1382"/>
      <c r="BE39" s="1382"/>
      <c r="BF39" s="1382"/>
      <c r="BG39" s="1382"/>
      <c r="BH39" s="1382"/>
      <c r="BI39" s="1382"/>
      <c r="BJ39" s="1382"/>
      <c r="BK39" s="1382"/>
      <c r="BL39" s="1382"/>
      <c r="BM39" s="1382"/>
      <c r="BN39" s="1382"/>
      <c r="BO39" s="1382"/>
      <c r="BP39" s="1382"/>
      <c r="BQ39" s="1382"/>
      <c r="BR39" s="1382"/>
      <c r="BS39" s="1382"/>
      <c r="BT39" s="1382"/>
      <c r="BU39" s="1382"/>
      <c r="BV39" s="1382"/>
      <c r="BW39" s="1382"/>
      <c r="BX39" s="1382"/>
      <c r="BY39" s="1382"/>
      <c r="BZ39" s="1382"/>
      <c r="CA39" s="1382"/>
      <c r="CB39" s="1382"/>
      <c r="CC39" s="1382"/>
      <c r="CD39" s="1382"/>
      <c r="CE39" s="1382"/>
      <c r="CF39" s="1382"/>
      <c r="CG39" s="1382"/>
      <c r="CH39" s="1382"/>
      <c r="CI39" s="1382"/>
      <c r="CJ39" s="1382"/>
      <c r="CK39" s="1382"/>
    </row>
    <row r="40" spans="1:89" ht="15.75" customHeight="1" thickBot="1" x14ac:dyDescent="0.3">
      <c r="A40" s="1382"/>
      <c r="B40" s="1795" t="s">
        <v>1955</v>
      </c>
      <c r="C40" s="1452" t="s">
        <v>1928</v>
      </c>
      <c r="D40" s="1453" t="s">
        <v>131</v>
      </c>
      <c r="E40" s="1453" t="s">
        <v>1929</v>
      </c>
      <c r="F40" s="1382"/>
      <c r="G40" s="1382"/>
      <c r="H40" s="1382"/>
      <c r="I40" s="1382"/>
      <c r="J40" s="1382"/>
      <c r="K40" s="1382"/>
      <c r="L40" s="1382"/>
      <c r="M40" s="1382"/>
      <c r="N40" s="1382"/>
      <c r="O40" s="1382"/>
      <c r="P40" s="1382"/>
      <c r="Q40" s="138"/>
      <c r="R40" s="1382"/>
      <c r="S40" s="1382"/>
      <c r="T40" s="1795" t="s">
        <v>1955</v>
      </c>
      <c r="U40" s="1452" t="s">
        <v>1928</v>
      </c>
      <c r="V40" s="1453" t="s">
        <v>131</v>
      </c>
      <c r="W40" s="1398" t="s">
        <v>1929</v>
      </c>
      <c r="X40" s="1382"/>
      <c r="Y40" s="1382"/>
      <c r="Z40" s="1382"/>
      <c r="AA40" s="1382"/>
      <c r="AB40" s="1382"/>
      <c r="AC40" s="1382"/>
      <c r="AD40" s="1382"/>
      <c r="AE40" s="1382"/>
      <c r="AF40" s="1382"/>
      <c r="AG40" s="1382"/>
      <c r="AH40" s="1382"/>
      <c r="AI40" s="138"/>
      <c r="AJ40" s="1382"/>
      <c r="AK40" s="1382"/>
      <c r="AL40" s="1382"/>
      <c r="AM40" s="1382"/>
      <c r="AN40" s="1382"/>
      <c r="AO40" s="1382"/>
      <c r="AP40" s="1382"/>
      <c r="AQ40" s="1382"/>
      <c r="AR40" s="1382"/>
      <c r="AS40" s="1382"/>
      <c r="AT40" s="1382"/>
      <c r="AU40" s="1382"/>
      <c r="AV40" s="1382"/>
      <c r="AW40" s="1382"/>
      <c r="AX40" s="1382"/>
      <c r="AY40" s="1382"/>
      <c r="AZ40" s="1382"/>
      <c r="BA40" s="1382"/>
      <c r="BB40" s="1382"/>
      <c r="BC40" s="1382"/>
      <c r="BD40" s="1382"/>
      <c r="BE40" s="1382"/>
      <c r="BF40" s="1382"/>
      <c r="BG40" s="1382"/>
      <c r="BH40" s="1382"/>
      <c r="BI40" s="1382"/>
      <c r="BJ40" s="1382"/>
      <c r="BK40" s="1382"/>
      <c r="BL40" s="1382"/>
      <c r="BM40" s="1382"/>
      <c r="BN40" s="1382"/>
      <c r="BO40" s="1382"/>
      <c r="BP40" s="1382"/>
      <c r="BQ40" s="1382"/>
      <c r="BR40" s="1382"/>
      <c r="BS40" s="1382"/>
      <c r="BT40" s="1382"/>
      <c r="BU40" s="1382"/>
      <c r="BV40" s="1382"/>
      <c r="BW40" s="1382"/>
      <c r="BX40" s="1382"/>
      <c r="BY40" s="1382"/>
      <c r="BZ40" s="1382"/>
      <c r="CA40" s="1382"/>
      <c r="CB40" s="1382"/>
      <c r="CC40" s="1382"/>
      <c r="CD40" s="1382"/>
      <c r="CE40" s="1382"/>
      <c r="CF40" s="1382"/>
      <c r="CG40" s="1382"/>
      <c r="CH40" s="1382"/>
      <c r="CI40" s="1382"/>
      <c r="CJ40" s="1382"/>
      <c r="CK40" s="1382"/>
    </row>
    <row r="41" spans="1:89" x14ac:dyDescent="0.25">
      <c r="A41" s="1382"/>
      <c r="B41" s="1798"/>
      <c r="C41" s="1399" t="s">
        <v>1930</v>
      </c>
      <c r="D41" s="1399" t="s">
        <v>1931</v>
      </c>
      <c r="E41" s="1400"/>
      <c r="F41" s="1382"/>
      <c r="G41" s="1382"/>
      <c r="H41" s="1382"/>
      <c r="I41" s="1382"/>
      <c r="J41" s="1382"/>
      <c r="K41" s="1382"/>
      <c r="L41" s="1382"/>
      <c r="M41" s="1382"/>
      <c r="N41" s="1382"/>
      <c r="O41" s="1382"/>
      <c r="P41" s="1382"/>
      <c r="Q41" s="138"/>
      <c r="R41" s="1382"/>
      <c r="S41" s="1382"/>
      <c r="T41" s="1798"/>
      <c r="U41" s="1399" t="s">
        <v>1930</v>
      </c>
      <c r="V41" s="1399" t="s">
        <v>1931</v>
      </c>
      <c r="W41" s="1400"/>
      <c r="X41" s="1382"/>
      <c r="Y41" s="1382"/>
      <c r="Z41" s="1382"/>
      <c r="AA41" s="1382"/>
      <c r="AB41" s="1382"/>
      <c r="AC41" s="1382"/>
      <c r="AD41" s="1382"/>
      <c r="AE41" s="1382"/>
      <c r="AF41" s="1382"/>
      <c r="AG41" s="1382"/>
      <c r="AH41" s="1382"/>
      <c r="AI41" s="138"/>
      <c r="AJ41" s="1382"/>
      <c r="AK41" s="1382"/>
      <c r="AL41" s="1382"/>
      <c r="AM41" s="1382"/>
      <c r="AN41" s="1382"/>
      <c r="AO41" s="1382"/>
      <c r="AP41" s="1382"/>
      <c r="AQ41" s="1382"/>
      <c r="AR41" s="1382"/>
      <c r="AS41" s="1382"/>
      <c r="AT41" s="1382"/>
      <c r="AU41" s="1382"/>
      <c r="AV41" s="1382"/>
      <c r="AW41" s="1382"/>
      <c r="AX41" s="1382"/>
      <c r="AY41" s="1382"/>
      <c r="AZ41" s="1382"/>
      <c r="BA41" s="1382"/>
      <c r="BB41" s="1382"/>
      <c r="BC41" s="1382"/>
      <c r="BD41" s="1382"/>
      <c r="BE41" s="1382"/>
      <c r="BF41" s="1382"/>
      <c r="BG41" s="1382"/>
      <c r="BH41" s="1382"/>
      <c r="BI41" s="1382"/>
      <c r="BJ41" s="1382"/>
      <c r="BK41" s="1382"/>
      <c r="BL41" s="1382"/>
      <c r="BM41" s="1382"/>
      <c r="BN41" s="1382"/>
      <c r="BO41" s="1382"/>
      <c r="BP41" s="1382"/>
      <c r="BQ41" s="1382"/>
      <c r="BR41" s="1382"/>
      <c r="BS41" s="1382"/>
      <c r="BT41" s="1382"/>
      <c r="BU41" s="1382"/>
      <c r="BV41" s="1382"/>
      <c r="BW41" s="1382"/>
      <c r="BX41" s="1382"/>
      <c r="BY41" s="1382"/>
      <c r="BZ41" s="1382"/>
      <c r="CA41" s="1382"/>
      <c r="CB41" s="1382"/>
      <c r="CC41" s="1382"/>
      <c r="CD41" s="1382"/>
      <c r="CE41" s="1382"/>
      <c r="CF41" s="1382"/>
      <c r="CG41" s="1382"/>
      <c r="CH41" s="1382"/>
      <c r="CI41" s="1382"/>
      <c r="CJ41" s="1382"/>
      <c r="CK41" s="1382"/>
    </row>
    <row r="42" spans="1:89" x14ac:dyDescent="0.25">
      <c r="A42" s="1382"/>
      <c r="B42" s="1798"/>
      <c r="C42" s="1401" t="s">
        <v>1930</v>
      </c>
      <c r="D42" s="1401" t="s">
        <v>1932</v>
      </c>
      <c r="E42" s="1402" t="s">
        <v>1933</v>
      </c>
      <c r="F42" s="1382"/>
      <c r="G42" s="1382"/>
      <c r="H42" s="1382"/>
      <c r="I42" s="1382"/>
      <c r="J42" s="1382"/>
      <c r="K42" s="1382"/>
      <c r="L42" s="1382"/>
      <c r="M42" s="1382"/>
      <c r="N42" s="1382"/>
      <c r="O42" s="1382"/>
      <c r="P42" s="1382"/>
      <c r="Q42" s="138"/>
      <c r="R42" s="1382"/>
      <c r="S42" s="1382"/>
      <c r="T42" s="1798"/>
      <c r="U42" s="1401" t="s">
        <v>1930</v>
      </c>
      <c r="V42" s="1401" t="s">
        <v>1932</v>
      </c>
      <c r="W42" s="1402" t="s">
        <v>1933</v>
      </c>
      <c r="X42" s="1382"/>
      <c r="Y42" s="1382"/>
      <c r="Z42" s="1382"/>
      <c r="AA42" s="1382"/>
      <c r="AB42" s="1382"/>
      <c r="AC42" s="1382"/>
      <c r="AD42" s="1382"/>
      <c r="AE42" s="1382"/>
      <c r="AF42" s="1382"/>
      <c r="AG42" s="1382"/>
      <c r="AH42" s="1382"/>
      <c r="AI42" s="138"/>
      <c r="AJ42" s="1382"/>
      <c r="AK42" s="1382"/>
      <c r="AL42" s="1382"/>
      <c r="AM42" s="1382"/>
      <c r="AN42" s="1382"/>
      <c r="AO42" s="1382"/>
      <c r="AP42" s="1382"/>
      <c r="AQ42" s="1382"/>
      <c r="AR42" s="1382"/>
      <c r="AS42" s="1382"/>
      <c r="AT42" s="1382"/>
      <c r="AU42" s="1382"/>
      <c r="AV42" s="1382"/>
      <c r="AW42" s="1382"/>
      <c r="AX42" s="1382"/>
      <c r="AY42" s="1382"/>
      <c r="AZ42" s="1382"/>
      <c r="BA42" s="1382"/>
      <c r="BB42" s="1382"/>
      <c r="BC42" s="1382"/>
      <c r="BD42" s="1382"/>
      <c r="BE42" s="1382"/>
      <c r="BF42" s="1382"/>
      <c r="BG42" s="1382"/>
      <c r="BH42" s="1382"/>
      <c r="BI42" s="1382"/>
      <c r="BJ42" s="1382"/>
      <c r="BK42" s="1382"/>
      <c r="BL42" s="1382"/>
      <c r="BM42" s="1382"/>
      <c r="BN42" s="1382"/>
      <c r="BO42" s="1382"/>
      <c r="BP42" s="1382"/>
      <c r="BQ42" s="1382"/>
      <c r="BR42" s="1382"/>
      <c r="BS42" s="1382"/>
      <c r="BT42" s="1382"/>
      <c r="BU42" s="1382"/>
      <c r="BV42" s="1382"/>
      <c r="BW42" s="1382"/>
      <c r="BX42" s="1382"/>
      <c r="BY42" s="1382"/>
      <c r="BZ42" s="1382"/>
      <c r="CA42" s="1382"/>
      <c r="CB42" s="1382"/>
      <c r="CC42" s="1382"/>
      <c r="CD42" s="1382"/>
      <c r="CE42" s="1382"/>
      <c r="CF42" s="1382"/>
      <c r="CG42" s="1382"/>
      <c r="CH42" s="1382"/>
      <c r="CI42" s="1382"/>
      <c r="CJ42" s="1382"/>
      <c r="CK42" s="1382"/>
    </row>
    <row r="43" spans="1:89" x14ac:dyDescent="0.25">
      <c r="A43" s="1382"/>
      <c r="B43" s="1798"/>
      <c r="C43" s="1401" t="s">
        <v>1930</v>
      </c>
      <c r="D43" s="1401" t="s">
        <v>1934</v>
      </c>
      <c r="E43" s="1402" t="s">
        <v>1802</v>
      </c>
      <c r="F43" s="1382"/>
      <c r="G43" s="1382"/>
      <c r="H43" s="1382"/>
      <c r="I43" s="1382"/>
      <c r="J43" s="1382"/>
      <c r="K43" s="1382"/>
      <c r="L43" s="1382"/>
      <c r="M43" s="1382"/>
      <c r="N43" s="1382"/>
      <c r="O43" s="1382"/>
      <c r="P43" s="1382"/>
      <c r="Q43" s="138"/>
      <c r="R43" s="1382"/>
      <c r="S43" s="1382"/>
      <c r="T43" s="1798"/>
      <c r="U43" s="1401" t="s">
        <v>1930</v>
      </c>
      <c r="V43" s="1401" t="s">
        <v>1934</v>
      </c>
      <c r="W43" s="1402" t="s">
        <v>1802</v>
      </c>
      <c r="X43" s="1382"/>
      <c r="Y43" s="1382"/>
      <c r="Z43" s="1382"/>
      <c r="AA43" s="1382"/>
      <c r="AB43" s="1382"/>
      <c r="AC43" s="1382"/>
      <c r="AD43" s="1382"/>
      <c r="AE43" s="1382"/>
      <c r="AF43" s="1382"/>
      <c r="AG43" s="1382"/>
      <c r="AH43" s="1382"/>
      <c r="AI43" s="138"/>
      <c r="AJ43" s="1382"/>
      <c r="AK43" s="1382"/>
      <c r="AL43" s="1382"/>
      <c r="AM43" s="1382"/>
      <c r="AN43" s="1382"/>
      <c r="AO43" s="1382"/>
      <c r="AP43" s="1382"/>
      <c r="AQ43" s="1382"/>
      <c r="AR43" s="1382"/>
      <c r="AS43" s="1382"/>
      <c r="AT43" s="1382"/>
      <c r="AU43" s="1382"/>
      <c r="AV43" s="1382"/>
      <c r="AW43" s="1382"/>
      <c r="AX43" s="1382"/>
      <c r="AY43" s="1382"/>
      <c r="AZ43" s="1382"/>
      <c r="BA43" s="1382"/>
      <c r="BB43" s="1382"/>
      <c r="BC43" s="1382"/>
      <c r="BD43" s="1382"/>
      <c r="BE43" s="1382"/>
      <c r="BF43" s="1382"/>
      <c r="BG43" s="1382"/>
      <c r="BH43" s="1382"/>
      <c r="BI43" s="1382"/>
      <c r="BJ43" s="1382"/>
      <c r="BK43" s="1382"/>
      <c r="BL43" s="1382"/>
      <c r="BM43" s="1382"/>
      <c r="BN43" s="1382"/>
      <c r="BO43" s="1382"/>
      <c r="BP43" s="1382"/>
      <c r="BQ43" s="1382"/>
      <c r="BR43" s="1382"/>
      <c r="BS43" s="1382"/>
      <c r="BT43" s="1382"/>
      <c r="BU43" s="1382"/>
      <c r="BV43" s="1382"/>
      <c r="BW43" s="1382"/>
      <c r="BX43" s="1382"/>
      <c r="BY43" s="1382"/>
      <c r="BZ43" s="1382"/>
      <c r="CA43" s="1382"/>
      <c r="CB43" s="1382"/>
      <c r="CC43" s="1382"/>
      <c r="CD43" s="1382"/>
      <c r="CE43" s="1382"/>
      <c r="CF43" s="1382"/>
      <c r="CG43" s="1382"/>
      <c r="CH43" s="1382"/>
      <c r="CI43" s="1382"/>
      <c r="CJ43" s="1382"/>
      <c r="CK43" s="1382"/>
    </row>
    <row r="44" spans="1:89" ht="15.75" thickBot="1" x14ac:dyDescent="0.3">
      <c r="A44" s="1382"/>
      <c r="B44" s="1799"/>
      <c r="C44" s="1403" t="s">
        <v>1930</v>
      </c>
      <c r="D44" s="1403" t="s">
        <v>1935</v>
      </c>
      <c r="E44" s="1404" t="s">
        <v>1936</v>
      </c>
      <c r="F44" s="1382"/>
      <c r="G44" s="1382"/>
      <c r="H44" s="1382"/>
      <c r="I44" s="1382"/>
      <c r="J44" s="1382"/>
      <c r="K44" s="1382"/>
      <c r="L44" s="1382"/>
      <c r="M44" s="1382"/>
      <c r="N44" s="1382"/>
      <c r="O44" s="1382"/>
      <c r="P44" s="1382"/>
      <c r="Q44" s="138"/>
      <c r="R44" s="1382"/>
      <c r="S44" s="1382"/>
      <c r="T44" s="1799"/>
      <c r="U44" s="1403" t="s">
        <v>1930</v>
      </c>
      <c r="V44" s="1403" t="s">
        <v>1956</v>
      </c>
      <c r="W44" s="1404" t="s">
        <v>1936</v>
      </c>
      <c r="X44" s="1382"/>
      <c r="Y44" s="1382"/>
      <c r="Z44" s="1382"/>
      <c r="AA44" s="1382"/>
      <c r="AB44" s="1382"/>
      <c r="AC44" s="1382"/>
      <c r="AD44" s="1382"/>
      <c r="AE44" s="1382"/>
      <c r="AF44" s="1382"/>
      <c r="AG44" s="1382"/>
      <c r="AH44" s="1382"/>
      <c r="AI44" s="138"/>
      <c r="AJ44" s="1382"/>
      <c r="AK44" s="1382"/>
      <c r="AL44" s="1382"/>
      <c r="AM44" s="1382"/>
      <c r="AN44" s="1382"/>
      <c r="AO44" s="1382"/>
      <c r="AP44" s="1382"/>
      <c r="AQ44" s="1382"/>
      <c r="AR44" s="1382"/>
      <c r="AS44" s="1382"/>
      <c r="AT44" s="1382"/>
      <c r="AU44" s="1382"/>
      <c r="AV44" s="1382"/>
      <c r="AW44" s="1382"/>
      <c r="AX44" s="1382"/>
      <c r="AY44" s="1382"/>
      <c r="AZ44" s="1382"/>
      <c r="BA44" s="1382"/>
      <c r="BB44" s="1382"/>
      <c r="BC44" s="1382"/>
      <c r="BD44" s="1382"/>
      <c r="BE44" s="1382"/>
      <c r="BF44" s="1382"/>
      <c r="BG44" s="1382"/>
      <c r="BH44" s="1382"/>
      <c r="BI44" s="1382"/>
      <c r="BJ44" s="1382"/>
      <c r="BK44" s="1382"/>
      <c r="BL44" s="1382"/>
      <c r="BM44" s="1382"/>
      <c r="BN44" s="1382"/>
      <c r="BO44" s="1382"/>
      <c r="BP44" s="1382"/>
      <c r="BQ44" s="1382"/>
      <c r="BR44" s="1382"/>
      <c r="BS44" s="1382"/>
      <c r="BT44" s="1382"/>
      <c r="BU44" s="1382"/>
      <c r="BV44" s="1382"/>
      <c r="BW44" s="1382"/>
      <c r="BX44" s="1382"/>
      <c r="BY44" s="1382"/>
      <c r="BZ44" s="1382"/>
      <c r="CA44" s="1382"/>
      <c r="CB44" s="1382"/>
      <c r="CC44" s="1382"/>
      <c r="CD44" s="1382"/>
      <c r="CE44" s="1382"/>
      <c r="CF44" s="1382"/>
      <c r="CG44" s="1382"/>
      <c r="CH44" s="1382"/>
      <c r="CI44" s="1382"/>
      <c r="CJ44" s="1382"/>
      <c r="CK44" s="1382"/>
    </row>
    <row r="45" spans="1:89" ht="15.75" customHeight="1" thickBot="1" x14ac:dyDescent="0.3">
      <c r="A45" s="1382"/>
      <c r="B45" s="1795" t="s">
        <v>1937</v>
      </c>
      <c r="C45" s="1406" t="s">
        <v>1938</v>
      </c>
      <c r="D45" s="1406" t="s">
        <v>1928</v>
      </c>
      <c r="E45" s="1406" t="s">
        <v>131</v>
      </c>
      <c r="F45" s="1406" t="s">
        <v>1929</v>
      </c>
      <c r="G45" s="1406" t="s">
        <v>1939</v>
      </c>
      <c r="H45" s="1407" t="s">
        <v>1940</v>
      </c>
      <c r="I45" s="1408" t="s">
        <v>794</v>
      </c>
      <c r="J45" s="1408" t="s">
        <v>795</v>
      </c>
      <c r="K45" s="1408" t="s">
        <v>800</v>
      </c>
      <c r="L45" s="1408" t="s">
        <v>801</v>
      </c>
      <c r="M45" s="1408" t="s">
        <v>204</v>
      </c>
      <c r="N45" s="1382"/>
      <c r="O45" s="1382"/>
      <c r="P45" s="1382"/>
      <c r="Q45" s="138"/>
      <c r="R45" s="1382"/>
      <c r="S45" s="1382"/>
      <c r="T45" s="1795" t="s">
        <v>1937</v>
      </c>
      <c r="U45" s="1454"/>
      <c r="V45" s="1406" t="s">
        <v>1928</v>
      </c>
      <c r="W45" s="1406" t="s">
        <v>131</v>
      </c>
      <c r="X45" s="1406" t="s">
        <v>1929</v>
      </c>
      <c r="Y45" s="1406" t="s">
        <v>1939</v>
      </c>
      <c r="Z45" s="1407" t="s">
        <v>1940</v>
      </c>
      <c r="AA45" s="1408" t="s">
        <v>794</v>
      </c>
      <c r="AB45" s="1408" t="s">
        <v>795</v>
      </c>
      <c r="AC45" s="1408" t="s">
        <v>800</v>
      </c>
      <c r="AD45" s="1408" t="s">
        <v>801</v>
      </c>
      <c r="AE45" s="1408" t="s">
        <v>204</v>
      </c>
      <c r="AF45" s="1382"/>
      <c r="AG45" s="1382"/>
      <c r="AH45" s="1382"/>
      <c r="AI45" s="138"/>
      <c r="AJ45" s="1382"/>
      <c r="AK45" s="1382"/>
      <c r="AL45" s="1382"/>
      <c r="AM45" s="1382"/>
      <c r="AN45" s="1382"/>
      <c r="AO45" s="1382"/>
      <c r="AP45" s="1382"/>
      <c r="AQ45" s="1382"/>
      <c r="AR45" s="1382"/>
      <c r="AS45" s="1382"/>
      <c r="AT45" s="1382"/>
      <c r="AU45" s="1382"/>
      <c r="AV45" s="1382"/>
      <c r="AW45" s="1382"/>
      <c r="AX45" s="1382"/>
      <c r="AY45" s="1382"/>
      <c r="AZ45" s="1382"/>
      <c r="BA45" s="1382"/>
      <c r="BB45" s="1382"/>
      <c r="BC45" s="1382"/>
      <c r="BD45" s="1382"/>
      <c r="BE45" s="1382"/>
      <c r="BF45" s="1382"/>
      <c r="BG45" s="1382"/>
      <c r="BH45" s="1382"/>
      <c r="BI45" s="1382"/>
      <c r="BJ45" s="1382"/>
      <c r="BK45" s="1382"/>
      <c r="BL45" s="1382"/>
      <c r="BM45" s="1382"/>
      <c r="BN45" s="1382"/>
      <c r="BO45" s="1382"/>
      <c r="BP45" s="1382"/>
      <c r="BQ45" s="1382"/>
      <c r="BR45" s="1382"/>
      <c r="BS45" s="1382"/>
      <c r="BT45" s="1382"/>
      <c r="BU45" s="1382"/>
      <c r="BV45" s="1382"/>
      <c r="BW45" s="1382"/>
      <c r="BX45" s="1382"/>
      <c r="BY45" s="1382"/>
      <c r="BZ45" s="1382"/>
      <c r="CA45" s="1382"/>
      <c r="CB45" s="1382"/>
      <c r="CC45" s="1382"/>
      <c r="CD45" s="1382"/>
      <c r="CE45" s="1382"/>
      <c r="CF45" s="1382"/>
      <c r="CG45" s="1382"/>
      <c r="CH45" s="1382"/>
      <c r="CI45" s="1382"/>
      <c r="CJ45" s="1382"/>
      <c r="CK45" s="1382"/>
    </row>
    <row r="46" spans="1:89" x14ac:dyDescent="0.25">
      <c r="A46" s="1382"/>
      <c r="B46" s="1796"/>
      <c r="C46" s="1405">
        <v>1</v>
      </c>
      <c r="D46" s="1402" t="s">
        <v>1941</v>
      </c>
      <c r="E46" s="1402" t="s">
        <v>1527</v>
      </c>
      <c r="F46" s="1455" t="str">
        <f>'Required Info to Submit'!E23</f>
        <v/>
      </c>
      <c r="G46" s="1456" t="str">
        <f>'Required Info to Submit'!K23</f>
        <v/>
      </c>
      <c r="H46" s="1457" t="str">
        <f>'Required Info to Submit'!L23</f>
        <v/>
      </c>
      <c r="I46" s="1455" t="str">
        <f>'Required Info to Submit'!F23</f>
        <v/>
      </c>
      <c r="J46" s="1455" t="str">
        <f>'Required Info to Submit'!G23</f>
        <v/>
      </c>
      <c r="K46" s="1455" t="str">
        <f>'Required Info to Submit'!H23</f>
        <v/>
      </c>
      <c r="L46" s="1455" t="str">
        <f>'Required Info to Submit'!I23</f>
        <v/>
      </c>
      <c r="M46" s="1455" t="str">
        <f>'Required Info to Submit'!J23</f>
        <v/>
      </c>
      <c r="N46" s="1382"/>
      <c r="O46" s="1382"/>
      <c r="P46" s="1382"/>
      <c r="Q46" s="138"/>
      <c r="R46" s="1382"/>
      <c r="S46" s="1382"/>
      <c r="T46" s="1796"/>
      <c r="U46" s="1405">
        <v>1</v>
      </c>
      <c r="V46" s="1402" t="s">
        <v>1941</v>
      </c>
      <c r="W46" s="1402" t="s">
        <v>1527</v>
      </c>
      <c r="X46" s="1402" t="str">
        <f>'Required Info to Submit'!E23</f>
        <v/>
      </c>
      <c r="Y46" s="1402" t="str">
        <f>'Required Info to Submit'!K23</f>
        <v/>
      </c>
      <c r="Z46" s="1401" t="str">
        <f>'Required Info to Submit'!L23</f>
        <v/>
      </c>
      <c r="AA46" s="1402" t="str">
        <f>'Required Info to Submit'!F23</f>
        <v/>
      </c>
      <c r="AB46" s="1402" t="str">
        <f>'Required Info to Submit'!G23</f>
        <v/>
      </c>
      <c r="AC46" s="1402" t="str">
        <f>'Required Info to Submit'!H23</f>
        <v/>
      </c>
      <c r="AD46" s="1402" t="str">
        <f>'Required Info to Submit'!I23</f>
        <v/>
      </c>
      <c r="AE46" s="1402" t="str">
        <f>'Required Info to Submit'!J23</f>
        <v/>
      </c>
      <c r="AF46" s="1382"/>
      <c r="AG46" s="1382"/>
      <c r="AH46" s="1382"/>
      <c r="AI46" s="138"/>
      <c r="AJ46" s="1382"/>
      <c r="AK46" s="1382"/>
      <c r="AL46" s="1382"/>
      <c r="AM46" s="1382"/>
      <c r="AN46" s="1382"/>
      <c r="AO46" s="1382"/>
      <c r="AP46" s="1382"/>
      <c r="AQ46" s="1382"/>
      <c r="AR46" s="1382"/>
      <c r="AS46" s="1382"/>
      <c r="AT46" s="1382"/>
      <c r="AU46" s="1382"/>
      <c r="AV46" s="1382"/>
      <c r="AW46" s="1382"/>
      <c r="AX46" s="1382"/>
      <c r="AY46" s="1382"/>
      <c r="AZ46" s="1382"/>
      <c r="BA46" s="1382"/>
      <c r="BB46" s="1382"/>
      <c r="BC46" s="1382"/>
      <c r="BD46" s="1382"/>
      <c r="BE46" s="1382"/>
      <c r="BF46" s="1382"/>
      <c r="BG46" s="1382"/>
      <c r="BH46" s="1382"/>
      <c r="BI46" s="1382"/>
      <c r="BJ46" s="1382"/>
      <c r="BK46" s="1382"/>
      <c r="BL46" s="1382"/>
      <c r="BM46" s="1382"/>
      <c r="BN46" s="1382"/>
      <c r="BO46" s="1382"/>
      <c r="BP46" s="1382"/>
      <c r="BQ46" s="1382"/>
      <c r="BR46" s="1382"/>
      <c r="BS46" s="1382"/>
      <c r="BT46" s="1382"/>
      <c r="BU46" s="1382"/>
      <c r="BV46" s="1382"/>
      <c r="BW46" s="1382"/>
      <c r="BX46" s="1382"/>
      <c r="BY46" s="1382"/>
      <c r="BZ46" s="1382"/>
      <c r="CA46" s="1382"/>
      <c r="CB46" s="1382"/>
      <c r="CC46" s="1382"/>
      <c r="CD46" s="1382"/>
      <c r="CE46" s="1382"/>
      <c r="CF46" s="1382"/>
      <c r="CG46" s="1382"/>
      <c r="CH46" s="1382"/>
      <c r="CI46" s="1382"/>
      <c r="CJ46" s="1382"/>
      <c r="CK46" s="1382"/>
    </row>
    <row r="47" spans="1:89" x14ac:dyDescent="0.25">
      <c r="A47" s="1382"/>
      <c r="B47" s="1796"/>
      <c r="C47" s="1414">
        <v>2</v>
      </c>
      <c r="D47" s="1402" t="s">
        <v>1941</v>
      </c>
      <c r="E47" s="1402" t="s">
        <v>1527</v>
      </c>
      <c r="F47" s="1455" t="str">
        <f>'Required Info to Submit'!E24</f>
        <v/>
      </c>
      <c r="G47" s="1456" t="str">
        <f>'Required Info to Submit'!K24</f>
        <v/>
      </c>
      <c r="H47" s="1457" t="str">
        <f>'Required Info to Submit'!L24</f>
        <v/>
      </c>
      <c r="I47" s="1455" t="str">
        <f>'Required Info to Submit'!F24</f>
        <v/>
      </c>
      <c r="J47" s="1455" t="str">
        <f>'Required Info to Submit'!G24</f>
        <v/>
      </c>
      <c r="K47" s="1455" t="str">
        <f>'Required Info to Submit'!H24</f>
        <v/>
      </c>
      <c r="L47" s="1455" t="str">
        <f>'Required Info to Submit'!I24</f>
        <v/>
      </c>
      <c r="M47" s="1455" t="str">
        <f>'Required Info to Submit'!J24</f>
        <v/>
      </c>
      <c r="N47" s="1382"/>
      <c r="O47" s="1382"/>
      <c r="P47" s="1382"/>
      <c r="Q47" s="138"/>
      <c r="R47" s="1382"/>
      <c r="S47" s="1382"/>
      <c r="T47" s="1796"/>
      <c r="U47" s="1414">
        <v>2</v>
      </c>
      <c r="V47" s="1402" t="s">
        <v>1941</v>
      </c>
      <c r="W47" s="1402" t="s">
        <v>1527</v>
      </c>
      <c r="X47" s="1402" t="str">
        <f>'Required Info to Submit'!E24</f>
        <v/>
      </c>
      <c r="Y47" s="1402" t="str">
        <f>'Required Info to Submit'!K24</f>
        <v/>
      </c>
      <c r="Z47" s="1401" t="str">
        <f>'Required Info to Submit'!L24</f>
        <v/>
      </c>
      <c r="AA47" s="1402" t="str">
        <f>'Required Info to Submit'!F24</f>
        <v/>
      </c>
      <c r="AB47" s="1402" t="str">
        <f>'Required Info to Submit'!G24</f>
        <v/>
      </c>
      <c r="AC47" s="1402" t="str">
        <f>'Required Info to Submit'!H24</f>
        <v/>
      </c>
      <c r="AD47" s="1402" t="str">
        <f>'Required Info to Submit'!I24</f>
        <v/>
      </c>
      <c r="AE47" s="1402" t="str">
        <f>'Required Info to Submit'!J24</f>
        <v/>
      </c>
      <c r="AF47" s="1382"/>
      <c r="AG47" s="1382"/>
      <c r="AH47" s="1382"/>
      <c r="AI47" s="138"/>
      <c r="AJ47" s="1382"/>
      <c r="AK47" s="1382"/>
      <c r="AL47" s="1382"/>
      <c r="AM47" s="1382"/>
      <c r="AN47" s="1382"/>
      <c r="AO47" s="1382"/>
      <c r="AP47" s="1382"/>
      <c r="AQ47" s="1382"/>
      <c r="AR47" s="1382"/>
      <c r="AS47" s="1382"/>
      <c r="AT47" s="1382"/>
      <c r="AU47" s="1382"/>
      <c r="AV47" s="1382"/>
      <c r="AW47" s="1382"/>
      <c r="AX47" s="1382"/>
      <c r="AY47" s="1382"/>
      <c r="AZ47" s="1382"/>
      <c r="BA47" s="1382"/>
      <c r="BB47" s="1382"/>
      <c r="BC47" s="1382"/>
      <c r="BD47" s="1382"/>
      <c r="BE47" s="1382"/>
      <c r="BF47" s="1382"/>
      <c r="BG47" s="1382"/>
      <c r="BH47" s="1382"/>
      <c r="BI47" s="1382"/>
      <c r="BJ47" s="1382"/>
      <c r="BK47" s="1382"/>
      <c r="BL47" s="1382"/>
      <c r="BM47" s="1382"/>
      <c r="BN47" s="1382"/>
      <c r="BO47" s="1382"/>
      <c r="BP47" s="1382"/>
      <c r="BQ47" s="1382"/>
      <c r="BR47" s="1382"/>
      <c r="BS47" s="1382"/>
      <c r="BT47" s="1382"/>
      <c r="BU47" s="1382"/>
      <c r="BV47" s="1382"/>
      <c r="BW47" s="1382"/>
      <c r="BX47" s="1382"/>
      <c r="BY47" s="1382"/>
      <c r="BZ47" s="1382"/>
      <c r="CA47" s="1382"/>
      <c r="CB47" s="1382"/>
      <c r="CC47" s="1382"/>
      <c r="CD47" s="1382"/>
      <c r="CE47" s="1382"/>
      <c r="CF47" s="1382"/>
      <c r="CG47" s="1382"/>
      <c r="CH47" s="1382"/>
      <c r="CI47" s="1382"/>
      <c r="CJ47" s="1382"/>
      <c r="CK47" s="1382"/>
    </row>
    <row r="48" spans="1:89" x14ac:dyDescent="0.25">
      <c r="A48" s="1382"/>
      <c r="B48" s="1796"/>
      <c r="C48" s="1414">
        <v>3</v>
      </c>
      <c r="D48" s="1402" t="s">
        <v>1941</v>
      </c>
      <c r="E48" s="1402" t="s">
        <v>1527</v>
      </c>
      <c r="F48" s="1455" t="str">
        <f>'Required Info to Submit'!E25</f>
        <v/>
      </c>
      <c r="G48" s="1456" t="str">
        <f>'Required Info to Submit'!K25</f>
        <v/>
      </c>
      <c r="H48" s="1457" t="str">
        <f>'Required Info to Submit'!L25</f>
        <v/>
      </c>
      <c r="I48" s="1455" t="str">
        <f>'Required Info to Submit'!F25</f>
        <v/>
      </c>
      <c r="J48" s="1455" t="str">
        <f>'Required Info to Submit'!G25</f>
        <v/>
      </c>
      <c r="K48" s="1455" t="str">
        <f>'Required Info to Submit'!H25</f>
        <v/>
      </c>
      <c r="L48" s="1455" t="str">
        <f>'Required Info to Submit'!I25</f>
        <v/>
      </c>
      <c r="M48" s="1455" t="str">
        <f>'Required Info to Submit'!J25</f>
        <v/>
      </c>
      <c r="N48" s="1382"/>
      <c r="O48" s="1382"/>
      <c r="P48" s="1382"/>
      <c r="Q48" s="138"/>
      <c r="R48" s="1382"/>
      <c r="S48" s="1382"/>
      <c r="T48" s="1796"/>
      <c r="U48" s="1414">
        <v>3</v>
      </c>
      <c r="V48" s="1402" t="s">
        <v>1941</v>
      </c>
      <c r="W48" s="1402" t="s">
        <v>1527</v>
      </c>
      <c r="X48" s="1402" t="str">
        <f>'Required Info to Submit'!E25</f>
        <v/>
      </c>
      <c r="Y48" s="1402" t="str">
        <f>'Required Info to Submit'!K25</f>
        <v/>
      </c>
      <c r="Z48" s="1401" t="str">
        <f>'Required Info to Submit'!L25</f>
        <v/>
      </c>
      <c r="AA48" s="1402" t="str">
        <f>'Required Info to Submit'!F25</f>
        <v/>
      </c>
      <c r="AB48" s="1402" t="str">
        <f>'Required Info to Submit'!G25</f>
        <v/>
      </c>
      <c r="AC48" s="1402" t="str">
        <f>'Required Info to Submit'!H25</f>
        <v/>
      </c>
      <c r="AD48" s="1402" t="str">
        <f>'Required Info to Submit'!I25</f>
        <v/>
      </c>
      <c r="AE48" s="1402" t="str">
        <f>'Required Info to Submit'!J25</f>
        <v/>
      </c>
      <c r="AF48" s="1382"/>
      <c r="AG48" s="1382"/>
      <c r="AH48" s="1382"/>
      <c r="AI48" s="138"/>
      <c r="AJ48" s="1382"/>
      <c r="AK48" s="1382"/>
      <c r="AL48" s="1382"/>
      <c r="AM48" s="1382"/>
      <c r="AN48" s="1382"/>
      <c r="AO48" s="1382"/>
      <c r="AP48" s="1382"/>
      <c r="AQ48" s="1382"/>
      <c r="AR48" s="1382"/>
      <c r="AS48" s="1382"/>
      <c r="AT48" s="1382"/>
      <c r="AU48" s="1382"/>
      <c r="AV48" s="1382"/>
      <c r="AW48" s="1382"/>
      <c r="AX48" s="1382"/>
      <c r="AY48" s="1382"/>
      <c r="AZ48" s="1382"/>
      <c r="BA48" s="1382"/>
      <c r="BB48" s="1382"/>
      <c r="BC48" s="1382"/>
      <c r="BD48" s="1382"/>
      <c r="BE48" s="1382"/>
      <c r="BF48" s="1382"/>
      <c r="BG48" s="1382"/>
      <c r="BH48" s="1382"/>
      <c r="BI48" s="1382"/>
      <c r="BJ48" s="1382"/>
      <c r="BK48" s="1382"/>
      <c r="BL48" s="1382"/>
      <c r="BM48" s="1382"/>
      <c r="BN48" s="1382"/>
      <c r="BO48" s="1382"/>
      <c r="BP48" s="1382"/>
      <c r="BQ48" s="1382"/>
      <c r="BR48" s="1382"/>
      <c r="BS48" s="1382"/>
      <c r="BT48" s="1382"/>
      <c r="BU48" s="1382"/>
      <c r="BV48" s="1382"/>
      <c r="BW48" s="1382"/>
      <c r="BX48" s="1382"/>
      <c r="BY48" s="1382"/>
      <c r="BZ48" s="1382"/>
      <c r="CA48" s="1382"/>
      <c r="CB48" s="1382"/>
      <c r="CC48" s="1382"/>
      <c r="CD48" s="1382"/>
      <c r="CE48" s="1382"/>
      <c r="CF48" s="1382"/>
      <c r="CG48" s="1382"/>
      <c r="CH48" s="1382"/>
      <c r="CI48" s="1382"/>
      <c r="CJ48" s="1382"/>
      <c r="CK48" s="1382"/>
    </row>
    <row r="49" spans="1:89" x14ac:dyDescent="0.25">
      <c r="A49" s="1382"/>
      <c r="B49" s="1796"/>
      <c r="C49" s="1414">
        <v>4</v>
      </c>
      <c r="D49" s="1402" t="s">
        <v>1941</v>
      </c>
      <c r="E49" s="1402" t="s">
        <v>1527</v>
      </c>
      <c r="F49" s="1455" t="str">
        <f>'Required Info to Submit'!E26</f>
        <v/>
      </c>
      <c r="G49" s="1456" t="str">
        <f>'Required Info to Submit'!K26</f>
        <v/>
      </c>
      <c r="H49" s="1457" t="str">
        <f>'Required Info to Submit'!L26</f>
        <v/>
      </c>
      <c r="I49" s="1455" t="str">
        <f>'Required Info to Submit'!F26</f>
        <v/>
      </c>
      <c r="J49" s="1455" t="str">
        <f>'Required Info to Submit'!G26</f>
        <v/>
      </c>
      <c r="K49" s="1455" t="str">
        <f>'Required Info to Submit'!H26</f>
        <v/>
      </c>
      <c r="L49" s="1455" t="str">
        <f>'Required Info to Submit'!I26</f>
        <v/>
      </c>
      <c r="M49" s="1455" t="str">
        <f>'Required Info to Submit'!J26</f>
        <v/>
      </c>
      <c r="N49" s="1382"/>
      <c r="O49" s="1382"/>
      <c r="P49" s="1382"/>
      <c r="Q49" s="138"/>
      <c r="R49" s="1382"/>
      <c r="S49" s="1382"/>
      <c r="T49" s="1796"/>
      <c r="U49" s="1414">
        <v>4</v>
      </c>
      <c r="V49" s="1402" t="s">
        <v>1941</v>
      </c>
      <c r="W49" s="1402" t="s">
        <v>1527</v>
      </c>
      <c r="X49" s="1402" t="str">
        <f>'Required Info to Submit'!E26</f>
        <v/>
      </c>
      <c r="Y49" s="1402" t="str">
        <f>'Required Info to Submit'!K26</f>
        <v/>
      </c>
      <c r="Z49" s="1401" t="str">
        <f>'Required Info to Submit'!L26</f>
        <v/>
      </c>
      <c r="AA49" s="1402" t="str">
        <f>'Required Info to Submit'!F26</f>
        <v/>
      </c>
      <c r="AB49" s="1402" t="str">
        <f>'Required Info to Submit'!G26</f>
        <v/>
      </c>
      <c r="AC49" s="1402" t="str">
        <f>'Required Info to Submit'!H26</f>
        <v/>
      </c>
      <c r="AD49" s="1402" t="str">
        <f>'Required Info to Submit'!I26</f>
        <v/>
      </c>
      <c r="AE49" s="1402" t="str">
        <f>'Required Info to Submit'!J26</f>
        <v/>
      </c>
      <c r="AF49" s="1382"/>
      <c r="AG49" s="1382"/>
      <c r="AH49" s="1382"/>
      <c r="AI49" s="138"/>
      <c r="AJ49" s="1382"/>
      <c r="AK49" s="1382"/>
      <c r="AL49" s="1382"/>
      <c r="AM49" s="1382"/>
      <c r="AN49" s="1382"/>
      <c r="AO49" s="1382"/>
      <c r="AP49" s="1382"/>
      <c r="AQ49" s="1382"/>
      <c r="AR49" s="1382"/>
      <c r="AS49" s="1382"/>
      <c r="AT49" s="1382"/>
      <c r="AU49" s="1382"/>
      <c r="AV49" s="1382"/>
      <c r="AW49" s="1382"/>
      <c r="AX49" s="1382"/>
      <c r="AY49" s="1382"/>
      <c r="AZ49" s="1382"/>
      <c r="BA49" s="1382"/>
      <c r="BB49" s="1382"/>
      <c r="BC49" s="1382"/>
      <c r="BD49" s="1382"/>
      <c r="BE49" s="1382"/>
      <c r="BF49" s="1382"/>
      <c r="BG49" s="1382"/>
      <c r="BH49" s="1382"/>
      <c r="BI49" s="1382"/>
      <c r="BJ49" s="1382"/>
      <c r="BK49" s="1382"/>
      <c r="BL49" s="1382"/>
      <c r="BM49" s="1382"/>
      <c r="BN49" s="1382"/>
      <c r="BO49" s="1382"/>
      <c r="BP49" s="1382"/>
      <c r="BQ49" s="1382"/>
      <c r="BR49" s="1382"/>
      <c r="BS49" s="1382"/>
      <c r="BT49" s="1382"/>
      <c r="BU49" s="1382"/>
      <c r="BV49" s="1382"/>
      <c r="BW49" s="1382"/>
      <c r="BX49" s="1382"/>
      <c r="BY49" s="1382"/>
      <c r="BZ49" s="1382"/>
      <c r="CA49" s="1382"/>
      <c r="CB49" s="1382"/>
      <c r="CC49" s="1382"/>
      <c r="CD49" s="1382"/>
      <c r="CE49" s="1382"/>
      <c r="CF49" s="1382"/>
      <c r="CG49" s="1382"/>
      <c r="CH49" s="1382"/>
      <c r="CI49" s="1382"/>
      <c r="CJ49" s="1382"/>
      <c r="CK49" s="1382"/>
    </row>
    <row r="50" spans="1:89" x14ac:dyDescent="0.25">
      <c r="A50" s="1382"/>
      <c r="B50" s="1796"/>
      <c r="C50" s="1414">
        <v>5</v>
      </c>
      <c r="D50" s="1402" t="s">
        <v>1941</v>
      </c>
      <c r="E50" s="1402" t="s">
        <v>1527</v>
      </c>
      <c r="F50" s="1455" t="str">
        <f>'Required Info to Submit'!E27</f>
        <v/>
      </c>
      <c r="G50" s="1456" t="str">
        <f>'Required Info to Submit'!K27</f>
        <v/>
      </c>
      <c r="H50" s="1457" t="str">
        <f>'Required Info to Submit'!L27</f>
        <v/>
      </c>
      <c r="I50" s="1455" t="str">
        <f>'Required Info to Submit'!F27</f>
        <v/>
      </c>
      <c r="J50" s="1455" t="str">
        <f>'Required Info to Submit'!G27</f>
        <v/>
      </c>
      <c r="K50" s="1455" t="str">
        <f>'Required Info to Submit'!H27</f>
        <v/>
      </c>
      <c r="L50" s="1455" t="str">
        <f>'Required Info to Submit'!I27</f>
        <v/>
      </c>
      <c r="M50" s="1455" t="str">
        <f>'Required Info to Submit'!J27</f>
        <v/>
      </c>
      <c r="N50" s="1382"/>
      <c r="O50" s="1382"/>
      <c r="P50" s="1382"/>
      <c r="Q50" s="138"/>
      <c r="R50" s="1382"/>
      <c r="S50" s="1382"/>
      <c r="T50" s="1796"/>
      <c r="U50" s="1414">
        <v>5</v>
      </c>
      <c r="V50" s="1402" t="s">
        <v>1941</v>
      </c>
      <c r="W50" s="1402" t="s">
        <v>1527</v>
      </c>
      <c r="X50" s="1402" t="str">
        <f>'Required Info to Submit'!E27</f>
        <v/>
      </c>
      <c r="Y50" s="1402" t="str">
        <f>'Required Info to Submit'!K27</f>
        <v/>
      </c>
      <c r="Z50" s="1401" t="str">
        <f>'Required Info to Submit'!L27</f>
        <v/>
      </c>
      <c r="AA50" s="1402" t="str">
        <f>'Required Info to Submit'!F27</f>
        <v/>
      </c>
      <c r="AB50" s="1402" t="str">
        <f>'Required Info to Submit'!G27</f>
        <v/>
      </c>
      <c r="AC50" s="1402" t="str">
        <f>'Required Info to Submit'!H27</f>
        <v/>
      </c>
      <c r="AD50" s="1402" t="str">
        <f>'Required Info to Submit'!I27</f>
        <v/>
      </c>
      <c r="AE50" s="1402" t="str">
        <f>'Required Info to Submit'!J27</f>
        <v/>
      </c>
      <c r="AF50" s="1382"/>
      <c r="AG50" s="1382"/>
      <c r="AH50" s="1382"/>
      <c r="AI50" s="138"/>
      <c r="AJ50" s="1382"/>
      <c r="AK50" s="1382"/>
      <c r="AL50" s="1382"/>
      <c r="AM50" s="1382"/>
      <c r="AN50" s="1382"/>
      <c r="AO50" s="1382"/>
      <c r="AP50" s="1382"/>
      <c r="AQ50" s="1382"/>
      <c r="AR50" s="1382"/>
      <c r="AS50" s="1382"/>
      <c r="AT50" s="1382"/>
      <c r="AU50" s="1382"/>
      <c r="AV50" s="1382"/>
      <c r="AW50" s="1382"/>
      <c r="AX50" s="1382"/>
      <c r="AY50" s="1382"/>
      <c r="AZ50" s="1382"/>
      <c r="BA50" s="1382"/>
      <c r="BB50" s="1382"/>
      <c r="BC50" s="1382"/>
      <c r="BD50" s="1382"/>
      <c r="BE50" s="1382"/>
      <c r="BF50" s="1382"/>
      <c r="BG50" s="1382"/>
      <c r="BH50" s="1382"/>
      <c r="BI50" s="1382"/>
      <c r="BJ50" s="1382"/>
      <c r="BK50" s="1382"/>
      <c r="BL50" s="1382"/>
      <c r="BM50" s="1382"/>
      <c r="BN50" s="1382"/>
      <c r="BO50" s="1382"/>
      <c r="BP50" s="1382"/>
      <c r="BQ50" s="1382"/>
      <c r="BR50" s="1382"/>
      <c r="BS50" s="1382"/>
      <c r="BT50" s="1382"/>
      <c r="BU50" s="1382"/>
      <c r="BV50" s="1382"/>
      <c r="BW50" s="1382"/>
      <c r="BX50" s="1382"/>
      <c r="BY50" s="1382"/>
      <c r="BZ50" s="1382"/>
      <c r="CA50" s="1382"/>
      <c r="CB50" s="1382"/>
      <c r="CC50" s="1382"/>
      <c r="CD50" s="1382"/>
      <c r="CE50" s="1382"/>
      <c r="CF50" s="1382"/>
      <c r="CG50" s="1382"/>
      <c r="CH50" s="1382"/>
      <c r="CI50" s="1382"/>
      <c r="CJ50" s="1382"/>
      <c r="CK50" s="1382"/>
    </row>
    <row r="51" spans="1:89" x14ac:dyDescent="0.25">
      <c r="A51" s="1382"/>
      <c r="B51" s="1796"/>
      <c r="C51" s="1414">
        <v>6</v>
      </c>
      <c r="D51" s="1402" t="s">
        <v>1941</v>
      </c>
      <c r="E51" s="1402" t="s">
        <v>1527</v>
      </c>
      <c r="F51" s="1455" t="str">
        <f>'Required Info to Submit'!E28</f>
        <v/>
      </c>
      <c r="G51" s="1456" t="str">
        <f>'Required Info to Submit'!K28</f>
        <v/>
      </c>
      <c r="H51" s="1457" t="str">
        <f>'Required Info to Submit'!L28</f>
        <v/>
      </c>
      <c r="I51" s="1455" t="str">
        <f>'Required Info to Submit'!F28</f>
        <v/>
      </c>
      <c r="J51" s="1455" t="str">
        <f>'Required Info to Submit'!G28</f>
        <v/>
      </c>
      <c r="K51" s="1455" t="str">
        <f>'Required Info to Submit'!H28</f>
        <v/>
      </c>
      <c r="L51" s="1455" t="str">
        <f>'Required Info to Submit'!I28</f>
        <v/>
      </c>
      <c r="M51" s="1455" t="str">
        <f>'Required Info to Submit'!J28</f>
        <v/>
      </c>
      <c r="N51" s="1382"/>
      <c r="O51" s="1382"/>
      <c r="P51" s="1382"/>
      <c r="Q51" s="138"/>
      <c r="R51" s="1382"/>
      <c r="S51" s="1382"/>
      <c r="T51" s="1796"/>
      <c r="U51" s="1414">
        <v>6</v>
      </c>
      <c r="V51" s="1402" t="s">
        <v>1941</v>
      </c>
      <c r="W51" s="1402" t="s">
        <v>1527</v>
      </c>
      <c r="X51" s="1402" t="str">
        <f>'Required Info to Submit'!E28</f>
        <v/>
      </c>
      <c r="Y51" s="1402" t="str">
        <f>'Required Info to Submit'!K28</f>
        <v/>
      </c>
      <c r="Z51" s="1401" t="str">
        <f>'Required Info to Submit'!L28</f>
        <v/>
      </c>
      <c r="AA51" s="1402" t="str">
        <f>'Required Info to Submit'!F28</f>
        <v/>
      </c>
      <c r="AB51" s="1402" t="str">
        <f>'Required Info to Submit'!G28</f>
        <v/>
      </c>
      <c r="AC51" s="1402" t="str">
        <f>'Required Info to Submit'!H28</f>
        <v/>
      </c>
      <c r="AD51" s="1402" t="str">
        <f>'Required Info to Submit'!I28</f>
        <v/>
      </c>
      <c r="AE51" s="1402" t="str">
        <f>'Required Info to Submit'!J28</f>
        <v/>
      </c>
      <c r="AF51" s="1382"/>
      <c r="AG51" s="1382"/>
      <c r="AH51" s="1382"/>
      <c r="AI51" s="138"/>
      <c r="AJ51" s="1382"/>
      <c r="AK51" s="1382"/>
      <c r="AL51" s="1382"/>
      <c r="AM51" s="1382"/>
      <c r="AN51" s="1382"/>
      <c r="AO51" s="1382"/>
      <c r="AP51" s="1382"/>
      <c r="AQ51" s="1382"/>
      <c r="AR51" s="1382"/>
      <c r="AS51" s="1382"/>
      <c r="AT51" s="1382"/>
      <c r="AU51" s="1382"/>
      <c r="AV51" s="1382"/>
      <c r="AW51" s="1382"/>
      <c r="AX51" s="1382"/>
      <c r="AY51" s="1382"/>
      <c r="AZ51" s="1382"/>
      <c r="BA51" s="1382"/>
      <c r="BB51" s="1382"/>
      <c r="BC51" s="1382"/>
      <c r="BD51" s="1382"/>
      <c r="BE51" s="1382"/>
      <c r="BF51" s="1382"/>
      <c r="BG51" s="1382"/>
      <c r="BH51" s="1382"/>
      <c r="BI51" s="1382"/>
      <c r="BJ51" s="1382"/>
      <c r="BK51" s="1382"/>
      <c r="BL51" s="1382"/>
      <c r="BM51" s="1382"/>
      <c r="BN51" s="1382"/>
      <c r="BO51" s="1382"/>
      <c r="BP51" s="1382"/>
      <c r="BQ51" s="1382"/>
      <c r="BR51" s="1382"/>
      <c r="BS51" s="1382"/>
      <c r="BT51" s="1382"/>
      <c r="BU51" s="1382"/>
      <c r="BV51" s="1382"/>
      <c r="BW51" s="1382"/>
      <c r="BX51" s="1382"/>
      <c r="BY51" s="1382"/>
      <c r="BZ51" s="1382"/>
      <c r="CA51" s="1382"/>
      <c r="CB51" s="1382"/>
      <c r="CC51" s="1382"/>
      <c r="CD51" s="1382"/>
      <c r="CE51" s="1382"/>
      <c r="CF51" s="1382"/>
      <c r="CG51" s="1382"/>
      <c r="CH51" s="1382"/>
      <c r="CI51" s="1382"/>
      <c r="CJ51" s="1382"/>
      <c r="CK51" s="1382"/>
    </row>
    <row r="52" spans="1:89" x14ac:dyDescent="0.25">
      <c r="A52" s="1382"/>
      <c r="B52" s="1796"/>
      <c r="C52" s="1414">
        <v>7</v>
      </c>
      <c r="D52" s="1402" t="s">
        <v>1941</v>
      </c>
      <c r="E52" s="1402" t="s">
        <v>1527</v>
      </c>
      <c r="F52" s="1455" t="str">
        <f>'Required Info to Submit'!E29</f>
        <v/>
      </c>
      <c r="G52" s="1456" t="str">
        <f>'Required Info to Submit'!K29</f>
        <v/>
      </c>
      <c r="H52" s="1457" t="str">
        <f>'Required Info to Submit'!L29</f>
        <v/>
      </c>
      <c r="I52" s="1455" t="str">
        <f>'Required Info to Submit'!F29</f>
        <v/>
      </c>
      <c r="J52" s="1455" t="str">
        <f>'Required Info to Submit'!G29</f>
        <v/>
      </c>
      <c r="K52" s="1455" t="str">
        <f>'Required Info to Submit'!H29</f>
        <v/>
      </c>
      <c r="L52" s="1455" t="str">
        <f>'Required Info to Submit'!I29</f>
        <v/>
      </c>
      <c r="M52" s="1455" t="str">
        <f>'Required Info to Submit'!J29</f>
        <v/>
      </c>
      <c r="N52" s="1382"/>
      <c r="O52" s="1382"/>
      <c r="P52" s="1382"/>
      <c r="Q52" s="138"/>
      <c r="R52" s="1382"/>
      <c r="S52" s="1382"/>
      <c r="T52" s="1796"/>
      <c r="U52" s="1414">
        <v>7</v>
      </c>
      <c r="V52" s="1402" t="s">
        <v>1941</v>
      </c>
      <c r="W52" s="1402" t="s">
        <v>1527</v>
      </c>
      <c r="X52" s="1402" t="str">
        <f>'Required Info to Submit'!E29</f>
        <v/>
      </c>
      <c r="Y52" s="1402" t="str">
        <f>'Required Info to Submit'!K29</f>
        <v/>
      </c>
      <c r="Z52" s="1401" t="str">
        <f>'Required Info to Submit'!L29</f>
        <v/>
      </c>
      <c r="AA52" s="1402" t="str">
        <f>'Required Info to Submit'!F29</f>
        <v/>
      </c>
      <c r="AB52" s="1402" t="str">
        <f>'Required Info to Submit'!G29</f>
        <v/>
      </c>
      <c r="AC52" s="1402" t="str">
        <f>'Required Info to Submit'!H29</f>
        <v/>
      </c>
      <c r="AD52" s="1402" t="str">
        <f>'Required Info to Submit'!I29</f>
        <v/>
      </c>
      <c r="AE52" s="1402" t="str">
        <f>'Required Info to Submit'!J29</f>
        <v/>
      </c>
      <c r="AF52" s="1382"/>
      <c r="AG52" s="1382"/>
      <c r="AH52" s="1382"/>
      <c r="AI52" s="138"/>
      <c r="AJ52" s="1382"/>
      <c r="AK52" s="1382"/>
      <c r="AL52" s="1382"/>
      <c r="AM52" s="1382"/>
      <c r="AN52" s="1382"/>
      <c r="AO52" s="1382"/>
      <c r="AP52" s="1382"/>
      <c r="AQ52" s="1382"/>
      <c r="AR52" s="1382"/>
      <c r="AS52" s="1382"/>
      <c r="AT52" s="1382"/>
      <c r="AU52" s="1382"/>
      <c r="AV52" s="1382"/>
      <c r="AW52" s="1382"/>
      <c r="AX52" s="1382"/>
      <c r="AY52" s="1382"/>
      <c r="AZ52" s="1382"/>
      <c r="BA52" s="1382"/>
      <c r="BB52" s="1382"/>
      <c r="BC52" s="1382"/>
      <c r="BD52" s="1382"/>
      <c r="BE52" s="1382"/>
      <c r="BF52" s="1382"/>
      <c r="BG52" s="1382"/>
      <c r="BH52" s="1382"/>
      <c r="BI52" s="1382"/>
      <c r="BJ52" s="1382"/>
      <c r="BK52" s="1382"/>
      <c r="BL52" s="1382"/>
      <c r="BM52" s="1382"/>
      <c r="BN52" s="1382"/>
      <c r="BO52" s="1382"/>
      <c r="BP52" s="1382"/>
      <c r="BQ52" s="1382"/>
      <c r="BR52" s="1382"/>
      <c r="BS52" s="1382"/>
      <c r="BT52" s="1382"/>
      <c r="BU52" s="1382"/>
      <c r="BV52" s="1382"/>
      <c r="BW52" s="1382"/>
      <c r="BX52" s="1382"/>
      <c r="BY52" s="1382"/>
      <c r="BZ52" s="1382"/>
      <c r="CA52" s="1382"/>
      <c r="CB52" s="1382"/>
      <c r="CC52" s="1382"/>
      <c r="CD52" s="1382"/>
      <c r="CE52" s="1382"/>
      <c r="CF52" s="1382"/>
      <c r="CG52" s="1382"/>
      <c r="CH52" s="1382"/>
      <c r="CI52" s="1382"/>
      <c r="CJ52" s="1382"/>
      <c r="CK52" s="1382"/>
    </row>
    <row r="53" spans="1:89" x14ac:dyDescent="0.25">
      <c r="A53" s="1382"/>
      <c r="B53" s="1796"/>
      <c r="C53" s="1414">
        <v>8</v>
      </c>
      <c r="D53" s="1402" t="s">
        <v>1941</v>
      </c>
      <c r="E53" s="1402" t="s">
        <v>1527</v>
      </c>
      <c r="F53" s="1455" t="str">
        <f>'Required Info to Submit'!E30</f>
        <v/>
      </c>
      <c r="G53" s="1456" t="str">
        <f>'Required Info to Submit'!K30</f>
        <v/>
      </c>
      <c r="H53" s="1457" t="str">
        <f>'Required Info to Submit'!L30</f>
        <v/>
      </c>
      <c r="I53" s="1455" t="str">
        <f>'Required Info to Submit'!F30</f>
        <v/>
      </c>
      <c r="J53" s="1455" t="str">
        <f>'Required Info to Submit'!G30</f>
        <v/>
      </c>
      <c r="K53" s="1455" t="str">
        <f>'Required Info to Submit'!H30</f>
        <v/>
      </c>
      <c r="L53" s="1455" t="str">
        <f>'Required Info to Submit'!I30</f>
        <v/>
      </c>
      <c r="M53" s="1455" t="str">
        <f>'Required Info to Submit'!J30</f>
        <v/>
      </c>
      <c r="N53" s="1382"/>
      <c r="O53" s="1382"/>
      <c r="P53" s="1382"/>
      <c r="Q53" s="138"/>
      <c r="R53" s="1382"/>
      <c r="S53" s="1382"/>
      <c r="T53" s="1796"/>
      <c r="U53" s="1414">
        <v>8</v>
      </c>
      <c r="V53" s="1402" t="s">
        <v>1941</v>
      </c>
      <c r="W53" s="1402" t="s">
        <v>1527</v>
      </c>
      <c r="X53" s="1402" t="str">
        <f>'Required Info to Submit'!E30</f>
        <v/>
      </c>
      <c r="Y53" s="1402" t="str">
        <f>'Required Info to Submit'!K30</f>
        <v/>
      </c>
      <c r="Z53" s="1401" t="str">
        <f>'Required Info to Submit'!L30</f>
        <v/>
      </c>
      <c r="AA53" s="1402" t="str">
        <f>'Required Info to Submit'!F30</f>
        <v/>
      </c>
      <c r="AB53" s="1402" t="str">
        <f>'Required Info to Submit'!G30</f>
        <v/>
      </c>
      <c r="AC53" s="1402" t="str">
        <f>'Required Info to Submit'!H30</f>
        <v/>
      </c>
      <c r="AD53" s="1402" t="str">
        <f>'Required Info to Submit'!I30</f>
        <v/>
      </c>
      <c r="AE53" s="1402" t="str">
        <f>'Required Info to Submit'!J30</f>
        <v/>
      </c>
      <c r="AF53" s="1382"/>
      <c r="AG53" s="1382"/>
      <c r="AH53" s="1382"/>
      <c r="AI53" s="138"/>
      <c r="AJ53" s="1382"/>
      <c r="AK53" s="1382"/>
      <c r="AL53" s="1382"/>
      <c r="AM53" s="1382"/>
      <c r="AN53" s="1382"/>
      <c r="AO53" s="1382"/>
      <c r="AP53" s="1382"/>
      <c r="AQ53" s="1382"/>
      <c r="AR53" s="1382"/>
      <c r="AS53" s="1382"/>
      <c r="AT53" s="1382"/>
      <c r="AU53" s="1382"/>
      <c r="AV53" s="1382"/>
      <c r="AW53" s="1382"/>
      <c r="AX53" s="1382"/>
      <c r="AY53" s="1382"/>
      <c r="AZ53" s="1382"/>
      <c r="BA53" s="1382"/>
      <c r="BB53" s="1382"/>
      <c r="BC53" s="1382"/>
      <c r="BD53" s="1382"/>
      <c r="BE53" s="1382"/>
      <c r="BF53" s="1382"/>
      <c r="BG53" s="1382"/>
      <c r="BH53" s="1382"/>
      <c r="BI53" s="1382"/>
      <c r="BJ53" s="1382"/>
      <c r="BK53" s="1382"/>
      <c r="BL53" s="1382"/>
      <c r="BM53" s="1382"/>
      <c r="BN53" s="1382"/>
      <c r="BO53" s="1382"/>
      <c r="BP53" s="1382"/>
      <c r="BQ53" s="1382"/>
      <c r="BR53" s="1382"/>
      <c r="BS53" s="1382"/>
      <c r="BT53" s="1382"/>
      <c r="BU53" s="1382"/>
      <c r="BV53" s="1382"/>
      <c r="BW53" s="1382"/>
      <c r="BX53" s="1382"/>
      <c r="BY53" s="1382"/>
      <c r="BZ53" s="1382"/>
      <c r="CA53" s="1382"/>
      <c r="CB53" s="1382"/>
      <c r="CC53" s="1382"/>
      <c r="CD53" s="1382"/>
      <c r="CE53" s="1382"/>
      <c r="CF53" s="1382"/>
      <c r="CG53" s="1382"/>
      <c r="CH53" s="1382"/>
      <c r="CI53" s="1382"/>
      <c r="CJ53" s="1382"/>
      <c r="CK53" s="1382"/>
    </row>
    <row r="54" spans="1:89" x14ac:dyDescent="0.25">
      <c r="A54" s="1382"/>
      <c r="B54" s="1796"/>
      <c r="C54" s="1414">
        <v>9</v>
      </c>
      <c r="D54" s="1402" t="s">
        <v>1941</v>
      </c>
      <c r="E54" s="1402" t="s">
        <v>1527</v>
      </c>
      <c r="F54" s="1455" t="str">
        <f>'Required Info to Submit'!E31</f>
        <v/>
      </c>
      <c r="G54" s="1456" t="str">
        <f>'Required Info to Submit'!K31</f>
        <v/>
      </c>
      <c r="H54" s="1457" t="str">
        <f>'Required Info to Submit'!L31</f>
        <v/>
      </c>
      <c r="I54" s="1455" t="str">
        <f>'Required Info to Submit'!F31</f>
        <v/>
      </c>
      <c r="J54" s="1455" t="str">
        <f>'Required Info to Submit'!G31</f>
        <v/>
      </c>
      <c r="K54" s="1455" t="str">
        <f>'Required Info to Submit'!H31</f>
        <v/>
      </c>
      <c r="L54" s="1455" t="str">
        <f>'Required Info to Submit'!I31</f>
        <v/>
      </c>
      <c r="M54" s="1455" t="str">
        <f>'Required Info to Submit'!J31</f>
        <v/>
      </c>
      <c r="N54" s="1382"/>
      <c r="O54" s="1382"/>
      <c r="P54" s="1382"/>
      <c r="Q54" s="138"/>
      <c r="R54" s="1382"/>
      <c r="S54" s="1382"/>
      <c r="T54" s="1796"/>
      <c r="U54" s="1414">
        <v>9</v>
      </c>
      <c r="V54" s="1402" t="s">
        <v>1941</v>
      </c>
      <c r="W54" s="1402" t="s">
        <v>1527</v>
      </c>
      <c r="X54" s="1402" t="str">
        <f>'Required Info to Submit'!E31</f>
        <v/>
      </c>
      <c r="Y54" s="1402" t="str">
        <f>'Required Info to Submit'!K31</f>
        <v/>
      </c>
      <c r="Z54" s="1401" t="str">
        <f>'Required Info to Submit'!L31</f>
        <v/>
      </c>
      <c r="AA54" s="1402" t="str">
        <f>'Required Info to Submit'!F31</f>
        <v/>
      </c>
      <c r="AB54" s="1402" t="str">
        <f>'Required Info to Submit'!G31</f>
        <v/>
      </c>
      <c r="AC54" s="1402" t="str">
        <f>'Required Info to Submit'!H31</f>
        <v/>
      </c>
      <c r="AD54" s="1402" t="str">
        <f>'Required Info to Submit'!I31</f>
        <v/>
      </c>
      <c r="AE54" s="1402" t="str">
        <f>'Required Info to Submit'!J31</f>
        <v/>
      </c>
      <c r="AF54" s="1382"/>
      <c r="AG54" s="1382"/>
      <c r="AH54" s="1382"/>
      <c r="AI54" s="138"/>
      <c r="AJ54" s="1382"/>
      <c r="AK54" s="1382"/>
      <c r="AL54" s="1382"/>
      <c r="AM54" s="1382"/>
      <c r="AN54" s="1382"/>
      <c r="AO54" s="1382"/>
      <c r="AP54" s="1382"/>
      <c r="AQ54" s="1382"/>
      <c r="AR54" s="1382"/>
      <c r="AS54" s="1382"/>
      <c r="AT54" s="1382"/>
      <c r="AU54" s="1382"/>
      <c r="AV54" s="1382"/>
      <c r="AW54" s="1382"/>
      <c r="AX54" s="1382"/>
      <c r="AY54" s="1382"/>
      <c r="AZ54" s="1382"/>
      <c r="BA54" s="1382"/>
      <c r="BB54" s="1382"/>
      <c r="BC54" s="1382"/>
      <c r="BD54" s="1382"/>
      <c r="BE54" s="1382"/>
      <c r="BF54" s="1382"/>
      <c r="BG54" s="1382"/>
      <c r="BH54" s="1382"/>
      <c r="BI54" s="1382"/>
      <c r="BJ54" s="1382"/>
      <c r="BK54" s="1382"/>
      <c r="BL54" s="1382"/>
      <c r="BM54" s="1382"/>
      <c r="BN54" s="1382"/>
      <c r="BO54" s="1382"/>
      <c r="BP54" s="1382"/>
      <c r="BQ54" s="1382"/>
      <c r="BR54" s="1382"/>
      <c r="BS54" s="1382"/>
      <c r="BT54" s="1382"/>
      <c r="BU54" s="1382"/>
      <c r="BV54" s="1382"/>
      <c r="BW54" s="1382"/>
      <c r="BX54" s="1382"/>
      <c r="BY54" s="1382"/>
      <c r="BZ54" s="1382"/>
      <c r="CA54" s="1382"/>
      <c r="CB54" s="1382"/>
      <c r="CC54" s="1382"/>
      <c r="CD54" s="1382"/>
      <c r="CE54" s="1382"/>
      <c r="CF54" s="1382"/>
      <c r="CG54" s="1382"/>
      <c r="CH54" s="1382"/>
      <c r="CI54" s="1382"/>
      <c r="CJ54" s="1382"/>
      <c r="CK54" s="1382"/>
    </row>
    <row r="55" spans="1:89" ht="15.75" thickBot="1" x14ac:dyDescent="0.3">
      <c r="A55" s="1382"/>
      <c r="B55" s="1797"/>
      <c r="C55" s="1416">
        <v>10</v>
      </c>
      <c r="D55" s="1404" t="s">
        <v>1941</v>
      </c>
      <c r="E55" s="1404" t="s">
        <v>1527</v>
      </c>
      <c r="F55" s="1458" t="str">
        <f>'Required Info to Submit'!E32</f>
        <v/>
      </c>
      <c r="G55" s="1459" t="str">
        <f>'Required Info to Submit'!K32</f>
        <v/>
      </c>
      <c r="H55" s="1460" t="str">
        <f>'Required Info to Submit'!L32</f>
        <v/>
      </c>
      <c r="I55" s="1458" t="str">
        <f>'Required Info to Submit'!F32</f>
        <v/>
      </c>
      <c r="J55" s="1458" t="str">
        <f>'Required Info to Submit'!G32</f>
        <v/>
      </c>
      <c r="K55" s="1458" t="str">
        <f>'Required Info to Submit'!H32</f>
        <v/>
      </c>
      <c r="L55" s="1458" t="str">
        <f>'Required Info to Submit'!I32</f>
        <v/>
      </c>
      <c r="M55" s="1458" t="str">
        <f>'Required Info to Submit'!J32</f>
        <v/>
      </c>
      <c r="N55" s="257"/>
      <c r="O55" s="257"/>
      <c r="P55" s="257"/>
      <c r="Q55" s="258"/>
      <c r="R55" s="1382"/>
      <c r="S55" s="1382"/>
      <c r="T55" s="1797"/>
      <c r="U55" s="1416">
        <v>10</v>
      </c>
      <c r="V55" s="1404" t="s">
        <v>1941</v>
      </c>
      <c r="W55" s="1404" t="s">
        <v>1527</v>
      </c>
      <c r="X55" s="1404" t="str">
        <f>'Required Info to Submit'!E32</f>
        <v/>
      </c>
      <c r="Y55" s="1404" t="str">
        <f>'Required Info to Submit'!K32</f>
        <v/>
      </c>
      <c r="Z55" s="1403" t="str">
        <f>'Required Info to Submit'!L32</f>
        <v/>
      </c>
      <c r="AA55" s="1404" t="str">
        <f>'Required Info to Submit'!F32</f>
        <v/>
      </c>
      <c r="AB55" s="1404" t="str">
        <f>'Required Info to Submit'!G32</f>
        <v/>
      </c>
      <c r="AC55" s="1404" t="str">
        <f>'Required Info to Submit'!H32</f>
        <v/>
      </c>
      <c r="AD55" s="1404" t="str">
        <f>'Required Info to Submit'!I32</f>
        <v/>
      </c>
      <c r="AE55" s="1404" t="str">
        <f>'Required Info to Submit'!J32</f>
        <v/>
      </c>
      <c r="AF55" s="257"/>
      <c r="AG55" s="257"/>
      <c r="AH55" s="257"/>
      <c r="AI55" s="258"/>
      <c r="AJ55" s="1382"/>
      <c r="AK55" s="1382"/>
      <c r="AL55" s="1382"/>
      <c r="AM55" s="1382"/>
      <c r="AN55" s="1382"/>
      <c r="AO55" s="1382"/>
      <c r="AP55" s="1382"/>
      <c r="AQ55" s="1382"/>
      <c r="AR55" s="1382"/>
      <c r="AS55" s="1382"/>
      <c r="AT55" s="1382"/>
      <c r="AU55" s="1382"/>
      <c r="AV55" s="1382"/>
      <c r="AW55" s="1382"/>
      <c r="AX55" s="1382"/>
      <c r="AY55" s="1382"/>
      <c r="AZ55" s="1382"/>
      <c r="BA55" s="1382"/>
      <c r="BB55" s="1382"/>
      <c r="BC55" s="1382"/>
      <c r="BD55" s="1382"/>
      <c r="BE55" s="1382"/>
      <c r="BF55" s="1382"/>
      <c r="BG55" s="1382"/>
      <c r="BH55" s="1382"/>
      <c r="BI55" s="1382"/>
      <c r="BJ55" s="1382"/>
      <c r="BK55" s="1382"/>
      <c r="BL55" s="1382"/>
      <c r="BM55" s="1382"/>
      <c r="BN55" s="1382"/>
      <c r="BO55" s="1382"/>
      <c r="BP55" s="1382"/>
      <c r="BQ55" s="1382"/>
      <c r="BR55" s="1382"/>
      <c r="BS55" s="1382"/>
      <c r="BT55" s="1382"/>
      <c r="BU55" s="1382"/>
      <c r="BV55" s="1382"/>
      <c r="BW55" s="1382"/>
      <c r="BX55" s="1382"/>
      <c r="BY55" s="1382"/>
      <c r="BZ55" s="1382"/>
      <c r="CA55" s="1382"/>
      <c r="CB55" s="1382"/>
      <c r="CC55" s="1382"/>
      <c r="CD55" s="1382"/>
      <c r="CE55" s="1382"/>
      <c r="CF55" s="1382"/>
      <c r="CG55" s="1382"/>
      <c r="CH55" s="1382"/>
      <c r="CI55" s="1382"/>
      <c r="CJ55" s="1382"/>
      <c r="CK55" s="1382"/>
    </row>
    <row r="56" spans="1:89" x14ac:dyDescent="0.25">
      <c r="A56" s="1382"/>
      <c r="B56" s="1382"/>
      <c r="C56" s="1382"/>
      <c r="D56" s="1382"/>
      <c r="E56" s="1382"/>
      <c r="F56" s="1382"/>
      <c r="G56" s="1382"/>
      <c r="H56" s="1382"/>
      <c r="I56" s="1382"/>
      <c r="J56" s="1382"/>
      <c r="K56" s="1382"/>
      <c r="L56" s="1382"/>
      <c r="M56" s="1382"/>
      <c r="N56" s="1382"/>
      <c r="O56" s="1382"/>
      <c r="P56" s="1382"/>
      <c r="Q56" s="1382"/>
      <c r="R56" s="1382"/>
      <c r="S56" s="1382"/>
      <c r="T56" s="1382"/>
      <c r="U56" s="1382"/>
      <c r="V56" s="1382"/>
      <c r="W56" s="1382"/>
      <c r="X56" s="1382"/>
      <c r="Y56" s="1382"/>
      <c r="Z56" s="1382"/>
      <c r="AA56" s="1382"/>
      <c r="AB56" s="1382"/>
      <c r="AC56" s="1382"/>
      <c r="AD56" s="1382"/>
      <c r="AE56" s="1382"/>
      <c r="AF56" s="1382"/>
      <c r="AG56" s="1382"/>
      <c r="AH56" s="1382"/>
      <c r="AI56" s="1382"/>
      <c r="AJ56" s="1382"/>
      <c r="AK56" s="1382"/>
      <c r="AL56" s="1382"/>
      <c r="AM56" s="1382"/>
      <c r="AN56" s="1382"/>
      <c r="AO56" s="1382"/>
      <c r="AP56" s="1382"/>
      <c r="AQ56" s="1382"/>
      <c r="AR56" s="1382"/>
      <c r="AS56" s="1382"/>
      <c r="AT56" s="1382"/>
      <c r="AU56" s="1382"/>
      <c r="AV56" s="1382"/>
      <c r="AW56" s="1382"/>
      <c r="AX56" s="1382"/>
      <c r="AY56" s="1382"/>
      <c r="AZ56" s="1382"/>
      <c r="BA56" s="1382"/>
      <c r="BB56" s="1382"/>
      <c r="BC56" s="1382"/>
      <c r="BD56" s="1382"/>
      <c r="BE56" s="1382"/>
      <c r="BF56" s="1382"/>
      <c r="BG56" s="1382"/>
      <c r="BH56" s="1382"/>
      <c r="BI56" s="1382"/>
      <c r="BJ56" s="1382"/>
      <c r="BK56" s="1382"/>
      <c r="BL56" s="1382"/>
      <c r="BM56" s="1382"/>
      <c r="BN56" s="1382"/>
      <c r="BO56" s="1382"/>
      <c r="BP56" s="1382"/>
      <c r="BQ56" s="1382"/>
      <c r="BR56" s="1382"/>
      <c r="BS56" s="1382"/>
      <c r="BT56" s="1382"/>
      <c r="BU56" s="1382"/>
      <c r="BV56" s="1382"/>
      <c r="BW56" s="1382"/>
      <c r="BX56" s="1382"/>
      <c r="BY56" s="1382"/>
      <c r="BZ56" s="1382"/>
      <c r="CA56" s="1382"/>
      <c r="CB56" s="1382"/>
      <c r="CC56" s="1382"/>
      <c r="CD56" s="1382"/>
      <c r="CE56" s="1382"/>
      <c r="CF56" s="1382"/>
      <c r="CG56" s="1382"/>
      <c r="CH56" s="1382"/>
      <c r="CI56" s="1382"/>
      <c r="CJ56" s="1382"/>
      <c r="CK56" s="1382"/>
    </row>
    <row r="57" spans="1:89" ht="15.75" thickBot="1" x14ac:dyDescent="0.3">
      <c r="A57" s="1382"/>
      <c r="B57" s="1382"/>
      <c r="C57" s="1382"/>
      <c r="D57" s="1382"/>
      <c r="E57" s="1382"/>
      <c r="F57" s="1382"/>
      <c r="G57" s="1382"/>
      <c r="H57" s="1382"/>
      <c r="I57" s="1382"/>
      <c r="J57" s="1382"/>
      <c r="K57" s="1382"/>
      <c r="L57" s="1382"/>
      <c r="M57" s="1382"/>
      <c r="N57" s="1382"/>
      <c r="O57" s="1382"/>
      <c r="P57" s="1382"/>
      <c r="Q57" s="1382"/>
      <c r="R57" s="1382"/>
      <c r="S57" s="1382"/>
      <c r="T57" s="1382"/>
      <c r="U57" s="1382"/>
      <c r="V57" s="1382"/>
      <c r="W57" s="1382"/>
      <c r="X57" s="1382"/>
      <c r="Y57" s="1382"/>
      <c r="Z57" s="1382"/>
      <c r="AA57" s="1382"/>
      <c r="AB57" s="1382"/>
      <c r="AC57" s="1382"/>
      <c r="AD57" s="1382"/>
      <c r="AE57" s="1382"/>
      <c r="AF57" s="1382"/>
      <c r="AG57" s="1382"/>
      <c r="AH57" s="1382"/>
      <c r="AI57" s="1382"/>
      <c r="AJ57" s="1382"/>
      <c r="AK57" s="1382"/>
      <c r="AL57" s="1382"/>
      <c r="AM57" s="1382"/>
      <c r="AN57" s="1382"/>
      <c r="AO57" s="1382"/>
      <c r="AP57" s="1382"/>
      <c r="AQ57" s="1382"/>
      <c r="AR57" s="1382"/>
      <c r="AS57" s="1382"/>
      <c r="AT57" s="1382"/>
      <c r="AU57" s="1382"/>
      <c r="AV57" s="1382"/>
      <c r="AW57" s="1382"/>
      <c r="AX57" s="1382"/>
      <c r="AY57" s="1382"/>
      <c r="AZ57" s="1382"/>
      <c r="BA57" s="1382"/>
      <c r="BB57" s="1382"/>
      <c r="BC57" s="1382"/>
      <c r="BD57" s="1382"/>
      <c r="BE57" s="1382"/>
      <c r="BF57" s="1382"/>
      <c r="BG57" s="1382"/>
      <c r="BH57" s="1382"/>
      <c r="BI57" s="1382"/>
      <c r="BJ57" s="1382"/>
      <c r="BK57" s="1382"/>
      <c r="BL57" s="1382"/>
      <c r="BM57" s="1382"/>
      <c r="BN57" s="1382"/>
      <c r="BO57" s="1382"/>
      <c r="BP57" s="1382"/>
      <c r="BQ57" s="1382"/>
      <c r="BR57" s="1382"/>
      <c r="BS57" s="1382"/>
      <c r="BT57" s="1382"/>
      <c r="BU57" s="1382"/>
      <c r="BV57" s="1382"/>
      <c r="BW57" s="1382"/>
      <c r="BX57" s="1382"/>
      <c r="BY57" s="1382"/>
      <c r="BZ57" s="1382"/>
      <c r="CA57" s="1382"/>
      <c r="CB57" s="1382"/>
      <c r="CC57" s="1382"/>
      <c r="CD57" s="1382"/>
      <c r="CE57" s="1382"/>
      <c r="CF57" s="1382"/>
      <c r="CG57" s="1382"/>
      <c r="CH57" s="1382"/>
      <c r="CI57" s="1382"/>
      <c r="CJ57" s="1382"/>
      <c r="CK57" s="1382"/>
    </row>
    <row r="58" spans="1:89" ht="40.5" customHeight="1" thickBot="1" x14ac:dyDescent="0.3">
      <c r="A58" s="1382"/>
      <c r="B58" s="1388"/>
      <c r="C58" s="1383" t="s">
        <v>1483</v>
      </c>
      <c r="D58" s="1383" t="s">
        <v>1594</v>
      </c>
      <c r="E58" s="1383" t="s">
        <v>794</v>
      </c>
      <c r="F58" s="1383" t="s">
        <v>1599</v>
      </c>
      <c r="G58" s="1383" t="s">
        <v>1917</v>
      </c>
      <c r="H58" s="1384" t="s">
        <v>1918</v>
      </c>
      <c r="I58" s="1384" t="s">
        <v>1919</v>
      </c>
      <c r="J58" s="1383" t="s">
        <v>1942</v>
      </c>
      <c r="K58" s="1383" t="s">
        <v>1920</v>
      </c>
      <c r="L58" s="1384" t="s">
        <v>1497</v>
      </c>
      <c r="M58" s="1384" t="s">
        <v>1481</v>
      </c>
      <c r="N58" s="1383" t="s">
        <v>1482</v>
      </c>
      <c r="O58" s="1383" t="s">
        <v>730</v>
      </c>
      <c r="P58" s="1383" t="s">
        <v>732</v>
      </c>
      <c r="Q58" s="1384" t="s">
        <v>1598</v>
      </c>
      <c r="R58" s="1382"/>
      <c r="S58" s="1382"/>
      <c r="T58" s="1388"/>
      <c r="U58" s="1383" t="s">
        <v>1483</v>
      </c>
      <c r="V58" s="1383" t="s">
        <v>1594</v>
      </c>
      <c r="W58" s="1383" t="s">
        <v>794</v>
      </c>
      <c r="X58" s="1383" t="s">
        <v>1599</v>
      </c>
      <c r="Y58" s="1383" t="s">
        <v>1917</v>
      </c>
      <c r="Z58" s="1384" t="s">
        <v>1918</v>
      </c>
      <c r="AA58" s="1384" t="s">
        <v>1919</v>
      </c>
      <c r="AB58" s="1383" t="s">
        <v>1942</v>
      </c>
      <c r="AC58" s="1383" t="s">
        <v>1920</v>
      </c>
      <c r="AD58" s="1384" t="s">
        <v>1497</v>
      </c>
      <c r="AE58" s="1384" t="s">
        <v>1481</v>
      </c>
      <c r="AF58" s="1383" t="s">
        <v>1482</v>
      </c>
      <c r="AG58" s="1383" t="s">
        <v>730</v>
      </c>
      <c r="AH58" s="1383" t="s">
        <v>732</v>
      </c>
      <c r="AI58" s="1384" t="s">
        <v>1598</v>
      </c>
      <c r="AJ58" s="1382"/>
      <c r="AK58" s="1382"/>
      <c r="AL58" s="1382"/>
      <c r="AM58" s="1382"/>
      <c r="AN58" s="1382"/>
      <c r="AO58" s="1382"/>
      <c r="AP58" s="1382"/>
      <c r="AQ58" s="1382"/>
      <c r="AR58" s="1382"/>
      <c r="AS58" s="1382"/>
      <c r="AT58" s="1382"/>
      <c r="AU58" s="1382"/>
      <c r="AV58" s="1382"/>
      <c r="AW58" s="1382"/>
      <c r="AX58" s="1382"/>
      <c r="AY58" s="1382"/>
      <c r="AZ58" s="1382"/>
      <c r="BA58" s="1382"/>
      <c r="BB58" s="1382"/>
      <c r="BC58" s="1382"/>
      <c r="BD58" s="1382"/>
      <c r="BE58" s="1382"/>
      <c r="BF58" s="1382"/>
      <c r="BG58" s="1382"/>
      <c r="BH58" s="1382"/>
      <c r="BI58" s="1382"/>
      <c r="BJ58" s="1382"/>
      <c r="BK58" s="1382"/>
      <c r="BL58" s="1382"/>
      <c r="BM58" s="1382"/>
      <c r="BN58" s="1382"/>
      <c r="BO58" s="1382"/>
      <c r="BP58" s="1382"/>
      <c r="BQ58" s="1382"/>
      <c r="BR58" s="1382"/>
      <c r="BS58" s="1382"/>
      <c r="BT58" s="1382"/>
      <c r="BU58" s="1382"/>
      <c r="BV58" s="1382"/>
      <c r="BW58" s="1382"/>
      <c r="BX58" s="1382"/>
      <c r="BY58" s="1382"/>
      <c r="BZ58" s="1382"/>
      <c r="CA58" s="1382"/>
      <c r="CB58" s="1382"/>
      <c r="CC58" s="1382"/>
      <c r="CD58" s="1382"/>
      <c r="CE58" s="1382"/>
      <c r="CF58" s="1382"/>
      <c r="CG58" s="1382"/>
      <c r="CH58" s="1382"/>
      <c r="CI58" s="1382"/>
      <c r="CJ58" s="1382"/>
      <c r="CK58" s="1382"/>
    </row>
    <row r="59" spans="1:89" ht="69" customHeight="1" thickBot="1" x14ac:dyDescent="0.3">
      <c r="A59" s="1382"/>
      <c r="B59" s="1390" t="s">
        <v>1921</v>
      </c>
      <c r="C59" s="1391" t="s">
        <v>1616</v>
      </c>
      <c r="D59" s="1392">
        <v>1501</v>
      </c>
      <c r="E59" s="1387" t="s">
        <v>1957</v>
      </c>
      <c r="F59" s="1387" t="s">
        <v>1600</v>
      </c>
      <c r="G59" s="1385" t="str" cm="1">
        <f t="array" aca="1" ref="G59" ca="1">INDIRECT("'Incentives Worksheet'!P"&amp;'Configurable Tab'!H7+3)</f>
        <v>Same as Payout Cycle</v>
      </c>
      <c r="H59" s="1385" t="str" cm="1">
        <f t="array" aca="1" ref="H59" ca="1">IF(ISBLANK(INDIRECT("'Incentives Worksheet'!H"&amp;'Configurable Tab'!H7+3)),"",INDIRECT("'Incentives Worksheet'!H"&amp;'Configurable Tab'!H7+3))</f>
        <v/>
      </c>
      <c r="I59" s="1385" t="str" cm="1">
        <f t="array" aca="1" ref="I59" ca="1">IF(INDIRECT("'Incentives Worksheet'!R"&amp;'Configurable Tab'!H7+3)="USF Calendar","Fiscal",INDIRECT("'Incentives Worksheet'!R"&amp;'Configurable Tab'!H7+3))</f>
        <v>Fiscal</v>
      </c>
      <c r="J59" s="1385" t="str" cm="1">
        <f t="array" aca="1" ref="J59" ca="1">IF(INDIRECT("'Incentives Worksheet'!L"&amp;'Configurable Tab'!H7+13)="All"," Select All Products","Unselect All Products")</f>
        <v xml:space="preserve"> Select All Products</v>
      </c>
      <c r="K59" s="1385" t="str" cm="1">
        <f t="array" aca="1" ref="K59" ca="1">IF(INDIRECT("'Incentives Worksheet'!T"&amp;'Configurable Tab'!H7+3)="Yes","Post to GL","")</f>
        <v/>
      </c>
      <c r="L59" s="1385" t="str" cm="1">
        <f t="array" aca="1" ref="L59" ca="1">IF(ISBLANK(INDIRECT("'Incentives Worksheet'!L"&amp;'Configurable Tab'!H7+3)),"",INDIRECT("'Incentives Worksheet'!L"&amp;'Configurable Tab'!H7+3))</f>
        <v/>
      </c>
      <c r="M59" s="1385" t="str" cm="1">
        <f t="array" aca="1" ref="M59" ca="1">IF(ISBLANK(INDIRECT("'Incentives Worksheet'!J"&amp;'Configurable Tab'!H7+3)),"",INDIRECT("'Incentives Worksheet'!J"&amp;'Configurable Tab'!H7+3))</f>
        <v/>
      </c>
      <c r="N59" s="1385" t="str" cm="1">
        <f t="array" aca="1" ref="N59" ca="1">IF(ISBLANK(INDIRECT("'Incentives Worksheet'!N"&amp;'Configurable Tab'!H7+3)),"",INDIRECT("'Incentives Worksheet'!N"&amp;'Configurable Tab'!H7+3))</f>
        <v/>
      </c>
      <c r="O59" s="1386" t="str" cm="1">
        <f t="array" aca="1" ref="O59" ca="1">INDIRECT("'Incentives Worksheet'!D"&amp;'Configurable Tab'!H7+6)</f>
        <v/>
      </c>
      <c r="P59" s="1386" t="str" cm="1">
        <f t="array" aca="1" ref="P59" ca="1">INDIRECT("'Incentives Worksheet'!D"&amp;'Configurable Tab'!H7+8)</f>
        <v/>
      </c>
      <c r="Q59" s="1385" t="str" cm="1">
        <f t="array" aca="1" ref="Q59" ca="1">IF(INDIRECT("'Incentives Worksheet'!D"&amp;'Configurable Tab'!H7+12)="No","Update tracking dates",INDIRECT("'Incentives Worksheet'!D"&amp;'Configurable Tab'!H7+12))</f>
        <v>Yes</v>
      </c>
      <c r="R59" s="1382"/>
      <c r="S59" s="1382"/>
      <c r="T59" s="1390" t="s">
        <v>1921</v>
      </c>
      <c r="U59" s="1391" t="s">
        <v>1616</v>
      </c>
      <c r="V59" s="1392">
        <v>1502</v>
      </c>
      <c r="W59" s="1387" t="s">
        <v>1957</v>
      </c>
      <c r="X59" s="1387" t="s">
        <v>1600</v>
      </c>
      <c r="Y59" s="1385" t="str" cm="1">
        <f t="array" aca="1" ref="Y59" ca="1">INDIRECT("'Incentives Worksheet'!P"&amp;'Configurable Tab'!H8+3)</f>
        <v>Same as Payout Cycle</v>
      </c>
      <c r="Z59" s="1385" t="str" cm="1">
        <f t="array" aca="1" ref="Z59" ca="1">IF(ISBLANK(INDIRECT("'Incentives Worksheet'!H"&amp;'Configurable Tab'!H8+3)),"",INDIRECT("'Incentives Worksheet'!H"&amp;'Configurable Tab'!H8+3))</f>
        <v/>
      </c>
      <c r="AA59" s="1385" t="str" cm="1">
        <f t="array" aca="1" ref="AA59" ca="1">IF(INDIRECT("'Incentives Worksheet'!R"&amp;'Configurable Tab'!H8+3)="USF Calendar","Fiscal",INDIRECT("'Incentives Worksheet'!R"&amp;'Configurable Tab'!H8+3))</f>
        <v>Fiscal</v>
      </c>
      <c r="AB59" s="1385" t="str" cm="1">
        <f t="array" aca="1" ref="AB59" ca="1">IF(INDIRECT("'Incentives Worksheet'!L"&amp;'Configurable Tab'!H8+13)="All"," Select All Products","Unselect All Products")</f>
        <v xml:space="preserve"> Select All Products</v>
      </c>
      <c r="AC59" s="1385" t="str" cm="1">
        <f t="array" aca="1" ref="AC59" ca="1">IF(INDIRECT("'Incentives Worksheet'!T"&amp;'Configurable Tab'!H8+3)="Yes","Post to GL","")</f>
        <v/>
      </c>
      <c r="AD59" s="1385" t="str" cm="1">
        <f t="array" aca="1" ref="AD59" ca="1">IF(ISBLANK(INDIRECT("'Incentives Worksheet'!L"&amp;'Configurable Tab'!H8+3)),"",INDIRECT("'Incentives Worksheet'!L"&amp;'Configurable Tab'!H8+3))</f>
        <v/>
      </c>
      <c r="AE59" s="1385" t="str" cm="1">
        <f t="array" aca="1" ref="AE59" ca="1">IF(ISBLANK(INDIRECT("'Incentives Worksheet'!J"&amp;'Configurable Tab'!H8+3)),"",INDIRECT("'Incentives Worksheet'!J"&amp;'Configurable Tab'!H8+3))</f>
        <v/>
      </c>
      <c r="AF59" s="1385" t="str" cm="1">
        <f t="array" aca="1" ref="AF59" ca="1">IF(ISBLANK(INDIRECT("'Incentives Worksheet'!N"&amp;'Configurable Tab'!H8+3)),"",INDIRECT("'Incentives Worksheet'!N"&amp;'Configurable Tab'!H8+3))</f>
        <v/>
      </c>
      <c r="AG59" s="1386" t="str" cm="1">
        <f t="array" aca="1" ref="AG59" ca="1">INDIRECT("'Incentives Worksheet'!D"&amp;'Configurable Tab'!H8+6)</f>
        <v/>
      </c>
      <c r="AH59" s="1386" t="str" cm="1">
        <f t="array" aca="1" ref="AH59" ca="1">INDIRECT("'Incentives Worksheet'!D"&amp;'Configurable Tab'!H8+8)</f>
        <v/>
      </c>
      <c r="AI59" s="1385" t="str" cm="1">
        <f t="array" aca="1" ref="AI59" ca="1">IF(INDIRECT("'Incentives Worksheet'!D"&amp;'Configurable Tab'!H8+12)="No","Update tracking dates",INDIRECT("'Incentives Worksheet'!D"&amp;'Configurable Tab'!H8+12))</f>
        <v>Yes</v>
      </c>
      <c r="AJ59" s="1382"/>
      <c r="AK59" s="1382"/>
      <c r="AL59" s="1382"/>
      <c r="AM59" s="1382"/>
      <c r="AN59" s="1382"/>
      <c r="AO59" s="1382"/>
      <c r="AP59" s="1382"/>
      <c r="AQ59" s="1382"/>
      <c r="AR59" s="1382"/>
      <c r="AS59" s="1382"/>
      <c r="AT59" s="1382"/>
      <c r="AU59" s="1382"/>
      <c r="AV59" s="1382"/>
      <c r="AW59" s="1382"/>
      <c r="AX59" s="1382"/>
      <c r="AY59" s="1382"/>
      <c r="AZ59" s="1382"/>
      <c r="BA59" s="1382"/>
      <c r="BB59" s="1382"/>
      <c r="BC59" s="1382"/>
      <c r="BD59" s="1382"/>
      <c r="BE59" s="1382"/>
      <c r="BF59" s="1382"/>
      <c r="BG59" s="1382"/>
      <c r="BH59" s="1382"/>
      <c r="BI59" s="1382"/>
      <c r="BJ59" s="1382"/>
      <c r="BK59" s="1382"/>
      <c r="BL59" s="1382"/>
      <c r="BM59" s="1382"/>
      <c r="BN59" s="1382"/>
      <c r="BO59" s="1382"/>
      <c r="BP59" s="1382"/>
      <c r="BQ59" s="1382"/>
      <c r="BR59" s="1382"/>
      <c r="BS59" s="1382"/>
      <c r="BT59" s="1382"/>
      <c r="BU59" s="1382"/>
      <c r="BV59" s="1382"/>
      <c r="BW59" s="1382"/>
      <c r="BX59" s="1382"/>
      <c r="BY59" s="1382"/>
      <c r="BZ59" s="1382"/>
      <c r="CA59" s="1382"/>
      <c r="CB59" s="1382"/>
      <c r="CC59" s="1382"/>
      <c r="CD59" s="1382"/>
      <c r="CE59" s="1382"/>
      <c r="CF59" s="1382"/>
      <c r="CG59" s="1382"/>
      <c r="CH59" s="1382"/>
      <c r="CI59" s="1382"/>
      <c r="CJ59" s="1382"/>
      <c r="CK59" s="1382"/>
    </row>
    <row r="60" spans="1:89" ht="45.75" customHeight="1" thickBot="1" x14ac:dyDescent="0.3">
      <c r="A60" s="1382"/>
      <c r="B60" s="1795" t="s">
        <v>1923</v>
      </c>
      <c r="C60" s="1421" t="s">
        <v>1944</v>
      </c>
      <c r="D60" s="1383" t="s">
        <v>1945</v>
      </c>
      <c r="E60" s="1384" t="s">
        <v>1458</v>
      </c>
      <c r="F60" s="1384" t="s">
        <v>1946</v>
      </c>
      <c r="G60" s="1383" t="s">
        <v>1947</v>
      </c>
      <c r="H60" s="1422" t="s">
        <v>1948</v>
      </c>
      <c r="I60" s="1422" t="s">
        <v>1949</v>
      </c>
      <c r="J60" s="1422" t="s">
        <v>1950</v>
      </c>
      <c r="K60" s="1423"/>
      <c r="L60" s="1423"/>
      <c r="M60" s="1423"/>
      <c r="N60" s="1423"/>
      <c r="O60" s="1423"/>
      <c r="P60" s="1423"/>
      <c r="Q60" s="1424"/>
      <c r="R60" s="1382"/>
      <c r="S60" s="1382"/>
      <c r="T60" s="1795" t="s">
        <v>1923</v>
      </c>
      <c r="U60" s="1425" t="s">
        <v>1944</v>
      </c>
      <c r="V60" s="1383" t="s">
        <v>1945</v>
      </c>
      <c r="W60" s="1384" t="s">
        <v>1458</v>
      </c>
      <c r="X60" s="1383" t="s">
        <v>1946</v>
      </c>
      <c r="Y60" s="1383" t="s">
        <v>1947</v>
      </c>
      <c r="Z60" s="1422" t="s">
        <v>1948</v>
      </c>
      <c r="AA60" s="1422" t="s">
        <v>1949</v>
      </c>
      <c r="AB60" s="1426" t="s">
        <v>1950</v>
      </c>
      <c r="AC60" s="1423"/>
      <c r="AD60" s="1423"/>
      <c r="AE60" s="1423"/>
      <c r="AF60" s="1423"/>
      <c r="AG60" s="1423"/>
      <c r="AH60" s="1423"/>
      <c r="AI60" s="1424"/>
      <c r="AJ60" s="1382"/>
      <c r="AK60" s="1382"/>
      <c r="AL60" s="1382"/>
      <c r="AM60" s="1382"/>
      <c r="AN60" s="1382"/>
      <c r="AO60" s="1382"/>
      <c r="AP60" s="1382"/>
      <c r="AQ60" s="1382"/>
      <c r="AR60" s="1382"/>
      <c r="AS60" s="1382"/>
      <c r="AT60" s="1382"/>
      <c r="AU60" s="1382"/>
      <c r="AV60" s="1382"/>
      <c r="AW60" s="1382"/>
      <c r="AX60" s="1382"/>
      <c r="AY60" s="1382"/>
      <c r="AZ60" s="1382"/>
      <c r="BA60" s="1382"/>
      <c r="BB60" s="1382"/>
      <c r="BC60" s="1382"/>
      <c r="BD60" s="1382"/>
      <c r="BE60" s="1382"/>
      <c r="BF60" s="1382"/>
      <c r="BG60" s="1382"/>
      <c r="BH60" s="1382"/>
      <c r="BI60" s="1382"/>
      <c r="BJ60" s="1382"/>
      <c r="BK60" s="1382"/>
      <c r="BL60" s="1382"/>
      <c r="BM60" s="1382"/>
      <c r="BN60" s="1382"/>
      <c r="BO60" s="1382"/>
      <c r="BP60" s="1382"/>
      <c r="BQ60" s="1382"/>
      <c r="BR60" s="1382"/>
      <c r="BS60" s="1382"/>
      <c r="BT60" s="1382"/>
      <c r="BU60" s="1382"/>
      <c r="BV60" s="1382"/>
      <c r="BW60" s="1382"/>
      <c r="BX60" s="1382"/>
      <c r="BY60" s="1382"/>
      <c r="BZ60" s="1382"/>
      <c r="CA60" s="1382"/>
      <c r="CB60" s="1382"/>
      <c r="CC60" s="1382"/>
      <c r="CD60" s="1382"/>
      <c r="CE60" s="1382"/>
      <c r="CF60" s="1382"/>
      <c r="CG60" s="1382"/>
      <c r="CH60" s="1382"/>
      <c r="CI60" s="1382"/>
      <c r="CJ60" s="1382"/>
      <c r="CK60" s="1382"/>
    </row>
    <row r="61" spans="1:89" ht="15.75" thickBot="1" x14ac:dyDescent="0.3">
      <c r="A61" s="1382"/>
      <c r="B61" s="1798"/>
      <c r="C61" s="1461" t="s">
        <v>1951</v>
      </c>
      <c r="D61" s="1461" t="str" cm="1">
        <f t="array" aca="1" ref="D61" ca="1">IF(INDIRECT("'Incentives Worksheet'!L"&amp;'Configurable Tab'!H7+13)="All"," All Products","Included Products")</f>
        <v xml:space="preserve"> All Products</v>
      </c>
      <c r="E61" s="1461" t="str" cm="1">
        <f t="array" aca="1" ref="E61" ca="1">IF(INDIRECT("'Incentives Worksheet'!J"&amp;'Configurable Tab'!H7+13)="All","All Customers","Individual")</f>
        <v>All Customers</v>
      </c>
      <c r="F61" s="1461" t="str" cm="1">
        <f t="array" aca="1" ref="F61" ca="1">INDIRECT("'Incentives Worksheet'!P"&amp;'Configurable Tab'!H7+13)</f>
        <v>Yes</v>
      </c>
      <c r="G61" s="14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1" s="1463" t="s">
        <v>1926</v>
      </c>
      <c r="I61" s="1463" t="s">
        <v>1926</v>
      </c>
      <c r="J61" s="1463" t="str" cm="1">
        <f t="array" aca="1" ref="J61" ca="1">INDIRECT("'Incentives Worksheet'!N"&amp;'Configurable Tab'!H7+6)</f>
        <v>%</v>
      </c>
      <c r="K61" s="1394"/>
      <c r="L61" s="1394"/>
      <c r="M61" s="1394"/>
      <c r="N61" s="1394"/>
      <c r="O61" s="1394"/>
      <c r="P61" s="1394"/>
      <c r="Q61" s="138"/>
      <c r="R61" s="1382"/>
      <c r="S61" s="1382"/>
      <c r="T61" s="1798"/>
      <c r="U61" s="1461" t="s">
        <v>1951</v>
      </c>
      <c r="V61" s="1462" t="str" cm="1">
        <f t="array" aca="1" ref="V61" ca="1">IF(INDIRECT("'Incentives Worksheet'!L"&amp;'Configurable Tab'!H8+13)="All"," All Products","Included Products")</f>
        <v xml:space="preserve"> All Products</v>
      </c>
      <c r="W61" s="1462" t="str" cm="1">
        <f t="array" aca="1" ref="W61" ca="1">IF(INDIRECT("'Incentives Worksheet'!J"&amp;'Configurable Tab'!H8+13)="All","All Customers","Individual")</f>
        <v>All Customers</v>
      </c>
      <c r="X61" s="1462" t="str" cm="1">
        <f t="array" aca="1" ref="X61" ca="1">INDIRECT("'Incentives Worksheet'!P"&amp;'Configurable Tab'!H8+13)</f>
        <v>Yes</v>
      </c>
      <c r="Y61" s="14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1" s="1463" t="s">
        <v>1926</v>
      </c>
      <c r="AA61" s="1463" t="s">
        <v>1926</v>
      </c>
      <c r="AB61" s="1463" t="str" cm="1">
        <f t="array" aca="1" ref="AB61" ca="1">INDIRECT("'Incentives Worksheet'!N"&amp;'Configurable Tab'!H8+6)</f>
        <v>%</v>
      </c>
      <c r="AC61" s="1394"/>
      <c r="AD61" s="1394"/>
      <c r="AE61" s="1394"/>
      <c r="AF61" s="1394"/>
      <c r="AG61" s="1394"/>
      <c r="AH61" s="1394"/>
      <c r="AI61" s="138"/>
      <c r="AJ61" s="1382"/>
      <c r="AK61" s="1382"/>
      <c r="AL61" s="1382"/>
      <c r="AM61" s="1382"/>
      <c r="AN61" s="1382"/>
      <c r="AO61" s="1382"/>
      <c r="AP61" s="1382"/>
      <c r="AQ61" s="1382"/>
      <c r="AR61" s="1382"/>
      <c r="AS61" s="1382"/>
      <c r="AT61" s="1382"/>
      <c r="AU61" s="1382"/>
      <c r="AV61" s="1382"/>
      <c r="AW61" s="1382"/>
      <c r="AX61" s="1382"/>
      <c r="AY61" s="1382"/>
      <c r="AZ61" s="1382"/>
      <c r="BA61" s="1382"/>
      <c r="BB61" s="1382"/>
      <c r="BC61" s="1382"/>
      <c r="BD61" s="1382"/>
      <c r="BE61" s="1382"/>
      <c r="BF61" s="1382"/>
      <c r="BG61" s="1382"/>
      <c r="BH61" s="1382"/>
      <c r="BI61" s="1382"/>
      <c r="BJ61" s="1382"/>
      <c r="BK61" s="1382"/>
      <c r="BL61" s="1382"/>
      <c r="BM61" s="1382"/>
      <c r="BN61" s="1382"/>
      <c r="BO61" s="1382"/>
      <c r="BP61" s="1382"/>
      <c r="BQ61" s="1382"/>
      <c r="BR61" s="1382"/>
      <c r="BS61" s="1382"/>
      <c r="BT61" s="1382"/>
      <c r="BU61" s="1382"/>
      <c r="BV61" s="1382"/>
      <c r="BW61" s="1382"/>
      <c r="BX61" s="1382"/>
      <c r="BY61" s="1382"/>
      <c r="BZ61" s="1382"/>
      <c r="CA61" s="1382"/>
      <c r="CB61" s="1382"/>
      <c r="CC61" s="1382"/>
      <c r="CD61" s="1382"/>
      <c r="CE61" s="1382"/>
      <c r="CF61" s="1382"/>
      <c r="CG61" s="1382"/>
      <c r="CH61" s="1382"/>
      <c r="CI61" s="1382"/>
      <c r="CJ61" s="1382"/>
      <c r="CK61" s="1382"/>
    </row>
    <row r="62" spans="1:89" x14ac:dyDescent="0.25">
      <c r="A62" s="1382"/>
      <c r="B62" s="1796"/>
      <c r="C62" s="1431" t="s">
        <v>1954</v>
      </c>
      <c r="D62" s="1432" t="s">
        <v>126</v>
      </c>
      <c r="E62" s="1433" t="s">
        <v>128</v>
      </c>
      <c r="F62" s="1434" t="s">
        <v>1175</v>
      </c>
      <c r="G62" s="1394"/>
      <c r="H62" s="1394"/>
      <c r="I62" s="1394"/>
      <c r="J62" s="1394"/>
      <c r="K62" s="1394"/>
      <c r="L62" s="1394"/>
      <c r="M62" s="1394"/>
      <c r="N62" s="1394"/>
      <c r="O62" s="1394"/>
      <c r="P62" s="1394"/>
      <c r="Q62" s="1395"/>
      <c r="R62" s="1382"/>
      <c r="S62" s="1382"/>
      <c r="T62" s="1798"/>
      <c r="U62" s="1464" t="s">
        <v>1954</v>
      </c>
      <c r="V62" s="1465" t="s">
        <v>126</v>
      </c>
      <c r="W62" s="1438" t="s">
        <v>128</v>
      </c>
      <c r="X62" s="1438" t="s">
        <v>1175</v>
      </c>
      <c r="Y62" s="1394"/>
      <c r="Z62" s="1394"/>
      <c r="AA62" s="1394"/>
      <c r="AB62" s="1394"/>
      <c r="AC62" s="1394"/>
      <c r="AD62" s="1394"/>
      <c r="AE62" s="1394"/>
      <c r="AF62" s="1394"/>
      <c r="AG62" s="1394"/>
      <c r="AH62" s="1394"/>
      <c r="AI62" s="1395"/>
      <c r="AJ62" s="1382"/>
      <c r="AK62" s="1382"/>
      <c r="AL62" s="1382"/>
      <c r="AM62" s="1382"/>
      <c r="AN62" s="1382"/>
      <c r="AO62" s="1382"/>
      <c r="AP62" s="1382"/>
      <c r="AQ62" s="1382"/>
      <c r="AR62" s="1382"/>
      <c r="AS62" s="1382"/>
      <c r="AT62" s="1382"/>
      <c r="AU62" s="1382"/>
      <c r="AV62" s="1382"/>
      <c r="AW62" s="1382"/>
      <c r="AX62" s="1382"/>
      <c r="AY62" s="1382"/>
      <c r="AZ62" s="1382"/>
      <c r="BA62" s="1382"/>
      <c r="BB62" s="1382"/>
      <c r="BC62" s="1382"/>
      <c r="BD62" s="1382"/>
      <c r="BE62" s="1382"/>
      <c r="BF62" s="1382"/>
      <c r="BG62" s="1382"/>
      <c r="BH62" s="1382"/>
      <c r="BI62" s="1382"/>
      <c r="BJ62" s="1382"/>
      <c r="BK62" s="1382"/>
      <c r="BL62" s="1382"/>
      <c r="BM62" s="1382"/>
      <c r="BN62" s="1382"/>
      <c r="BO62" s="1382"/>
      <c r="BP62" s="1382"/>
      <c r="BQ62" s="1382"/>
      <c r="BR62" s="1382"/>
      <c r="BS62" s="1382"/>
      <c r="BT62" s="1382"/>
      <c r="BU62" s="1382"/>
      <c r="BV62" s="1382"/>
      <c r="BW62" s="1382"/>
      <c r="BX62" s="1382"/>
      <c r="BY62" s="1382"/>
      <c r="BZ62" s="1382"/>
      <c r="CA62" s="1382"/>
      <c r="CB62" s="1382"/>
      <c r="CC62" s="1382"/>
      <c r="CD62" s="1382"/>
      <c r="CE62" s="1382"/>
      <c r="CF62" s="1382"/>
      <c r="CG62" s="1382"/>
      <c r="CH62" s="1382"/>
      <c r="CI62" s="1382"/>
      <c r="CJ62" s="1382"/>
      <c r="CK62" s="1382"/>
    </row>
    <row r="63" spans="1:89" x14ac:dyDescent="0.25">
      <c r="A63" s="1382"/>
      <c r="B63" s="1796"/>
      <c r="C63" s="1439">
        <v>0</v>
      </c>
      <c r="D63" s="1440" t="str" cm="1">
        <f t="array" aca="1" ref="D63" ca="1">IF(INDIRECT("'Incentives Worksheet'!H"&amp;'Configurable Tab'!H7+6)&lt;&gt;0,0,"")</f>
        <v/>
      </c>
      <c r="E63" s="144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3" s="1442" t="str" cm="1">
        <f t="array" aca="1" ref="F63" ca="1">IF(INDIRECT("'Incentives Worksheet'!H"&amp;'Configurable Tab'!H7+6)&lt;&gt;0,0,"")</f>
        <v/>
      </c>
      <c r="G63" s="1394"/>
      <c r="H63" s="1394"/>
      <c r="I63" s="1394"/>
      <c r="J63" s="1394"/>
      <c r="K63" s="1394"/>
      <c r="L63" s="1394"/>
      <c r="M63" s="1394"/>
      <c r="N63" s="1394"/>
      <c r="O63" s="1394"/>
      <c r="P63" s="1394"/>
      <c r="Q63" s="1395"/>
      <c r="R63" s="1382"/>
      <c r="S63" s="1382"/>
      <c r="T63" s="1796"/>
      <c r="U63" s="1443">
        <v>0</v>
      </c>
      <c r="V63" s="1412" t="str" cm="1">
        <f t="array" aca="1" ref="V63" ca="1">IF(INDIRECT("'Incentives Worksheet'!H"&amp;'Configurable Tab'!H8+6)&lt;&gt;0,0,"")</f>
        <v/>
      </c>
      <c r="W63" s="144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3" s="1444" t="str" cm="1">
        <f t="array" aca="1" ref="X63" ca="1">IF(INDIRECT("'Incentives Worksheet'!H"&amp;'Configurable Tab'!H8+6)&lt;&gt;0,0,"")</f>
        <v/>
      </c>
      <c r="Y63" s="1394"/>
      <c r="Z63" s="1394"/>
      <c r="AA63" s="1394"/>
      <c r="AB63" s="1394"/>
      <c r="AC63" s="1394"/>
      <c r="AD63" s="1394"/>
      <c r="AE63" s="1394"/>
      <c r="AF63" s="1394"/>
      <c r="AG63" s="1394"/>
      <c r="AH63" s="1394"/>
      <c r="AI63" s="1395"/>
      <c r="AJ63" s="1382"/>
      <c r="AK63" s="1382"/>
      <c r="AL63" s="1382"/>
      <c r="AM63" s="1382"/>
      <c r="AN63" s="1382"/>
      <c r="AO63" s="1382"/>
      <c r="AP63" s="1382"/>
      <c r="AQ63" s="1382"/>
      <c r="AR63" s="1382"/>
      <c r="AS63" s="1382"/>
      <c r="AT63" s="1382"/>
      <c r="AU63" s="1382"/>
      <c r="AV63" s="1382"/>
      <c r="AW63" s="1382"/>
      <c r="AX63" s="1382"/>
      <c r="AY63" s="1382"/>
      <c r="AZ63" s="1382"/>
      <c r="BA63" s="1382"/>
      <c r="BB63" s="1382"/>
      <c r="BC63" s="1382"/>
      <c r="BD63" s="1382"/>
      <c r="BE63" s="1382"/>
      <c r="BF63" s="1382"/>
      <c r="BG63" s="1382"/>
      <c r="BH63" s="1382"/>
      <c r="BI63" s="1382"/>
      <c r="BJ63" s="1382"/>
      <c r="BK63" s="1382"/>
      <c r="BL63" s="1382"/>
      <c r="BM63" s="1382"/>
      <c r="BN63" s="1382"/>
      <c r="BO63" s="1382"/>
      <c r="BP63" s="1382"/>
      <c r="BQ63" s="1382"/>
      <c r="BR63" s="1382"/>
      <c r="BS63" s="1382"/>
      <c r="BT63" s="1382"/>
      <c r="BU63" s="1382"/>
      <c r="BV63" s="1382"/>
      <c r="BW63" s="1382"/>
      <c r="BX63" s="1382"/>
      <c r="BY63" s="1382"/>
      <c r="BZ63" s="1382"/>
      <c r="CA63" s="1382"/>
      <c r="CB63" s="1382"/>
      <c r="CC63" s="1382"/>
      <c r="CD63" s="1382"/>
      <c r="CE63" s="1382"/>
      <c r="CF63" s="1382"/>
      <c r="CG63" s="1382"/>
      <c r="CH63" s="1382"/>
      <c r="CI63" s="1382"/>
      <c r="CJ63" s="1382"/>
      <c r="CK63" s="1382"/>
    </row>
    <row r="64" spans="1:89" x14ac:dyDescent="0.25">
      <c r="A64" s="1382"/>
      <c r="B64" s="1796"/>
      <c r="C64" s="1466">
        <v>1</v>
      </c>
      <c r="D64" s="1467" t="str" cm="1">
        <f t="array" aca="1" ref="D64" ca="1">IF(INDIRECT("'Incentives Worksheet'!H"&amp;'Configurable Tab'!H7+6)=0,"",INDIRECT("'Incentives Worksheet'!H"&amp;'Configurable Tab'!H7+6))</f>
        <v/>
      </c>
      <c r="E64" s="1468" t="str" cm="1">
        <f t="array" aca="1" ref="E64" ca="1">IF(INDIRECT("'Incentives Worksheet'!J"&amp;'Configurable Tab'!H7+6)=0,"",INDIRECT("'Incentives Worksheet'!J"&amp;'Configurable Tab'!H7+6))</f>
        <v/>
      </c>
      <c r="F64" s="1469" t="str" cm="1">
        <f t="array" aca="1" ref="F64" ca="1">IF(INDIRECT("'Incentives Worksheet'!L"&amp;'Configurable Tab'!H7+6)=0,"",INDIRECT("'Incentives Worksheet'!L"&amp;'Configurable Tab'!H7+6))</f>
        <v/>
      </c>
      <c r="G64" s="1394"/>
      <c r="H64" s="1394"/>
      <c r="I64" s="1394"/>
      <c r="J64" s="1394"/>
      <c r="K64" s="1394"/>
      <c r="L64" s="1394"/>
      <c r="M64" s="1394"/>
      <c r="N64" s="1394"/>
      <c r="O64" s="1394"/>
      <c r="P64" s="1394"/>
      <c r="Q64" s="1395"/>
      <c r="R64" s="1382"/>
      <c r="S64" s="1382"/>
      <c r="T64" s="1796"/>
      <c r="U64" s="1466">
        <v>1</v>
      </c>
      <c r="V64" s="1470" t="str" cm="1">
        <f t="array" aca="1" ref="V64" ca="1">IF(INDIRECT("'Incentives Worksheet'!H"&amp;'Configurable Tab'!H8+6)=0,"",INDIRECT("'Incentives Worksheet'!H"&amp;'Configurable Tab'!H8+6))</f>
        <v/>
      </c>
      <c r="W64" s="1471" t="str" cm="1">
        <f t="array" aca="1" ref="W64" ca="1">IF(INDIRECT("'Incentives Worksheet'!J"&amp;'Configurable Tab'!H8+6)=0,"",INDIRECT("'Incentives Worksheet'!J"&amp;'Configurable Tab'!H8+6))</f>
        <v/>
      </c>
      <c r="X64" s="1472" t="str" cm="1">
        <f t="array" aca="1" ref="X64" ca="1">IF(INDIRECT("'Incentives Worksheet'!L"&amp;'Configurable Tab'!H8+6)=0,"",INDIRECT("'Incentives Worksheet'!L"&amp;'Configurable Tab'!H8+6))</f>
        <v/>
      </c>
      <c r="Y64" s="1394"/>
      <c r="Z64" s="1394"/>
      <c r="AA64" s="1394"/>
      <c r="AB64" s="1394"/>
      <c r="AC64" s="1394"/>
      <c r="AD64" s="1394"/>
      <c r="AE64" s="1394"/>
      <c r="AF64" s="1394"/>
      <c r="AG64" s="1394"/>
      <c r="AH64" s="1394"/>
      <c r="AI64" s="1395"/>
      <c r="AJ64" s="1382"/>
      <c r="AK64" s="1382"/>
      <c r="AL64" s="1382"/>
      <c r="AM64" s="1382"/>
      <c r="AN64" s="1382"/>
      <c r="AO64" s="1382"/>
      <c r="AP64" s="1382"/>
      <c r="AQ64" s="1382"/>
      <c r="AR64" s="1382"/>
      <c r="AS64" s="1382"/>
      <c r="AT64" s="1382"/>
      <c r="AU64" s="1382"/>
      <c r="AV64" s="1382"/>
      <c r="AW64" s="1382"/>
      <c r="AX64" s="1382"/>
      <c r="AY64" s="1382"/>
      <c r="AZ64" s="1382"/>
      <c r="BA64" s="1382"/>
      <c r="BB64" s="1382"/>
      <c r="BC64" s="1382"/>
      <c r="BD64" s="1382"/>
      <c r="BE64" s="1382"/>
      <c r="BF64" s="1382"/>
      <c r="BG64" s="1382"/>
      <c r="BH64" s="1382"/>
      <c r="BI64" s="1382"/>
      <c r="BJ64" s="1382"/>
      <c r="BK64" s="1382"/>
      <c r="BL64" s="1382"/>
      <c r="BM64" s="1382"/>
      <c r="BN64" s="1382"/>
      <c r="BO64" s="1382"/>
      <c r="BP64" s="1382"/>
      <c r="BQ64" s="1382"/>
      <c r="BR64" s="1382"/>
      <c r="BS64" s="1382"/>
      <c r="BT64" s="1382"/>
      <c r="BU64" s="1382"/>
      <c r="BV64" s="1382"/>
      <c r="BW64" s="1382"/>
      <c r="BX64" s="1382"/>
      <c r="BY64" s="1382"/>
      <c r="BZ64" s="1382"/>
      <c r="CA64" s="1382"/>
      <c r="CB64" s="1382"/>
      <c r="CC64" s="1382"/>
      <c r="CD64" s="1382"/>
      <c r="CE64" s="1382"/>
      <c r="CF64" s="1382"/>
      <c r="CG64" s="1382"/>
      <c r="CH64" s="1382"/>
      <c r="CI64" s="1382"/>
      <c r="CJ64" s="1382"/>
      <c r="CK64" s="1382"/>
    </row>
    <row r="65" spans="1:89" x14ac:dyDescent="0.25">
      <c r="A65" s="1382"/>
      <c r="B65" s="1796"/>
      <c r="C65" s="1466">
        <v>2</v>
      </c>
      <c r="D65" s="1467" t="str" cm="1">
        <f t="array" aca="1" ref="D65" ca="1">IF(INDIRECT("'Incentives Worksheet'!H"&amp;'Configurable Tab'!H7+7)=0,"",INDIRECT("'Incentives Worksheet'!H"&amp;'Configurable Tab'!H7+7))</f>
        <v/>
      </c>
      <c r="E65" s="1468" t="str" cm="1">
        <f t="array" aca="1" ref="E65" ca="1">IF(INDIRECT("'Incentives Worksheet'!J"&amp;'Configurable Tab'!H7+7)=0,"",INDIRECT("'Incentives Worksheet'!J"&amp;'Configurable Tab'!H7+7))</f>
        <v/>
      </c>
      <c r="F65" s="1469" t="str" cm="1">
        <f t="array" aca="1" ref="F65" ca="1">IF(INDIRECT("'Incentives Worksheet'!L"&amp;'Configurable Tab'!H7+7)=0,"",INDIRECT("'Incentives Worksheet'!L"&amp;'Configurable Tab'!H7+7))</f>
        <v/>
      </c>
      <c r="G65" s="1394"/>
      <c r="H65" s="1394"/>
      <c r="I65" s="1394"/>
      <c r="J65" s="1394"/>
      <c r="K65" s="1394"/>
      <c r="L65" s="1394"/>
      <c r="M65" s="1394"/>
      <c r="N65" s="1394"/>
      <c r="O65" s="1394"/>
      <c r="P65" s="1394"/>
      <c r="Q65" s="1395"/>
      <c r="R65" s="1382"/>
      <c r="S65" s="1382"/>
      <c r="T65" s="1796"/>
      <c r="U65" s="1466">
        <v>2</v>
      </c>
      <c r="V65" s="1470" t="str" cm="1">
        <f t="array" aca="1" ref="V65" ca="1">IF(INDIRECT("'Incentives Worksheet'!H"&amp;'Configurable Tab'!H8+7)=0,"",INDIRECT("'Incentives Worksheet'!H"&amp;'Configurable Tab'!H8+7))</f>
        <v/>
      </c>
      <c r="W65" s="1471" t="str" cm="1">
        <f t="array" aca="1" ref="W65" ca="1">IF(INDIRECT("'Incentives Worksheet'!J"&amp;'Configurable Tab'!H8+7)=0,"",INDIRECT("'Incentives Worksheet'!J"&amp;'Configurable Tab'!H8+7))</f>
        <v/>
      </c>
      <c r="X65" s="1472" t="str" cm="1">
        <f t="array" aca="1" ref="X65" ca="1">IF(INDIRECT("'Incentives Worksheet'!L"&amp;'Configurable Tab'!H8+7)=0,"",INDIRECT("'Incentives Worksheet'!L"&amp;'Configurable Tab'!H8+7))</f>
        <v/>
      </c>
      <c r="Y65" s="1394"/>
      <c r="Z65" s="1394"/>
      <c r="AA65" s="1394"/>
      <c r="AB65" s="1394"/>
      <c r="AC65" s="1394"/>
      <c r="AD65" s="1394"/>
      <c r="AE65" s="1394"/>
      <c r="AF65" s="1394"/>
      <c r="AG65" s="1394"/>
      <c r="AH65" s="1394"/>
      <c r="AI65" s="1395"/>
      <c r="AJ65" s="1382"/>
      <c r="AK65" s="1382"/>
      <c r="AL65" s="1382"/>
      <c r="AM65" s="1382"/>
      <c r="AN65" s="1382"/>
      <c r="AO65" s="1382"/>
      <c r="AP65" s="1382"/>
      <c r="AQ65" s="1382"/>
      <c r="AR65" s="1382"/>
      <c r="AS65" s="1382"/>
      <c r="AT65" s="1382"/>
      <c r="AU65" s="1382"/>
      <c r="AV65" s="1382"/>
      <c r="AW65" s="1382"/>
      <c r="AX65" s="1382"/>
      <c r="AY65" s="1382"/>
      <c r="AZ65" s="1382"/>
      <c r="BA65" s="1382"/>
      <c r="BB65" s="1382"/>
      <c r="BC65" s="1382"/>
      <c r="BD65" s="1382"/>
      <c r="BE65" s="1382"/>
      <c r="BF65" s="1382"/>
      <c r="BG65" s="1382"/>
      <c r="BH65" s="1382"/>
      <c r="BI65" s="1382"/>
      <c r="BJ65" s="1382"/>
      <c r="BK65" s="1382"/>
      <c r="BL65" s="1382"/>
      <c r="BM65" s="1382"/>
      <c r="BN65" s="1382"/>
      <c r="BO65" s="1382"/>
      <c r="BP65" s="1382"/>
      <c r="BQ65" s="1382"/>
      <c r="BR65" s="1382"/>
      <c r="BS65" s="1382"/>
      <c r="BT65" s="1382"/>
      <c r="BU65" s="1382"/>
      <c r="BV65" s="1382"/>
      <c r="BW65" s="1382"/>
      <c r="BX65" s="1382"/>
      <c r="BY65" s="1382"/>
      <c r="BZ65" s="1382"/>
      <c r="CA65" s="1382"/>
      <c r="CB65" s="1382"/>
      <c r="CC65" s="1382"/>
      <c r="CD65" s="1382"/>
      <c r="CE65" s="1382"/>
      <c r="CF65" s="1382"/>
      <c r="CG65" s="1382"/>
      <c r="CH65" s="1382"/>
      <c r="CI65" s="1382"/>
      <c r="CJ65" s="1382"/>
      <c r="CK65" s="1382"/>
    </row>
    <row r="66" spans="1:89" x14ac:dyDescent="0.25">
      <c r="A66" s="1382"/>
      <c r="B66" s="1796"/>
      <c r="C66" s="1466">
        <v>3</v>
      </c>
      <c r="D66" s="1467" t="str" cm="1">
        <f t="array" aca="1" ref="D66" ca="1">IF(INDIRECT("'Incentives Worksheet'!H"&amp;'Configurable Tab'!H7+8)=0,"",INDIRECT("'Incentives Worksheet'!H"&amp;'Configurable Tab'!H7+8))</f>
        <v/>
      </c>
      <c r="E66" s="1468" t="str" cm="1">
        <f t="array" aca="1" ref="E66" ca="1">IF(INDIRECT("'Incentives Worksheet'!J"&amp;'Configurable Tab'!H7+8)=0,"",INDIRECT("'Incentives Worksheet'!J"&amp;'Configurable Tab'!H7+8))</f>
        <v/>
      </c>
      <c r="F66" s="1469" t="str" cm="1">
        <f t="array" aca="1" ref="F66" ca="1">IF(INDIRECT("'Incentives Worksheet'!L"&amp;'Configurable Tab'!H7+8)=0,"",INDIRECT("'Incentives Worksheet'!L"&amp;'Configurable Tab'!H7+8))</f>
        <v/>
      </c>
      <c r="G66" s="1394"/>
      <c r="H66" s="1394"/>
      <c r="I66" s="1394"/>
      <c r="J66" s="1394"/>
      <c r="K66" s="1394"/>
      <c r="L66" s="1394"/>
      <c r="M66" s="1394"/>
      <c r="N66" s="1394"/>
      <c r="O66" s="1394"/>
      <c r="P66" s="1394"/>
      <c r="Q66" s="1395"/>
      <c r="R66" s="1382"/>
      <c r="S66" s="1382"/>
      <c r="T66" s="1796"/>
      <c r="U66" s="1466">
        <v>3</v>
      </c>
      <c r="V66" s="1470" t="str" cm="1">
        <f t="array" aca="1" ref="V66" ca="1">IF(INDIRECT("'Incentives Worksheet'!H"&amp;'Configurable Tab'!H8+8)=0,"",INDIRECT("'Incentives Worksheet'!H"&amp;'Configurable Tab'!H8+8))</f>
        <v/>
      </c>
      <c r="W66" s="1471" t="str" cm="1">
        <f t="array" aca="1" ref="W66" ca="1">IF(INDIRECT("'Incentives Worksheet'!J"&amp;'Configurable Tab'!H8+8)=0,"",INDIRECT("'Incentives Worksheet'!J"&amp;'Configurable Tab'!H8+8))</f>
        <v/>
      </c>
      <c r="X66" s="1472" t="str" cm="1">
        <f t="array" aca="1" ref="X66" ca="1">IF(INDIRECT("'Incentives Worksheet'!L"&amp;'Configurable Tab'!H8+8)=0,"",INDIRECT("'Incentives Worksheet'!L"&amp;'Configurable Tab'!H8+8))</f>
        <v/>
      </c>
      <c r="Y66" s="1394"/>
      <c r="Z66" s="1394"/>
      <c r="AA66" s="1394"/>
      <c r="AB66" s="1394"/>
      <c r="AC66" s="1394"/>
      <c r="AD66" s="1394"/>
      <c r="AE66" s="1394"/>
      <c r="AF66" s="1394"/>
      <c r="AG66" s="1394"/>
      <c r="AH66" s="1394"/>
      <c r="AI66" s="1395"/>
      <c r="AJ66" s="1382"/>
      <c r="AK66" s="1382"/>
      <c r="AL66" s="1382"/>
      <c r="AM66" s="1382"/>
      <c r="AN66" s="1382"/>
      <c r="AO66" s="1382"/>
      <c r="AP66" s="1382"/>
      <c r="AQ66" s="1382"/>
      <c r="AR66" s="1382"/>
      <c r="AS66" s="1382"/>
      <c r="AT66" s="1382"/>
      <c r="AU66" s="1382"/>
      <c r="AV66" s="1382"/>
      <c r="AW66" s="1382"/>
      <c r="AX66" s="1382"/>
      <c r="AY66" s="1382"/>
      <c r="AZ66" s="1382"/>
      <c r="BA66" s="1382"/>
      <c r="BB66" s="1382"/>
      <c r="BC66" s="1382"/>
      <c r="BD66" s="1382"/>
      <c r="BE66" s="1382"/>
      <c r="BF66" s="1382"/>
      <c r="BG66" s="1382"/>
      <c r="BH66" s="1382"/>
      <c r="BI66" s="1382"/>
      <c r="BJ66" s="1382"/>
      <c r="BK66" s="1382"/>
      <c r="BL66" s="1382"/>
      <c r="BM66" s="1382"/>
      <c r="BN66" s="1382"/>
      <c r="BO66" s="1382"/>
      <c r="BP66" s="1382"/>
      <c r="BQ66" s="1382"/>
      <c r="BR66" s="1382"/>
      <c r="BS66" s="1382"/>
      <c r="BT66" s="1382"/>
      <c r="BU66" s="1382"/>
      <c r="BV66" s="1382"/>
      <c r="BW66" s="1382"/>
      <c r="BX66" s="1382"/>
      <c r="BY66" s="1382"/>
      <c r="BZ66" s="1382"/>
      <c r="CA66" s="1382"/>
      <c r="CB66" s="1382"/>
      <c r="CC66" s="1382"/>
      <c r="CD66" s="1382"/>
      <c r="CE66" s="1382"/>
      <c r="CF66" s="1382"/>
      <c r="CG66" s="1382"/>
      <c r="CH66" s="1382"/>
      <c r="CI66" s="1382"/>
      <c r="CJ66" s="1382"/>
      <c r="CK66" s="1382"/>
    </row>
    <row r="67" spans="1:89" x14ac:dyDescent="0.25">
      <c r="A67" s="1382"/>
      <c r="B67" s="1796"/>
      <c r="C67" s="1466">
        <v>4</v>
      </c>
      <c r="D67" s="1467" t="str" cm="1">
        <f t="array" aca="1" ref="D67" ca="1">IF(INDIRECT("'Incentives Worksheet'!H"&amp;'Configurable Tab'!H7+9)=0,"",INDIRECT("'Incentives Worksheet'!H"&amp;'Configurable Tab'!H7+9))</f>
        <v/>
      </c>
      <c r="E67" s="1468" t="str" cm="1">
        <f t="array" aca="1" ref="E67" ca="1">IF(INDIRECT("'Incentives Worksheet'!J"&amp;'Configurable Tab'!H7+9)=0,"",INDIRECT("'Incentives Worksheet'!J"&amp;'Configurable Tab'!H7+9))</f>
        <v/>
      </c>
      <c r="F67" s="1469" t="str" cm="1">
        <f t="array" aca="1" ref="F67" ca="1">IF(INDIRECT("'Incentives Worksheet'!L"&amp;'Configurable Tab'!H7+9)=0,"",INDIRECT("'Incentives Worksheet'!L"&amp;'Configurable Tab'!H7+9))</f>
        <v/>
      </c>
      <c r="G67" s="1394"/>
      <c r="H67" s="1394"/>
      <c r="I67" s="1394"/>
      <c r="J67" s="1394"/>
      <c r="K67" s="1394"/>
      <c r="L67" s="1394"/>
      <c r="M67" s="1394"/>
      <c r="N67" s="1394"/>
      <c r="O67" s="1394"/>
      <c r="P67" s="1394"/>
      <c r="Q67" s="1395"/>
      <c r="R67" s="1382"/>
      <c r="S67" s="1382"/>
      <c r="T67" s="1796"/>
      <c r="U67" s="1466">
        <v>4</v>
      </c>
      <c r="V67" s="1470" t="str" cm="1">
        <f t="array" aca="1" ref="V67" ca="1">IF(INDIRECT("'Incentives Worksheet'!H"&amp;'Configurable Tab'!H8+9)=0,"",INDIRECT("'Incentives Worksheet'!H"&amp;'Configurable Tab'!H8+9))</f>
        <v/>
      </c>
      <c r="W67" s="1471" t="str" cm="1">
        <f t="array" aca="1" ref="W67" ca="1">IF(INDIRECT("'Incentives Worksheet'!J"&amp;'Configurable Tab'!H8+9)=0,"",INDIRECT("'Incentives Worksheet'!J"&amp;'Configurable Tab'!H8+9))</f>
        <v/>
      </c>
      <c r="X67" s="1472" t="str" cm="1">
        <f t="array" aca="1" ref="X67" ca="1">IF(INDIRECT("'Incentives Worksheet'!L"&amp;'Configurable Tab'!H8+9)=0,"",INDIRECT("'Incentives Worksheet'!L"&amp;'Configurable Tab'!H8+9))</f>
        <v/>
      </c>
      <c r="Y67" s="1394"/>
      <c r="Z67" s="1394"/>
      <c r="AA67" s="1394"/>
      <c r="AB67" s="1394"/>
      <c r="AC67" s="1394"/>
      <c r="AD67" s="1394"/>
      <c r="AE67" s="1394"/>
      <c r="AF67" s="1394"/>
      <c r="AG67" s="1394"/>
      <c r="AH67" s="1394"/>
      <c r="AI67" s="1395"/>
      <c r="AJ67" s="1382"/>
      <c r="AK67" s="1382"/>
      <c r="AL67" s="1382"/>
      <c r="AM67" s="1382"/>
      <c r="AN67" s="1382"/>
      <c r="AO67" s="1382"/>
      <c r="AP67" s="1382"/>
      <c r="AQ67" s="1382"/>
      <c r="AR67" s="1382"/>
      <c r="AS67" s="1382"/>
      <c r="AT67" s="1382"/>
      <c r="AU67" s="1382"/>
      <c r="AV67" s="1382"/>
      <c r="AW67" s="1382"/>
      <c r="AX67" s="1382"/>
      <c r="AY67" s="1382"/>
      <c r="AZ67" s="1382"/>
      <c r="BA67" s="1382"/>
      <c r="BB67" s="1382"/>
      <c r="BC67" s="1382"/>
      <c r="BD67" s="1382"/>
      <c r="BE67" s="1382"/>
      <c r="BF67" s="1382"/>
      <c r="BG67" s="1382"/>
      <c r="BH67" s="1382"/>
      <c r="BI67" s="1382"/>
      <c r="BJ67" s="1382"/>
      <c r="BK67" s="1382"/>
      <c r="BL67" s="1382"/>
      <c r="BM67" s="1382"/>
      <c r="BN67" s="1382"/>
      <c r="BO67" s="1382"/>
      <c r="BP67" s="1382"/>
      <c r="BQ67" s="1382"/>
      <c r="BR67" s="1382"/>
      <c r="BS67" s="1382"/>
      <c r="BT67" s="1382"/>
      <c r="BU67" s="1382"/>
      <c r="BV67" s="1382"/>
      <c r="BW67" s="1382"/>
      <c r="BX67" s="1382"/>
      <c r="BY67" s="1382"/>
      <c r="BZ67" s="1382"/>
      <c r="CA67" s="1382"/>
      <c r="CB67" s="1382"/>
      <c r="CC67" s="1382"/>
      <c r="CD67" s="1382"/>
      <c r="CE67" s="1382"/>
      <c r="CF67" s="1382"/>
      <c r="CG67" s="1382"/>
      <c r="CH67" s="1382"/>
      <c r="CI67" s="1382"/>
      <c r="CJ67" s="1382"/>
      <c r="CK67" s="1382"/>
    </row>
    <row r="68" spans="1:89" ht="15.75" thickBot="1" x14ac:dyDescent="0.3">
      <c r="A68" s="1382"/>
      <c r="B68" s="1797"/>
      <c r="C68" s="1445">
        <v>5</v>
      </c>
      <c r="D68" s="1473" t="str" cm="1">
        <f t="array" aca="1" ref="D68" ca="1">IF(INDIRECT("'Incentives Worksheet'!H"&amp;'Configurable Tab'!H7+10)=0,"",INDIRECT("'Incentives Worksheet'!H"&amp;'Configurable Tab'!H7+10))</f>
        <v/>
      </c>
      <c r="E68" s="1447" t="str" cm="1">
        <f t="array" aca="1" ref="E68" ca="1">IF(INDIRECT("'Incentives Worksheet'!J"&amp;'Configurable Tab'!H7+10)=0,"",INDIRECT("'Incentives Worksheet'!J"&amp;'Configurable Tab'!H7+10))</f>
        <v/>
      </c>
      <c r="F68" s="1474" t="str" cm="1">
        <f t="array" aca="1" ref="F68" ca="1">IF(INDIRECT("'Incentives Worksheet'!L"&amp;'Configurable Tab'!H7+10)=0,"",INDIRECT("'Incentives Worksheet'!L"&amp;'Configurable Tab'!H7+10))</f>
        <v/>
      </c>
      <c r="G68" s="1394"/>
      <c r="H68" s="1394"/>
      <c r="I68" s="1394"/>
      <c r="J68" s="1394"/>
      <c r="K68" s="1394"/>
      <c r="L68" s="1394"/>
      <c r="M68" s="1394"/>
      <c r="N68" s="1394"/>
      <c r="O68" s="1394"/>
      <c r="P68" s="1394"/>
      <c r="Q68" s="1395"/>
      <c r="R68" s="1382"/>
      <c r="S68" s="1382"/>
      <c r="T68" s="1797"/>
      <c r="U68" s="1445">
        <v>5</v>
      </c>
      <c r="V68" s="1475" t="str" cm="1">
        <f t="array" aca="1" ref="V68" ca="1">IF(INDIRECT("'Incentives Worksheet'!H"&amp;'Configurable Tab'!H8+10)=0,"",INDIRECT("'Incentives Worksheet'!H"&amp;'Configurable Tab'!H8+10))</f>
        <v/>
      </c>
      <c r="W68" s="1476" t="str" cm="1">
        <f t="array" aca="1" ref="W68" ca="1">IF(INDIRECT("'Incentives Worksheet'!J"&amp;'Configurable Tab'!H8+10)=0,"",INDIRECT("'Incentives Worksheet'!J"&amp;'Configurable Tab'!H8+10))</f>
        <v/>
      </c>
      <c r="X68" s="1477" t="str" cm="1">
        <f t="array" aca="1" ref="X68" ca="1">IF(INDIRECT("'Incentives Worksheet'!L"&amp;'Configurable Tab'!H8+10)=0,"",INDIRECT("'Incentives Worksheet'!L"&amp;'Configurable Tab'!H8+10))</f>
        <v/>
      </c>
      <c r="Y68" s="1394"/>
      <c r="Z68" s="1394"/>
      <c r="AA68" s="1394"/>
      <c r="AB68" s="1394"/>
      <c r="AC68" s="1394"/>
      <c r="AD68" s="1394"/>
      <c r="AE68" s="1394"/>
      <c r="AF68" s="1394"/>
      <c r="AG68" s="1394"/>
      <c r="AH68" s="1394"/>
      <c r="AI68" s="1395"/>
      <c r="AJ68" s="1382"/>
      <c r="AK68" s="1382"/>
      <c r="AL68" s="1382"/>
      <c r="AM68" s="1382"/>
      <c r="AN68" s="1382"/>
      <c r="AO68" s="1382"/>
      <c r="AP68" s="1382"/>
      <c r="AQ68" s="1382"/>
      <c r="AR68" s="1382"/>
      <c r="AS68" s="1382"/>
      <c r="AT68" s="1382"/>
      <c r="AU68" s="1382"/>
      <c r="AV68" s="1382"/>
      <c r="AW68" s="1382"/>
      <c r="AX68" s="1382"/>
      <c r="AY68" s="1382"/>
      <c r="AZ68" s="1382"/>
      <c r="BA68" s="1382"/>
      <c r="BB68" s="1382"/>
      <c r="BC68" s="1382"/>
      <c r="BD68" s="1382"/>
      <c r="BE68" s="1382"/>
      <c r="BF68" s="1382"/>
      <c r="BG68" s="1382"/>
      <c r="BH68" s="1382"/>
      <c r="BI68" s="1382"/>
      <c r="BJ68" s="1382"/>
      <c r="BK68" s="1382"/>
      <c r="BL68" s="1382"/>
      <c r="BM68" s="1382"/>
      <c r="BN68" s="1382"/>
      <c r="BO68" s="1382"/>
      <c r="BP68" s="1382"/>
      <c r="BQ68" s="1382"/>
      <c r="BR68" s="1382"/>
      <c r="BS68" s="1382"/>
      <c r="BT68" s="1382"/>
      <c r="BU68" s="1382"/>
      <c r="BV68" s="1382"/>
      <c r="BW68" s="1382"/>
      <c r="BX68" s="1382"/>
      <c r="BY68" s="1382"/>
      <c r="BZ68" s="1382"/>
      <c r="CA68" s="1382"/>
      <c r="CB68" s="1382"/>
      <c r="CC68" s="1382"/>
      <c r="CD68" s="1382"/>
      <c r="CE68" s="1382"/>
      <c r="CF68" s="1382"/>
      <c r="CG68" s="1382"/>
      <c r="CH68" s="1382"/>
      <c r="CI68" s="1382"/>
      <c r="CJ68" s="1382"/>
      <c r="CK68" s="1382"/>
    </row>
    <row r="69" spans="1:89" ht="15.75" customHeight="1" thickBot="1" x14ac:dyDescent="0.3">
      <c r="A69" s="1382"/>
      <c r="B69" s="1795" t="s">
        <v>1955</v>
      </c>
      <c r="C69" s="1452" t="s">
        <v>1928</v>
      </c>
      <c r="D69" s="1453" t="s">
        <v>131</v>
      </c>
      <c r="E69" s="1453" t="s">
        <v>1929</v>
      </c>
      <c r="F69" s="1382"/>
      <c r="G69" s="1382"/>
      <c r="H69" s="1382"/>
      <c r="I69" s="1382"/>
      <c r="J69" s="1382"/>
      <c r="K69" s="1382"/>
      <c r="L69" s="1382"/>
      <c r="M69" s="1382"/>
      <c r="N69" s="1382"/>
      <c r="O69" s="1382"/>
      <c r="P69" s="1382"/>
      <c r="Q69" s="138"/>
      <c r="R69" s="1382"/>
      <c r="S69" s="1382"/>
      <c r="T69" s="1795" t="s">
        <v>1955</v>
      </c>
      <c r="U69" s="1452" t="s">
        <v>1928</v>
      </c>
      <c r="V69" s="1453" t="s">
        <v>131</v>
      </c>
      <c r="W69" s="1453" t="s">
        <v>1929</v>
      </c>
      <c r="X69" s="1382"/>
      <c r="Y69" s="1382"/>
      <c r="Z69" s="1382"/>
      <c r="AA69" s="1382"/>
      <c r="AB69" s="1382"/>
      <c r="AC69" s="1382"/>
      <c r="AD69" s="1382"/>
      <c r="AE69" s="1382"/>
      <c r="AF69" s="1382"/>
      <c r="AG69" s="1382"/>
      <c r="AH69" s="1382"/>
      <c r="AI69" s="138"/>
      <c r="AJ69" s="1382"/>
      <c r="AK69" s="1382"/>
      <c r="AL69" s="1382"/>
      <c r="AM69" s="1382"/>
      <c r="AN69" s="1382"/>
      <c r="AO69" s="1382"/>
      <c r="AP69" s="1382"/>
      <c r="AQ69" s="1382"/>
      <c r="AR69" s="1382"/>
      <c r="AS69" s="1382"/>
      <c r="AT69" s="1382"/>
      <c r="AU69" s="1382"/>
      <c r="AV69" s="1382"/>
      <c r="AW69" s="1382"/>
      <c r="AX69" s="1382"/>
      <c r="AY69" s="1382"/>
      <c r="AZ69" s="1382"/>
      <c r="BA69" s="1382"/>
      <c r="BB69" s="1382"/>
      <c r="BC69" s="1382"/>
      <c r="BD69" s="1382"/>
      <c r="BE69" s="1382"/>
      <c r="BF69" s="1382"/>
      <c r="BG69" s="1382"/>
      <c r="BH69" s="1382"/>
      <c r="BI69" s="1382"/>
      <c r="BJ69" s="1382"/>
      <c r="BK69" s="1382"/>
      <c r="BL69" s="1382"/>
      <c r="BM69" s="1382"/>
      <c r="BN69" s="1382"/>
      <c r="BO69" s="1382"/>
      <c r="BP69" s="1382"/>
      <c r="BQ69" s="1382"/>
      <c r="BR69" s="1382"/>
      <c r="BS69" s="1382"/>
      <c r="BT69" s="1382"/>
      <c r="BU69" s="1382"/>
      <c r="BV69" s="1382"/>
      <c r="BW69" s="1382"/>
      <c r="BX69" s="1382"/>
      <c r="BY69" s="1382"/>
      <c r="BZ69" s="1382"/>
      <c r="CA69" s="1382"/>
      <c r="CB69" s="1382"/>
      <c r="CC69" s="1382"/>
      <c r="CD69" s="1382"/>
      <c r="CE69" s="1382"/>
      <c r="CF69" s="1382"/>
      <c r="CG69" s="1382"/>
      <c r="CH69" s="1382"/>
      <c r="CI69" s="1382"/>
      <c r="CJ69" s="1382"/>
      <c r="CK69" s="1382"/>
    </row>
    <row r="70" spans="1:89" x14ac:dyDescent="0.25">
      <c r="A70" s="1382"/>
      <c r="B70" s="1798"/>
      <c r="C70" s="1399" t="s">
        <v>1930</v>
      </c>
      <c r="D70" s="1399" t="s">
        <v>1931</v>
      </c>
      <c r="E70" s="1400"/>
      <c r="F70" s="1382"/>
      <c r="G70" s="1382"/>
      <c r="H70" s="1382"/>
      <c r="I70" s="1382"/>
      <c r="J70" s="1382"/>
      <c r="K70" s="1382"/>
      <c r="L70" s="1382"/>
      <c r="M70" s="1382"/>
      <c r="N70" s="1382"/>
      <c r="O70" s="1382"/>
      <c r="P70" s="1382"/>
      <c r="Q70" s="138"/>
      <c r="R70" s="1382"/>
      <c r="S70" s="1382"/>
      <c r="T70" s="1798"/>
      <c r="U70" s="1399" t="s">
        <v>1930</v>
      </c>
      <c r="V70" s="1399" t="s">
        <v>1931</v>
      </c>
      <c r="W70" s="1400"/>
      <c r="X70" s="1382"/>
      <c r="Y70" s="1382"/>
      <c r="Z70" s="1382"/>
      <c r="AA70" s="1382"/>
      <c r="AB70" s="1382"/>
      <c r="AC70" s="1382"/>
      <c r="AD70" s="1382"/>
      <c r="AE70" s="1382"/>
      <c r="AF70" s="1382"/>
      <c r="AG70" s="1382"/>
      <c r="AH70" s="1382"/>
      <c r="AI70" s="138"/>
      <c r="AJ70" s="1382"/>
      <c r="AK70" s="1382"/>
      <c r="AL70" s="1382"/>
      <c r="AM70" s="1382"/>
      <c r="AN70" s="1382"/>
      <c r="AO70" s="1382"/>
      <c r="AP70" s="1382"/>
      <c r="AQ70" s="1382"/>
      <c r="AR70" s="1382"/>
      <c r="AS70" s="1382"/>
      <c r="AT70" s="1382"/>
      <c r="AU70" s="1382"/>
      <c r="AV70" s="1382"/>
      <c r="AW70" s="1382"/>
      <c r="AX70" s="1382"/>
      <c r="AY70" s="1382"/>
      <c r="AZ70" s="1382"/>
      <c r="BA70" s="1382"/>
      <c r="BB70" s="1382"/>
      <c r="BC70" s="1382"/>
      <c r="BD70" s="1382"/>
      <c r="BE70" s="1382"/>
      <c r="BF70" s="1382"/>
      <c r="BG70" s="1382"/>
      <c r="BH70" s="1382"/>
      <c r="BI70" s="1382"/>
      <c r="BJ70" s="1382"/>
      <c r="BK70" s="1382"/>
      <c r="BL70" s="1382"/>
      <c r="BM70" s="1382"/>
      <c r="BN70" s="1382"/>
      <c r="BO70" s="1382"/>
      <c r="BP70" s="1382"/>
      <c r="BQ70" s="1382"/>
      <c r="BR70" s="1382"/>
      <c r="BS70" s="1382"/>
      <c r="BT70" s="1382"/>
      <c r="BU70" s="1382"/>
      <c r="BV70" s="1382"/>
      <c r="BW70" s="1382"/>
      <c r="BX70" s="1382"/>
      <c r="BY70" s="1382"/>
      <c r="BZ70" s="1382"/>
      <c r="CA70" s="1382"/>
      <c r="CB70" s="1382"/>
      <c r="CC70" s="1382"/>
      <c r="CD70" s="1382"/>
      <c r="CE70" s="1382"/>
      <c r="CF70" s="1382"/>
      <c r="CG70" s="1382"/>
      <c r="CH70" s="1382"/>
      <c r="CI70" s="1382"/>
      <c r="CJ70" s="1382"/>
      <c r="CK70" s="1382"/>
    </row>
    <row r="71" spans="1:89" x14ac:dyDescent="0.25">
      <c r="A71" s="1382"/>
      <c r="B71" s="1798"/>
      <c r="C71" s="1401" t="s">
        <v>1930</v>
      </c>
      <c r="D71" s="1401" t="s">
        <v>1932</v>
      </c>
      <c r="E71" s="1402" t="s">
        <v>1933</v>
      </c>
      <c r="F71" s="1382"/>
      <c r="G71" s="1382"/>
      <c r="H71" s="1382"/>
      <c r="I71" s="1382"/>
      <c r="J71" s="1382"/>
      <c r="K71" s="1382"/>
      <c r="L71" s="1382"/>
      <c r="M71" s="1382"/>
      <c r="N71" s="1382"/>
      <c r="O71" s="1382"/>
      <c r="P71" s="1382"/>
      <c r="Q71" s="138"/>
      <c r="R71" s="1382"/>
      <c r="S71" s="1382"/>
      <c r="T71" s="1798"/>
      <c r="U71" s="1401" t="s">
        <v>1930</v>
      </c>
      <c r="V71" s="1401" t="s">
        <v>1932</v>
      </c>
      <c r="W71" s="1402" t="s">
        <v>1933</v>
      </c>
      <c r="X71" s="1382"/>
      <c r="Y71" s="1382"/>
      <c r="Z71" s="1382"/>
      <c r="AA71" s="1382"/>
      <c r="AB71" s="1382"/>
      <c r="AC71" s="1382"/>
      <c r="AD71" s="1382"/>
      <c r="AE71" s="1382"/>
      <c r="AF71" s="1382"/>
      <c r="AG71" s="1382"/>
      <c r="AH71" s="1382"/>
      <c r="AI71" s="138"/>
      <c r="AJ71" s="1382"/>
      <c r="AK71" s="1382"/>
      <c r="AL71" s="1382"/>
      <c r="AM71" s="1382"/>
      <c r="AN71" s="1382"/>
      <c r="AO71" s="1382"/>
      <c r="AP71" s="1382"/>
      <c r="AQ71" s="1382"/>
      <c r="AR71" s="1382"/>
      <c r="AS71" s="1382"/>
      <c r="AT71" s="1382"/>
      <c r="AU71" s="1382"/>
      <c r="AV71" s="1382"/>
      <c r="AW71" s="1382"/>
      <c r="AX71" s="1382"/>
      <c r="AY71" s="1382"/>
      <c r="AZ71" s="1382"/>
      <c r="BA71" s="1382"/>
      <c r="BB71" s="1382"/>
      <c r="BC71" s="1382"/>
      <c r="BD71" s="1382"/>
      <c r="BE71" s="1382"/>
      <c r="BF71" s="1382"/>
      <c r="BG71" s="1382"/>
      <c r="BH71" s="1382"/>
      <c r="BI71" s="1382"/>
      <c r="BJ71" s="1382"/>
      <c r="BK71" s="1382"/>
      <c r="BL71" s="1382"/>
      <c r="BM71" s="1382"/>
      <c r="BN71" s="1382"/>
      <c r="BO71" s="1382"/>
      <c r="BP71" s="1382"/>
      <c r="BQ71" s="1382"/>
      <c r="BR71" s="1382"/>
      <c r="BS71" s="1382"/>
      <c r="BT71" s="1382"/>
      <c r="BU71" s="1382"/>
      <c r="BV71" s="1382"/>
      <c r="BW71" s="1382"/>
      <c r="BX71" s="1382"/>
      <c r="BY71" s="1382"/>
      <c r="BZ71" s="1382"/>
      <c r="CA71" s="1382"/>
      <c r="CB71" s="1382"/>
      <c r="CC71" s="1382"/>
      <c r="CD71" s="1382"/>
      <c r="CE71" s="1382"/>
      <c r="CF71" s="1382"/>
      <c r="CG71" s="1382"/>
      <c r="CH71" s="1382"/>
      <c r="CI71" s="1382"/>
      <c r="CJ71" s="1382"/>
      <c r="CK71" s="1382"/>
    </row>
    <row r="72" spans="1:89" x14ac:dyDescent="0.25">
      <c r="A72" s="1382"/>
      <c r="B72" s="1798"/>
      <c r="C72" s="1401" t="s">
        <v>1930</v>
      </c>
      <c r="D72" s="1401" t="s">
        <v>1934</v>
      </c>
      <c r="E72" s="1402" t="s">
        <v>1802</v>
      </c>
      <c r="F72" s="1382"/>
      <c r="G72" s="1382"/>
      <c r="H72" s="1382"/>
      <c r="I72" s="1382"/>
      <c r="J72" s="1382"/>
      <c r="K72" s="1382"/>
      <c r="L72" s="1382"/>
      <c r="M72" s="1382"/>
      <c r="N72" s="1382"/>
      <c r="O72" s="1382"/>
      <c r="P72" s="1382"/>
      <c r="Q72" s="138"/>
      <c r="R72" s="1382"/>
      <c r="S72" s="1382"/>
      <c r="T72" s="1798"/>
      <c r="U72" s="1401" t="s">
        <v>1930</v>
      </c>
      <c r="V72" s="1401" t="s">
        <v>1934</v>
      </c>
      <c r="W72" s="1402" t="s">
        <v>1802</v>
      </c>
      <c r="X72" s="1382"/>
      <c r="Y72" s="1382"/>
      <c r="Z72" s="1382"/>
      <c r="AA72" s="1382"/>
      <c r="AB72" s="1382"/>
      <c r="AC72" s="1382"/>
      <c r="AD72" s="1382"/>
      <c r="AE72" s="1382"/>
      <c r="AF72" s="1382"/>
      <c r="AG72" s="1382"/>
      <c r="AH72" s="1382"/>
      <c r="AI72" s="138"/>
      <c r="AJ72" s="1382"/>
      <c r="AK72" s="1382"/>
      <c r="AL72" s="1382"/>
      <c r="AM72" s="1382"/>
      <c r="AN72" s="1382"/>
      <c r="AO72" s="1382"/>
      <c r="AP72" s="1382"/>
      <c r="AQ72" s="1382"/>
      <c r="AR72" s="1382"/>
      <c r="AS72" s="1382"/>
      <c r="AT72" s="1382"/>
      <c r="AU72" s="1382"/>
      <c r="AV72" s="1382"/>
      <c r="AW72" s="1382"/>
      <c r="AX72" s="1382"/>
      <c r="AY72" s="1382"/>
      <c r="AZ72" s="1382"/>
      <c r="BA72" s="1382"/>
      <c r="BB72" s="1382"/>
      <c r="BC72" s="1382"/>
      <c r="BD72" s="1382"/>
      <c r="BE72" s="1382"/>
      <c r="BF72" s="1382"/>
      <c r="BG72" s="1382"/>
      <c r="BH72" s="1382"/>
      <c r="BI72" s="1382"/>
      <c r="BJ72" s="1382"/>
      <c r="BK72" s="1382"/>
      <c r="BL72" s="1382"/>
      <c r="BM72" s="1382"/>
      <c r="BN72" s="1382"/>
      <c r="BO72" s="1382"/>
      <c r="BP72" s="1382"/>
      <c r="BQ72" s="1382"/>
      <c r="BR72" s="1382"/>
      <c r="BS72" s="1382"/>
      <c r="BT72" s="1382"/>
      <c r="BU72" s="1382"/>
      <c r="BV72" s="1382"/>
      <c r="BW72" s="1382"/>
      <c r="BX72" s="1382"/>
      <c r="BY72" s="1382"/>
      <c r="BZ72" s="1382"/>
      <c r="CA72" s="1382"/>
      <c r="CB72" s="1382"/>
      <c r="CC72" s="1382"/>
      <c r="CD72" s="1382"/>
      <c r="CE72" s="1382"/>
      <c r="CF72" s="1382"/>
      <c r="CG72" s="1382"/>
      <c r="CH72" s="1382"/>
      <c r="CI72" s="1382"/>
      <c r="CJ72" s="1382"/>
      <c r="CK72" s="1382"/>
    </row>
    <row r="73" spans="1:89" ht="15.75" thickBot="1" x14ac:dyDescent="0.3">
      <c r="A73" s="1382"/>
      <c r="B73" s="1799"/>
      <c r="C73" s="1403" t="s">
        <v>1930</v>
      </c>
      <c r="D73" s="1403" t="s">
        <v>1935</v>
      </c>
      <c r="E73" s="1404" t="s">
        <v>1936</v>
      </c>
      <c r="F73" s="1382"/>
      <c r="G73" s="1382"/>
      <c r="H73" s="1382"/>
      <c r="I73" s="1382"/>
      <c r="J73" s="1382"/>
      <c r="K73" s="1382"/>
      <c r="L73" s="1382"/>
      <c r="M73" s="1382"/>
      <c r="N73" s="1382"/>
      <c r="O73" s="1382"/>
      <c r="P73" s="1382"/>
      <c r="Q73" s="138"/>
      <c r="R73" s="1382"/>
      <c r="S73" s="1382"/>
      <c r="T73" s="1799"/>
      <c r="U73" s="1403" t="s">
        <v>1930</v>
      </c>
      <c r="V73" s="1403" t="s">
        <v>1935</v>
      </c>
      <c r="W73" s="1404" t="s">
        <v>1936</v>
      </c>
      <c r="X73" s="1382"/>
      <c r="Y73" s="1382"/>
      <c r="Z73" s="1382"/>
      <c r="AA73" s="1382"/>
      <c r="AB73" s="1382"/>
      <c r="AC73" s="1382"/>
      <c r="AD73" s="1382"/>
      <c r="AE73" s="1382"/>
      <c r="AF73" s="1382"/>
      <c r="AG73" s="1382"/>
      <c r="AH73" s="1382"/>
      <c r="AI73" s="138"/>
      <c r="AJ73" s="1382"/>
      <c r="AK73" s="1382"/>
      <c r="AL73" s="1382"/>
      <c r="AM73" s="1382"/>
      <c r="AN73" s="1382"/>
      <c r="AO73" s="1382"/>
      <c r="AP73" s="1382"/>
      <c r="AQ73" s="1382"/>
      <c r="AR73" s="1382"/>
      <c r="AS73" s="1382"/>
      <c r="AT73" s="1382"/>
      <c r="AU73" s="1382"/>
      <c r="AV73" s="1382"/>
      <c r="AW73" s="1382"/>
      <c r="AX73" s="1382"/>
      <c r="AY73" s="1382"/>
      <c r="AZ73" s="1382"/>
      <c r="BA73" s="1382"/>
      <c r="BB73" s="1382"/>
      <c r="BC73" s="1382"/>
      <c r="BD73" s="1382"/>
      <c r="BE73" s="1382"/>
      <c r="BF73" s="1382"/>
      <c r="BG73" s="1382"/>
      <c r="BH73" s="1382"/>
      <c r="BI73" s="1382"/>
      <c r="BJ73" s="1382"/>
      <c r="BK73" s="1382"/>
      <c r="BL73" s="1382"/>
      <c r="BM73" s="1382"/>
      <c r="BN73" s="1382"/>
      <c r="BO73" s="1382"/>
      <c r="BP73" s="1382"/>
      <c r="BQ73" s="1382"/>
      <c r="BR73" s="1382"/>
      <c r="BS73" s="1382"/>
      <c r="BT73" s="1382"/>
      <c r="BU73" s="1382"/>
      <c r="BV73" s="1382"/>
      <c r="BW73" s="1382"/>
      <c r="BX73" s="1382"/>
      <c r="BY73" s="1382"/>
      <c r="BZ73" s="1382"/>
      <c r="CA73" s="1382"/>
      <c r="CB73" s="1382"/>
      <c r="CC73" s="1382"/>
      <c r="CD73" s="1382"/>
      <c r="CE73" s="1382"/>
      <c r="CF73" s="1382"/>
      <c r="CG73" s="1382"/>
      <c r="CH73" s="1382"/>
      <c r="CI73" s="1382"/>
      <c r="CJ73" s="1382"/>
      <c r="CK73" s="1382"/>
    </row>
    <row r="74" spans="1:89" ht="15.75" customHeight="1" thickBot="1" x14ac:dyDescent="0.3">
      <c r="A74" s="1382"/>
      <c r="B74" s="1795" t="s">
        <v>1937</v>
      </c>
      <c r="C74" s="1406" t="s">
        <v>1938</v>
      </c>
      <c r="D74" s="1406" t="s">
        <v>1928</v>
      </c>
      <c r="E74" s="1406" t="s">
        <v>131</v>
      </c>
      <c r="F74" s="1406" t="s">
        <v>1929</v>
      </c>
      <c r="G74" s="1406" t="s">
        <v>1939</v>
      </c>
      <c r="H74" s="1407" t="s">
        <v>1940</v>
      </c>
      <c r="I74" s="1408" t="s">
        <v>794</v>
      </c>
      <c r="J74" s="1408" t="s">
        <v>795</v>
      </c>
      <c r="K74" s="1408" t="s">
        <v>800</v>
      </c>
      <c r="L74" s="1408" t="s">
        <v>801</v>
      </c>
      <c r="M74" s="1408" t="s">
        <v>204</v>
      </c>
      <c r="N74" s="1382"/>
      <c r="O74" s="1382"/>
      <c r="P74" s="1382"/>
      <c r="Q74" s="138"/>
      <c r="R74" s="1382"/>
      <c r="S74" s="1382"/>
      <c r="T74" s="1795" t="s">
        <v>1937</v>
      </c>
      <c r="U74" s="1478" t="s">
        <v>1938</v>
      </c>
      <c r="V74" s="1406" t="s">
        <v>1928</v>
      </c>
      <c r="W74" s="1406" t="s">
        <v>131</v>
      </c>
      <c r="X74" s="1406" t="s">
        <v>1929</v>
      </c>
      <c r="Y74" s="1406" t="s">
        <v>1939</v>
      </c>
      <c r="Z74" s="1407" t="s">
        <v>1940</v>
      </c>
      <c r="AA74" s="1408" t="s">
        <v>794</v>
      </c>
      <c r="AB74" s="1408" t="s">
        <v>795</v>
      </c>
      <c r="AC74" s="1408" t="s">
        <v>800</v>
      </c>
      <c r="AD74" s="1408" t="s">
        <v>801</v>
      </c>
      <c r="AE74" s="1408" t="s">
        <v>204</v>
      </c>
      <c r="AF74" s="1382"/>
      <c r="AG74" s="1382"/>
      <c r="AH74" s="1382"/>
      <c r="AI74" s="138"/>
      <c r="AJ74" s="1382"/>
      <c r="AK74" s="1382"/>
      <c r="AL74" s="1382"/>
      <c r="AM74" s="1382"/>
      <c r="AN74" s="1382"/>
      <c r="AO74" s="1382"/>
      <c r="AP74" s="1382"/>
      <c r="AQ74" s="1382"/>
      <c r="AR74" s="1382"/>
      <c r="AS74" s="1382"/>
      <c r="AT74" s="1382"/>
      <c r="AU74" s="1382"/>
      <c r="AV74" s="1382"/>
      <c r="AW74" s="1382"/>
      <c r="AX74" s="1382"/>
      <c r="AY74" s="1382"/>
      <c r="AZ74" s="1382"/>
      <c r="BA74" s="1382"/>
      <c r="BB74" s="1382"/>
      <c r="BC74" s="1382"/>
      <c r="BD74" s="1382"/>
      <c r="BE74" s="1382"/>
      <c r="BF74" s="1382"/>
      <c r="BG74" s="1382"/>
      <c r="BH74" s="1382"/>
      <c r="BI74" s="1382"/>
      <c r="BJ74" s="1382"/>
      <c r="BK74" s="1382"/>
      <c r="BL74" s="1382"/>
      <c r="BM74" s="1382"/>
      <c r="BN74" s="1382"/>
      <c r="BO74" s="1382"/>
      <c r="BP74" s="1382"/>
      <c r="BQ74" s="1382"/>
      <c r="BR74" s="1382"/>
      <c r="BS74" s="1382"/>
      <c r="BT74" s="1382"/>
      <c r="BU74" s="1382"/>
      <c r="BV74" s="1382"/>
      <c r="BW74" s="1382"/>
      <c r="BX74" s="1382"/>
      <c r="BY74" s="1382"/>
      <c r="BZ74" s="1382"/>
      <c r="CA74" s="1382"/>
      <c r="CB74" s="1382"/>
      <c r="CC74" s="1382"/>
      <c r="CD74" s="1382"/>
      <c r="CE74" s="1382"/>
      <c r="CF74" s="1382"/>
      <c r="CG74" s="1382"/>
      <c r="CH74" s="1382"/>
      <c r="CI74" s="1382"/>
      <c r="CJ74" s="1382"/>
      <c r="CK74" s="1382"/>
    </row>
    <row r="75" spans="1:89" x14ac:dyDescent="0.25">
      <c r="A75" s="1382"/>
      <c r="B75" s="1796"/>
      <c r="C75" s="1405">
        <v>1</v>
      </c>
      <c r="D75" s="1402" t="s">
        <v>1941</v>
      </c>
      <c r="E75" s="1402" t="s">
        <v>1527</v>
      </c>
      <c r="F75" s="1402" t="str">
        <f>'Required Info to Submit'!E23</f>
        <v/>
      </c>
      <c r="G75" s="1409" t="str">
        <f>'Required Info to Submit'!K23</f>
        <v/>
      </c>
      <c r="H75" s="1410" t="str">
        <f>'Required Info to Submit'!L23</f>
        <v/>
      </c>
      <c r="I75" s="1402" t="str">
        <f>'Required Info to Submit'!F23</f>
        <v/>
      </c>
      <c r="J75" s="1402" t="str">
        <f>'Required Info to Submit'!G23</f>
        <v/>
      </c>
      <c r="K75" s="1402" t="str">
        <f>'Required Info to Submit'!H23</f>
        <v/>
      </c>
      <c r="L75" s="1402" t="str">
        <f>'Required Info to Submit'!I23</f>
        <v/>
      </c>
      <c r="M75" s="1402" t="str">
        <f>'Required Info to Submit'!J23</f>
        <v/>
      </c>
      <c r="N75" s="1382"/>
      <c r="O75" s="1382"/>
      <c r="P75" s="1382"/>
      <c r="Q75" s="138"/>
      <c r="R75" s="1382"/>
      <c r="S75" s="1382"/>
      <c r="T75" s="1796"/>
      <c r="U75" s="1405">
        <v>1</v>
      </c>
      <c r="V75" s="1402" t="s">
        <v>1941</v>
      </c>
      <c r="W75" s="1402" t="s">
        <v>1527</v>
      </c>
      <c r="X75" s="1402" t="str">
        <f>'Required Info to Submit'!E23</f>
        <v/>
      </c>
      <c r="Y75" s="1409" t="str">
        <f>'Required Info to Submit'!K23</f>
        <v/>
      </c>
      <c r="Z75" s="1410" t="str">
        <f>'Required Info to Submit'!L23</f>
        <v/>
      </c>
      <c r="AA75" s="1402" t="str">
        <f>'Required Info to Submit'!F23</f>
        <v/>
      </c>
      <c r="AB75" s="1402" t="str">
        <f>'Required Info to Submit'!G23</f>
        <v/>
      </c>
      <c r="AC75" s="1402" t="str">
        <f>'Required Info to Submit'!H23</f>
        <v/>
      </c>
      <c r="AD75" s="1402" t="str">
        <f>'Required Info to Submit'!I23</f>
        <v/>
      </c>
      <c r="AE75" s="1402" t="str">
        <f>'Required Info to Submit'!J23</f>
        <v/>
      </c>
      <c r="AF75" s="1382"/>
      <c r="AG75" s="1382"/>
      <c r="AH75" s="1382"/>
      <c r="AI75" s="138"/>
      <c r="AJ75" s="1382"/>
      <c r="AK75" s="1382"/>
      <c r="AL75" s="1382"/>
      <c r="AM75" s="1382"/>
      <c r="AN75" s="1382"/>
      <c r="AO75" s="1382"/>
      <c r="AP75" s="1382"/>
      <c r="AQ75" s="1382"/>
      <c r="AR75" s="1382"/>
      <c r="AS75" s="1382"/>
      <c r="AT75" s="1382"/>
      <c r="AU75" s="1382"/>
      <c r="AV75" s="1382"/>
      <c r="AW75" s="1382"/>
      <c r="AX75" s="1382"/>
      <c r="AY75" s="1382"/>
      <c r="AZ75" s="1382"/>
      <c r="BA75" s="1382"/>
      <c r="BB75" s="1382"/>
      <c r="BC75" s="1382"/>
      <c r="BD75" s="1382"/>
      <c r="BE75" s="1382"/>
      <c r="BF75" s="1382"/>
      <c r="BG75" s="1382"/>
      <c r="BH75" s="1382"/>
      <c r="BI75" s="1382"/>
      <c r="BJ75" s="1382"/>
      <c r="BK75" s="1382"/>
      <c r="BL75" s="1382"/>
      <c r="BM75" s="1382"/>
      <c r="BN75" s="1382"/>
      <c r="BO75" s="1382"/>
      <c r="BP75" s="1382"/>
      <c r="BQ75" s="1382"/>
      <c r="BR75" s="1382"/>
      <c r="BS75" s="1382"/>
      <c r="BT75" s="1382"/>
      <c r="BU75" s="1382"/>
      <c r="BV75" s="1382"/>
      <c r="BW75" s="1382"/>
      <c r="BX75" s="1382"/>
      <c r="BY75" s="1382"/>
      <c r="BZ75" s="1382"/>
      <c r="CA75" s="1382"/>
      <c r="CB75" s="1382"/>
      <c r="CC75" s="1382"/>
      <c r="CD75" s="1382"/>
      <c r="CE75" s="1382"/>
      <c r="CF75" s="1382"/>
      <c r="CG75" s="1382"/>
      <c r="CH75" s="1382"/>
      <c r="CI75" s="1382"/>
      <c r="CJ75" s="1382"/>
      <c r="CK75" s="1382"/>
    </row>
    <row r="76" spans="1:89" x14ac:dyDescent="0.25">
      <c r="A76" s="1382"/>
      <c r="B76" s="1796"/>
      <c r="C76" s="1414">
        <v>2</v>
      </c>
      <c r="D76" s="1402" t="s">
        <v>1941</v>
      </c>
      <c r="E76" s="1402" t="s">
        <v>1527</v>
      </c>
      <c r="F76" s="1402" t="str">
        <f>'Required Info to Submit'!E24</f>
        <v/>
      </c>
      <c r="G76" s="1409" t="str">
        <f>'Required Info to Submit'!K24</f>
        <v/>
      </c>
      <c r="H76" s="1410" t="str">
        <f>'Required Info to Submit'!L24</f>
        <v/>
      </c>
      <c r="I76" s="1402" t="str">
        <f>'Required Info to Submit'!F24</f>
        <v/>
      </c>
      <c r="J76" s="1402" t="str">
        <f>'Required Info to Submit'!G24</f>
        <v/>
      </c>
      <c r="K76" s="1402" t="str">
        <f>'Required Info to Submit'!H24</f>
        <v/>
      </c>
      <c r="L76" s="1402" t="str">
        <f>'Required Info to Submit'!I24</f>
        <v/>
      </c>
      <c r="M76" s="1402" t="str">
        <f>'Required Info to Submit'!J24</f>
        <v/>
      </c>
      <c r="N76" s="1382"/>
      <c r="O76" s="1382"/>
      <c r="P76" s="1382"/>
      <c r="Q76" s="138"/>
      <c r="R76" s="1382"/>
      <c r="S76" s="1382"/>
      <c r="T76" s="1796"/>
      <c r="U76" s="1414">
        <v>2</v>
      </c>
      <c r="V76" s="1402" t="s">
        <v>1941</v>
      </c>
      <c r="W76" s="1402" t="s">
        <v>1527</v>
      </c>
      <c r="X76" s="1402" t="str">
        <f>'Required Info to Submit'!E24</f>
        <v/>
      </c>
      <c r="Y76" s="1409" t="str">
        <f>'Required Info to Submit'!K24</f>
        <v/>
      </c>
      <c r="Z76" s="1410" t="str">
        <f>'Required Info to Submit'!L24</f>
        <v/>
      </c>
      <c r="AA76" s="1402" t="str">
        <f>'Required Info to Submit'!F24</f>
        <v/>
      </c>
      <c r="AB76" s="1402" t="str">
        <f>'Required Info to Submit'!G24</f>
        <v/>
      </c>
      <c r="AC76" s="1402" t="str">
        <f>'Required Info to Submit'!H24</f>
        <v/>
      </c>
      <c r="AD76" s="1402" t="str">
        <f>'Required Info to Submit'!I24</f>
        <v/>
      </c>
      <c r="AE76" s="1402" t="str">
        <f>'Required Info to Submit'!J24</f>
        <v/>
      </c>
      <c r="AF76" s="1382"/>
      <c r="AG76" s="1382"/>
      <c r="AH76" s="1382"/>
      <c r="AI76" s="138"/>
      <c r="AJ76" s="1382"/>
      <c r="AK76" s="1382"/>
      <c r="AL76" s="1382"/>
      <c r="AM76" s="1382"/>
      <c r="AN76" s="1382"/>
      <c r="AO76" s="1382"/>
      <c r="AP76" s="1382"/>
      <c r="AQ76" s="1382"/>
      <c r="AR76" s="1382"/>
      <c r="AS76" s="1382"/>
      <c r="AT76" s="1382"/>
      <c r="AU76" s="1382"/>
      <c r="AV76" s="1382"/>
      <c r="AW76" s="1382"/>
      <c r="AX76" s="1382"/>
      <c r="AY76" s="1382"/>
      <c r="AZ76" s="1382"/>
      <c r="BA76" s="1382"/>
      <c r="BB76" s="1382"/>
      <c r="BC76" s="1382"/>
      <c r="BD76" s="1382"/>
      <c r="BE76" s="1382"/>
      <c r="BF76" s="1382"/>
      <c r="BG76" s="1382"/>
      <c r="BH76" s="1382"/>
      <c r="BI76" s="1382"/>
      <c r="BJ76" s="1382"/>
      <c r="BK76" s="1382"/>
      <c r="BL76" s="1382"/>
      <c r="BM76" s="1382"/>
      <c r="BN76" s="1382"/>
      <c r="BO76" s="1382"/>
      <c r="BP76" s="1382"/>
      <c r="BQ76" s="1382"/>
      <c r="BR76" s="1382"/>
      <c r="BS76" s="1382"/>
      <c r="BT76" s="1382"/>
      <c r="BU76" s="1382"/>
      <c r="BV76" s="1382"/>
      <c r="BW76" s="1382"/>
      <c r="BX76" s="1382"/>
      <c r="BY76" s="1382"/>
      <c r="BZ76" s="1382"/>
      <c r="CA76" s="1382"/>
      <c r="CB76" s="1382"/>
      <c r="CC76" s="1382"/>
      <c r="CD76" s="1382"/>
      <c r="CE76" s="1382"/>
      <c r="CF76" s="1382"/>
      <c r="CG76" s="1382"/>
      <c r="CH76" s="1382"/>
      <c r="CI76" s="1382"/>
      <c r="CJ76" s="1382"/>
      <c r="CK76" s="1382"/>
    </row>
    <row r="77" spans="1:89" x14ac:dyDescent="0.25">
      <c r="A77" s="1382"/>
      <c r="B77" s="1796"/>
      <c r="C77" s="1414">
        <v>3</v>
      </c>
      <c r="D77" s="1402" t="s">
        <v>1941</v>
      </c>
      <c r="E77" s="1402" t="s">
        <v>1527</v>
      </c>
      <c r="F77" s="1402" t="str">
        <f>'Required Info to Submit'!E25</f>
        <v/>
      </c>
      <c r="G77" s="1409" t="str">
        <f>'Required Info to Submit'!K25</f>
        <v/>
      </c>
      <c r="H77" s="1410" t="str">
        <f>'Required Info to Submit'!L25</f>
        <v/>
      </c>
      <c r="I77" s="1402" t="str">
        <f>'Required Info to Submit'!F25</f>
        <v/>
      </c>
      <c r="J77" s="1402" t="str">
        <f>'Required Info to Submit'!G25</f>
        <v/>
      </c>
      <c r="K77" s="1402" t="str">
        <f>'Required Info to Submit'!H25</f>
        <v/>
      </c>
      <c r="L77" s="1402" t="str">
        <f>'Required Info to Submit'!I25</f>
        <v/>
      </c>
      <c r="M77" s="1402" t="str">
        <f>'Required Info to Submit'!J25</f>
        <v/>
      </c>
      <c r="N77" s="1382"/>
      <c r="O77" s="1382"/>
      <c r="P77" s="1382"/>
      <c r="Q77" s="138"/>
      <c r="R77" s="1382"/>
      <c r="S77" s="1382"/>
      <c r="T77" s="1796"/>
      <c r="U77" s="1414">
        <v>3</v>
      </c>
      <c r="V77" s="1402" t="s">
        <v>1941</v>
      </c>
      <c r="W77" s="1402" t="s">
        <v>1527</v>
      </c>
      <c r="X77" s="1402" t="str">
        <f>'Required Info to Submit'!E25</f>
        <v/>
      </c>
      <c r="Y77" s="1409" t="str">
        <f>'Required Info to Submit'!K25</f>
        <v/>
      </c>
      <c r="Z77" s="1410" t="str">
        <f>'Required Info to Submit'!L25</f>
        <v/>
      </c>
      <c r="AA77" s="1402" t="str">
        <f>'Required Info to Submit'!F25</f>
        <v/>
      </c>
      <c r="AB77" s="1402" t="str">
        <f>'Required Info to Submit'!G25</f>
        <v/>
      </c>
      <c r="AC77" s="1402" t="str">
        <f>'Required Info to Submit'!H25</f>
        <v/>
      </c>
      <c r="AD77" s="1402" t="str">
        <f>'Required Info to Submit'!I25</f>
        <v/>
      </c>
      <c r="AE77" s="1402" t="str">
        <f>'Required Info to Submit'!J25</f>
        <v/>
      </c>
      <c r="AF77" s="1382"/>
      <c r="AG77" s="1382"/>
      <c r="AH77" s="1382"/>
      <c r="AI77" s="138"/>
      <c r="AJ77" s="1382"/>
      <c r="AK77" s="1382"/>
      <c r="AL77" s="1382"/>
      <c r="AM77" s="1382"/>
      <c r="AN77" s="1382"/>
      <c r="AO77" s="1382"/>
      <c r="AP77" s="1382"/>
      <c r="AQ77" s="1382"/>
      <c r="AR77" s="1382"/>
      <c r="AS77" s="1382"/>
      <c r="AT77" s="1382"/>
      <c r="AU77" s="1382"/>
      <c r="AV77" s="1382"/>
      <c r="AW77" s="1382"/>
      <c r="AX77" s="1382"/>
      <c r="AY77" s="1382"/>
      <c r="AZ77" s="1382"/>
      <c r="BA77" s="1382"/>
      <c r="BB77" s="1382"/>
      <c r="BC77" s="1382"/>
      <c r="BD77" s="1382"/>
      <c r="BE77" s="1382"/>
      <c r="BF77" s="1382"/>
      <c r="BG77" s="1382"/>
      <c r="BH77" s="1382"/>
      <c r="BI77" s="1382"/>
      <c r="BJ77" s="1382"/>
      <c r="BK77" s="1382"/>
      <c r="BL77" s="1382"/>
      <c r="BM77" s="1382"/>
      <c r="BN77" s="1382"/>
      <c r="BO77" s="1382"/>
      <c r="BP77" s="1382"/>
      <c r="BQ77" s="1382"/>
      <c r="BR77" s="1382"/>
      <c r="BS77" s="1382"/>
      <c r="BT77" s="1382"/>
      <c r="BU77" s="1382"/>
      <c r="BV77" s="1382"/>
      <c r="BW77" s="1382"/>
      <c r="BX77" s="1382"/>
      <c r="BY77" s="1382"/>
      <c r="BZ77" s="1382"/>
      <c r="CA77" s="1382"/>
      <c r="CB77" s="1382"/>
      <c r="CC77" s="1382"/>
      <c r="CD77" s="1382"/>
      <c r="CE77" s="1382"/>
      <c r="CF77" s="1382"/>
      <c r="CG77" s="1382"/>
      <c r="CH77" s="1382"/>
      <c r="CI77" s="1382"/>
      <c r="CJ77" s="1382"/>
      <c r="CK77" s="1382"/>
    </row>
    <row r="78" spans="1:89" x14ac:dyDescent="0.25">
      <c r="A78" s="1382"/>
      <c r="B78" s="1796"/>
      <c r="C78" s="1414">
        <v>4</v>
      </c>
      <c r="D78" s="1402" t="s">
        <v>1941</v>
      </c>
      <c r="E78" s="1402" t="s">
        <v>1527</v>
      </c>
      <c r="F78" s="1402" t="str">
        <f>'Required Info to Submit'!E26</f>
        <v/>
      </c>
      <c r="G78" s="1409" t="str">
        <f>'Required Info to Submit'!K26</f>
        <v/>
      </c>
      <c r="H78" s="1410" t="str">
        <f>'Required Info to Submit'!L26</f>
        <v/>
      </c>
      <c r="I78" s="1402" t="str">
        <f>'Required Info to Submit'!F26</f>
        <v/>
      </c>
      <c r="J78" s="1402" t="str">
        <f>'Required Info to Submit'!G26</f>
        <v/>
      </c>
      <c r="K78" s="1402" t="str">
        <f>'Required Info to Submit'!H26</f>
        <v/>
      </c>
      <c r="L78" s="1402" t="str">
        <f>'Required Info to Submit'!I26</f>
        <v/>
      </c>
      <c r="M78" s="1402" t="str">
        <f>'Required Info to Submit'!J26</f>
        <v/>
      </c>
      <c r="N78" s="1382"/>
      <c r="O78" s="1382"/>
      <c r="P78" s="1382"/>
      <c r="Q78" s="138"/>
      <c r="R78" s="1382"/>
      <c r="S78" s="1382"/>
      <c r="T78" s="1796"/>
      <c r="U78" s="1414">
        <v>4</v>
      </c>
      <c r="V78" s="1402" t="s">
        <v>1941</v>
      </c>
      <c r="W78" s="1402" t="s">
        <v>1527</v>
      </c>
      <c r="X78" s="1402" t="str">
        <f>'Required Info to Submit'!E26</f>
        <v/>
      </c>
      <c r="Y78" s="1409" t="str">
        <f>'Required Info to Submit'!K26</f>
        <v/>
      </c>
      <c r="Z78" s="1410" t="str">
        <f>'Required Info to Submit'!L26</f>
        <v/>
      </c>
      <c r="AA78" s="1402" t="str">
        <f>'Required Info to Submit'!F26</f>
        <v/>
      </c>
      <c r="AB78" s="1402" t="str">
        <f>'Required Info to Submit'!G26</f>
        <v/>
      </c>
      <c r="AC78" s="1402" t="str">
        <f>'Required Info to Submit'!H26</f>
        <v/>
      </c>
      <c r="AD78" s="1402" t="str">
        <f>'Required Info to Submit'!I26</f>
        <v/>
      </c>
      <c r="AE78" s="1402" t="str">
        <f>'Required Info to Submit'!J26</f>
        <v/>
      </c>
      <c r="AF78" s="1382"/>
      <c r="AG78" s="1382"/>
      <c r="AH78" s="1382"/>
      <c r="AI78" s="138"/>
      <c r="AJ78" s="1382"/>
      <c r="AK78" s="1382"/>
      <c r="AL78" s="1382"/>
      <c r="AM78" s="1382"/>
      <c r="AN78" s="1382"/>
      <c r="AO78" s="1382"/>
      <c r="AP78" s="1382"/>
      <c r="AQ78" s="1382"/>
      <c r="AR78" s="1382"/>
      <c r="AS78" s="1382"/>
      <c r="AT78" s="1382"/>
      <c r="AU78" s="1382"/>
      <c r="AV78" s="1382"/>
      <c r="AW78" s="1382"/>
      <c r="AX78" s="1382"/>
      <c r="AY78" s="1382"/>
      <c r="AZ78" s="1382"/>
      <c r="BA78" s="1382"/>
      <c r="BB78" s="1382"/>
      <c r="BC78" s="1382"/>
      <c r="BD78" s="1382"/>
      <c r="BE78" s="1382"/>
      <c r="BF78" s="1382"/>
      <c r="BG78" s="1382"/>
      <c r="BH78" s="1382"/>
      <c r="BI78" s="1382"/>
      <c r="BJ78" s="1382"/>
      <c r="BK78" s="1382"/>
      <c r="BL78" s="1382"/>
      <c r="BM78" s="1382"/>
      <c r="BN78" s="1382"/>
      <c r="BO78" s="1382"/>
      <c r="BP78" s="1382"/>
      <c r="BQ78" s="1382"/>
      <c r="BR78" s="1382"/>
      <c r="BS78" s="1382"/>
      <c r="BT78" s="1382"/>
      <c r="BU78" s="1382"/>
      <c r="BV78" s="1382"/>
      <c r="BW78" s="1382"/>
      <c r="BX78" s="1382"/>
      <c r="BY78" s="1382"/>
      <c r="BZ78" s="1382"/>
      <c r="CA78" s="1382"/>
      <c r="CB78" s="1382"/>
      <c r="CC78" s="1382"/>
      <c r="CD78" s="1382"/>
      <c r="CE78" s="1382"/>
      <c r="CF78" s="1382"/>
      <c r="CG78" s="1382"/>
      <c r="CH78" s="1382"/>
      <c r="CI78" s="1382"/>
      <c r="CJ78" s="1382"/>
      <c r="CK78" s="1382"/>
    </row>
    <row r="79" spans="1:89" x14ac:dyDescent="0.25">
      <c r="A79" s="1382"/>
      <c r="B79" s="1796"/>
      <c r="C79" s="1414">
        <v>5</v>
      </c>
      <c r="D79" s="1402" t="s">
        <v>1941</v>
      </c>
      <c r="E79" s="1402" t="s">
        <v>1527</v>
      </c>
      <c r="F79" s="1402" t="str">
        <f>'Required Info to Submit'!E27</f>
        <v/>
      </c>
      <c r="G79" s="1409" t="str">
        <f>'Required Info to Submit'!K27</f>
        <v/>
      </c>
      <c r="H79" s="1410" t="str">
        <f>'Required Info to Submit'!L27</f>
        <v/>
      </c>
      <c r="I79" s="1402" t="str">
        <f>'Required Info to Submit'!F27</f>
        <v/>
      </c>
      <c r="J79" s="1402" t="str">
        <f>'Required Info to Submit'!G27</f>
        <v/>
      </c>
      <c r="K79" s="1402" t="str">
        <f>'Required Info to Submit'!H27</f>
        <v/>
      </c>
      <c r="L79" s="1402" t="str">
        <f>'Required Info to Submit'!I27</f>
        <v/>
      </c>
      <c r="M79" s="1402" t="str">
        <f>'Required Info to Submit'!J27</f>
        <v/>
      </c>
      <c r="N79" s="1382"/>
      <c r="O79" s="1382"/>
      <c r="P79" s="1382"/>
      <c r="Q79" s="138"/>
      <c r="R79" s="1382"/>
      <c r="S79" s="1382"/>
      <c r="T79" s="1796"/>
      <c r="U79" s="1414">
        <v>5</v>
      </c>
      <c r="V79" s="1402" t="s">
        <v>1941</v>
      </c>
      <c r="W79" s="1402" t="s">
        <v>1527</v>
      </c>
      <c r="X79" s="1402" t="str">
        <f>'Required Info to Submit'!E27</f>
        <v/>
      </c>
      <c r="Y79" s="1409" t="str">
        <f>'Required Info to Submit'!K27</f>
        <v/>
      </c>
      <c r="Z79" s="1410" t="str">
        <f>'Required Info to Submit'!L27</f>
        <v/>
      </c>
      <c r="AA79" s="1402" t="str">
        <f>'Required Info to Submit'!F27</f>
        <v/>
      </c>
      <c r="AB79" s="1402" t="str">
        <f>'Required Info to Submit'!G27</f>
        <v/>
      </c>
      <c r="AC79" s="1402" t="str">
        <f>'Required Info to Submit'!H27</f>
        <v/>
      </c>
      <c r="AD79" s="1402" t="str">
        <f>'Required Info to Submit'!I27</f>
        <v/>
      </c>
      <c r="AE79" s="1402" t="str">
        <f>'Required Info to Submit'!J27</f>
        <v/>
      </c>
      <c r="AF79" s="1382"/>
      <c r="AG79" s="1382"/>
      <c r="AH79" s="1382"/>
      <c r="AI79" s="138"/>
      <c r="AJ79" s="1382"/>
      <c r="AK79" s="1382"/>
      <c r="AL79" s="1382"/>
      <c r="AM79" s="1382"/>
      <c r="AN79" s="1382"/>
      <c r="AO79" s="1382"/>
      <c r="AP79" s="1382"/>
      <c r="AQ79" s="1382"/>
      <c r="AR79" s="1382"/>
      <c r="AS79" s="1382"/>
      <c r="AT79" s="1382"/>
      <c r="AU79" s="1382"/>
      <c r="AV79" s="1382"/>
      <c r="AW79" s="1382"/>
      <c r="AX79" s="1382"/>
      <c r="AY79" s="1382"/>
      <c r="AZ79" s="1382"/>
      <c r="BA79" s="1382"/>
      <c r="BB79" s="1382"/>
      <c r="BC79" s="1382"/>
      <c r="BD79" s="1382"/>
      <c r="BE79" s="1382"/>
      <c r="BF79" s="1382"/>
      <c r="BG79" s="1382"/>
      <c r="BH79" s="1382"/>
      <c r="BI79" s="1382"/>
      <c r="BJ79" s="1382"/>
      <c r="BK79" s="1382"/>
      <c r="BL79" s="1382"/>
      <c r="BM79" s="1382"/>
      <c r="BN79" s="1382"/>
      <c r="BO79" s="1382"/>
      <c r="BP79" s="1382"/>
      <c r="BQ79" s="1382"/>
      <c r="BR79" s="1382"/>
      <c r="BS79" s="1382"/>
      <c r="BT79" s="1382"/>
      <c r="BU79" s="1382"/>
      <c r="BV79" s="1382"/>
      <c r="BW79" s="1382"/>
      <c r="BX79" s="1382"/>
      <c r="BY79" s="1382"/>
      <c r="BZ79" s="1382"/>
      <c r="CA79" s="1382"/>
      <c r="CB79" s="1382"/>
      <c r="CC79" s="1382"/>
      <c r="CD79" s="1382"/>
      <c r="CE79" s="1382"/>
      <c r="CF79" s="1382"/>
      <c r="CG79" s="1382"/>
      <c r="CH79" s="1382"/>
      <c r="CI79" s="1382"/>
      <c r="CJ79" s="1382"/>
      <c r="CK79" s="1382"/>
    </row>
    <row r="80" spans="1:89" x14ac:dyDescent="0.25">
      <c r="A80" s="1382"/>
      <c r="B80" s="1796"/>
      <c r="C80" s="1414">
        <v>6</v>
      </c>
      <c r="D80" s="1402" t="s">
        <v>1941</v>
      </c>
      <c r="E80" s="1402" t="s">
        <v>1527</v>
      </c>
      <c r="F80" s="1402" t="str">
        <f>'Required Info to Submit'!E28</f>
        <v/>
      </c>
      <c r="G80" s="1409" t="str">
        <f>'Required Info to Submit'!K28</f>
        <v/>
      </c>
      <c r="H80" s="1410" t="str">
        <f>'Required Info to Submit'!L28</f>
        <v/>
      </c>
      <c r="I80" s="1402" t="str">
        <f>'Required Info to Submit'!F28</f>
        <v/>
      </c>
      <c r="J80" s="1402" t="str">
        <f>'Required Info to Submit'!G28</f>
        <v/>
      </c>
      <c r="K80" s="1402" t="str">
        <f>'Required Info to Submit'!H28</f>
        <v/>
      </c>
      <c r="L80" s="1402" t="str">
        <f>'Required Info to Submit'!I28</f>
        <v/>
      </c>
      <c r="M80" s="1402" t="str">
        <f>'Required Info to Submit'!J28</f>
        <v/>
      </c>
      <c r="N80" s="1382"/>
      <c r="O80" s="1382"/>
      <c r="P80" s="1382"/>
      <c r="Q80" s="138"/>
      <c r="R80" s="1382"/>
      <c r="S80" s="1382"/>
      <c r="T80" s="1796"/>
      <c r="U80" s="1414">
        <v>6</v>
      </c>
      <c r="V80" s="1402" t="s">
        <v>1941</v>
      </c>
      <c r="W80" s="1402" t="s">
        <v>1527</v>
      </c>
      <c r="X80" s="1402" t="str">
        <f>'Required Info to Submit'!E28</f>
        <v/>
      </c>
      <c r="Y80" s="1409" t="str">
        <f>'Required Info to Submit'!K28</f>
        <v/>
      </c>
      <c r="Z80" s="1410" t="str">
        <f>'Required Info to Submit'!L28</f>
        <v/>
      </c>
      <c r="AA80" s="1402" t="str">
        <f>'Required Info to Submit'!F28</f>
        <v/>
      </c>
      <c r="AB80" s="1402" t="str">
        <f>'Required Info to Submit'!G28</f>
        <v/>
      </c>
      <c r="AC80" s="1402" t="str">
        <f>'Required Info to Submit'!H28</f>
        <v/>
      </c>
      <c r="AD80" s="1402" t="str">
        <f>'Required Info to Submit'!I28</f>
        <v/>
      </c>
      <c r="AE80" s="1402" t="str">
        <f>'Required Info to Submit'!J28</f>
        <v/>
      </c>
      <c r="AF80" s="1382"/>
      <c r="AG80" s="1382"/>
      <c r="AH80" s="1382"/>
      <c r="AI80" s="138"/>
      <c r="AJ80" s="1382"/>
      <c r="AK80" s="1382"/>
      <c r="AL80" s="1382"/>
      <c r="AM80" s="1382"/>
      <c r="AN80" s="1382"/>
      <c r="AO80" s="1382"/>
      <c r="AP80" s="1382"/>
      <c r="AQ80" s="1382"/>
      <c r="AR80" s="1382"/>
      <c r="AS80" s="1382"/>
      <c r="AT80" s="1382"/>
      <c r="AU80" s="1382"/>
      <c r="AV80" s="1382"/>
      <c r="AW80" s="1382"/>
      <c r="AX80" s="1382"/>
      <c r="AY80" s="1382"/>
      <c r="AZ80" s="1382"/>
      <c r="BA80" s="1382"/>
      <c r="BB80" s="1382"/>
      <c r="BC80" s="1382"/>
      <c r="BD80" s="1382"/>
      <c r="BE80" s="1382"/>
      <c r="BF80" s="1382"/>
      <c r="BG80" s="1382"/>
      <c r="BH80" s="1382"/>
      <c r="BI80" s="1382"/>
      <c r="BJ80" s="1382"/>
      <c r="BK80" s="1382"/>
      <c r="BL80" s="1382"/>
      <c r="BM80" s="1382"/>
      <c r="BN80" s="1382"/>
      <c r="BO80" s="1382"/>
      <c r="BP80" s="1382"/>
      <c r="BQ80" s="1382"/>
      <c r="BR80" s="1382"/>
      <c r="BS80" s="1382"/>
      <c r="BT80" s="1382"/>
      <c r="BU80" s="1382"/>
      <c r="BV80" s="1382"/>
      <c r="BW80" s="1382"/>
      <c r="BX80" s="1382"/>
      <c r="BY80" s="1382"/>
      <c r="BZ80" s="1382"/>
      <c r="CA80" s="1382"/>
      <c r="CB80" s="1382"/>
      <c r="CC80" s="1382"/>
      <c r="CD80" s="1382"/>
      <c r="CE80" s="1382"/>
      <c r="CF80" s="1382"/>
      <c r="CG80" s="1382"/>
      <c r="CH80" s="1382"/>
      <c r="CI80" s="1382"/>
      <c r="CJ80" s="1382"/>
      <c r="CK80" s="1382"/>
    </row>
    <row r="81" spans="1:89" x14ac:dyDescent="0.25">
      <c r="A81" s="1382"/>
      <c r="B81" s="1796"/>
      <c r="C81" s="1414">
        <v>7</v>
      </c>
      <c r="D81" s="1402" t="s">
        <v>1941</v>
      </c>
      <c r="E81" s="1402" t="s">
        <v>1527</v>
      </c>
      <c r="F81" s="1402" t="str">
        <f>'Required Info to Submit'!E29</f>
        <v/>
      </c>
      <c r="G81" s="1409" t="str">
        <f>'Required Info to Submit'!K29</f>
        <v/>
      </c>
      <c r="H81" s="1410" t="str">
        <f>'Required Info to Submit'!L29</f>
        <v/>
      </c>
      <c r="I81" s="1402" t="str">
        <f>'Required Info to Submit'!F29</f>
        <v/>
      </c>
      <c r="J81" s="1402" t="str">
        <f>'Required Info to Submit'!G29</f>
        <v/>
      </c>
      <c r="K81" s="1402" t="str">
        <f>'Required Info to Submit'!H29</f>
        <v/>
      </c>
      <c r="L81" s="1402" t="str">
        <f>'Required Info to Submit'!I29</f>
        <v/>
      </c>
      <c r="M81" s="1402" t="str">
        <f>'Required Info to Submit'!J29</f>
        <v/>
      </c>
      <c r="N81" s="1382"/>
      <c r="O81" s="1382"/>
      <c r="P81" s="1382"/>
      <c r="Q81" s="138"/>
      <c r="R81" s="1382"/>
      <c r="S81" s="1382"/>
      <c r="T81" s="1796"/>
      <c r="U81" s="1414">
        <v>7</v>
      </c>
      <c r="V81" s="1402" t="s">
        <v>1941</v>
      </c>
      <c r="W81" s="1402" t="s">
        <v>1527</v>
      </c>
      <c r="X81" s="1402" t="str">
        <f>'Required Info to Submit'!E29</f>
        <v/>
      </c>
      <c r="Y81" s="1409" t="str">
        <f>'Required Info to Submit'!K29</f>
        <v/>
      </c>
      <c r="Z81" s="1410" t="str">
        <f>'Required Info to Submit'!L29</f>
        <v/>
      </c>
      <c r="AA81" s="1402" t="str">
        <f>'Required Info to Submit'!F29</f>
        <v/>
      </c>
      <c r="AB81" s="1402" t="str">
        <f>'Required Info to Submit'!G29</f>
        <v/>
      </c>
      <c r="AC81" s="1402" t="str">
        <f>'Required Info to Submit'!H29</f>
        <v/>
      </c>
      <c r="AD81" s="1402" t="str">
        <f>'Required Info to Submit'!I29</f>
        <v/>
      </c>
      <c r="AE81" s="1402" t="str">
        <f>'Required Info to Submit'!J29</f>
        <v/>
      </c>
      <c r="AF81" s="1382"/>
      <c r="AG81" s="1382"/>
      <c r="AH81" s="1382"/>
      <c r="AI81" s="138"/>
      <c r="AJ81" s="1382"/>
      <c r="AK81" s="1382"/>
      <c r="AL81" s="1382"/>
      <c r="AM81" s="1382"/>
      <c r="AN81" s="1382"/>
      <c r="AO81" s="1382"/>
      <c r="AP81" s="1382"/>
      <c r="AQ81" s="1382"/>
      <c r="AR81" s="1382"/>
      <c r="AS81" s="1382"/>
      <c r="AT81" s="1382"/>
      <c r="AU81" s="1382"/>
      <c r="AV81" s="1382"/>
      <c r="AW81" s="1382"/>
      <c r="AX81" s="1382"/>
      <c r="AY81" s="1382"/>
      <c r="AZ81" s="1382"/>
      <c r="BA81" s="1382"/>
      <c r="BB81" s="1382"/>
      <c r="BC81" s="1382"/>
      <c r="BD81" s="1382"/>
      <c r="BE81" s="1382"/>
      <c r="BF81" s="1382"/>
      <c r="BG81" s="1382"/>
      <c r="BH81" s="1382"/>
      <c r="BI81" s="1382"/>
      <c r="BJ81" s="1382"/>
      <c r="BK81" s="1382"/>
      <c r="BL81" s="1382"/>
      <c r="BM81" s="1382"/>
      <c r="BN81" s="1382"/>
      <c r="BO81" s="1382"/>
      <c r="BP81" s="1382"/>
      <c r="BQ81" s="1382"/>
      <c r="BR81" s="1382"/>
      <c r="BS81" s="1382"/>
      <c r="BT81" s="1382"/>
      <c r="BU81" s="1382"/>
      <c r="BV81" s="1382"/>
      <c r="BW81" s="1382"/>
      <c r="BX81" s="1382"/>
      <c r="BY81" s="1382"/>
      <c r="BZ81" s="1382"/>
      <c r="CA81" s="1382"/>
      <c r="CB81" s="1382"/>
      <c r="CC81" s="1382"/>
      <c r="CD81" s="1382"/>
      <c r="CE81" s="1382"/>
      <c r="CF81" s="1382"/>
      <c r="CG81" s="1382"/>
      <c r="CH81" s="1382"/>
      <c r="CI81" s="1382"/>
      <c r="CJ81" s="1382"/>
      <c r="CK81" s="1382"/>
    </row>
    <row r="82" spans="1:89" x14ac:dyDescent="0.25">
      <c r="A82" s="1382"/>
      <c r="B82" s="1796"/>
      <c r="C82" s="1414">
        <v>8</v>
      </c>
      <c r="D82" s="1402" t="s">
        <v>1941</v>
      </c>
      <c r="E82" s="1402" t="s">
        <v>1527</v>
      </c>
      <c r="F82" s="1402" t="str">
        <f>'Required Info to Submit'!E30</f>
        <v/>
      </c>
      <c r="G82" s="1409" t="str">
        <f>'Required Info to Submit'!K30</f>
        <v/>
      </c>
      <c r="H82" s="1410" t="str">
        <f>'Required Info to Submit'!L30</f>
        <v/>
      </c>
      <c r="I82" s="1402" t="str">
        <f>'Required Info to Submit'!F30</f>
        <v/>
      </c>
      <c r="J82" s="1402" t="str">
        <f>'Required Info to Submit'!G30</f>
        <v/>
      </c>
      <c r="K82" s="1402" t="str">
        <f>'Required Info to Submit'!H30</f>
        <v/>
      </c>
      <c r="L82" s="1402" t="str">
        <f>'Required Info to Submit'!I30</f>
        <v/>
      </c>
      <c r="M82" s="1402" t="str">
        <f>'Required Info to Submit'!J30</f>
        <v/>
      </c>
      <c r="N82" s="1382"/>
      <c r="O82" s="1382"/>
      <c r="P82" s="1382"/>
      <c r="Q82" s="138"/>
      <c r="R82" s="1382"/>
      <c r="S82" s="1382"/>
      <c r="T82" s="1796"/>
      <c r="U82" s="1414">
        <v>8</v>
      </c>
      <c r="V82" s="1402" t="s">
        <v>1941</v>
      </c>
      <c r="W82" s="1402" t="s">
        <v>1527</v>
      </c>
      <c r="X82" s="1402" t="str">
        <f>'Required Info to Submit'!E30</f>
        <v/>
      </c>
      <c r="Y82" s="1409" t="str">
        <f>'Required Info to Submit'!K30</f>
        <v/>
      </c>
      <c r="Z82" s="1410" t="str">
        <f>'Required Info to Submit'!L30</f>
        <v/>
      </c>
      <c r="AA82" s="1402" t="str">
        <f>'Required Info to Submit'!F30</f>
        <v/>
      </c>
      <c r="AB82" s="1402" t="str">
        <f>'Required Info to Submit'!G30</f>
        <v/>
      </c>
      <c r="AC82" s="1402" t="str">
        <f>'Required Info to Submit'!H30</f>
        <v/>
      </c>
      <c r="AD82" s="1402" t="str">
        <f>'Required Info to Submit'!I30</f>
        <v/>
      </c>
      <c r="AE82" s="1402" t="str">
        <f>'Required Info to Submit'!J30</f>
        <v/>
      </c>
      <c r="AF82" s="1382"/>
      <c r="AG82" s="1382"/>
      <c r="AH82" s="1382"/>
      <c r="AI82" s="138"/>
      <c r="AJ82" s="1382"/>
      <c r="AK82" s="1382"/>
      <c r="AL82" s="1382"/>
      <c r="AM82" s="1382"/>
      <c r="AN82" s="1382"/>
      <c r="AO82" s="1382"/>
      <c r="AP82" s="1382"/>
      <c r="AQ82" s="1382"/>
      <c r="AR82" s="1382"/>
      <c r="AS82" s="1382"/>
      <c r="AT82" s="1382"/>
      <c r="AU82" s="1382"/>
      <c r="AV82" s="1382"/>
      <c r="AW82" s="1382"/>
      <c r="AX82" s="1382"/>
      <c r="AY82" s="1382"/>
      <c r="AZ82" s="1382"/>
      <c r="BA82" s="1382"/>
      <c r="BB82" s="1382"/>
      <c r="BC82" s="1382"/>
      <c r="BD82" s="1382"/>
      <c r="BE82" s="1382"/>
      <c r="BF82" s="1382"/>
      <c r="BG82" s="1382"/>
      <c r="BH82" s="1382"/>
      <c r="BI82" s="1382"/>
      <c r="BJ82" s="1382"/>
      <c r="BK82" s="1382"/>
      <c r="BL82" s="1382"/>
      <c r="BM82" s="1382"/>
      <c r="BN82" s="1382"/>
      <c r="BO82" s="1382"/>
      <c r="BP82" s="1382"/>
      <c r="BQ82" s="1382"/>
      <c r="BR82" s="1382"/>
      <c r="BS82" s="1382"/>
      <c r="BT82" s="1382"/>
      <c r="BU82" s="1382"/>
      <c r="BV82" s="1382"/>
      <c r="BW82" s="1382"/>
      <c r="BX82" s="1382"/>
      <c r="BY82" s="1382"/>
      <c r="BZ82" s="1382"/>
      <c r="CA82" s="1382"/>
      <c r="CB82" s="1382"/>
      <c r="CC82" s="1382"/>
      <c r="CD82" s="1382"/>
      <c r="CE82" s="1382"/>
      <c r="CF82" s="1382"/>
      <c r="CG82" s="1382"/>
      <c r="CH82" s="1382"/>
      <c r="CI82" s="1382"/>
      <c r="CJ82" s="1382"/>
      <c r="CK82" s="1382"/>
    </row>
    <row r="83" spans="1:89" x14ac:dyDescent="0.25">
      <c r="A83" s="1382"/>
      <c r="B83" s="1796"/>
      <c r="C83" s="1414">
        <v>9</v>
      </c>
      <c r="D83" s="1402" t="s">
        <v>1941</v>
      </c>
      <c r="E83" s="1402" t="s">
        <v>1527</v>
      </c>
      <c r="F83" s="1402" t="str">
        <f>'Required Info to Submit'!E31</f>
        <v/>
      </c>
      <c r="G83" s="1409" t="str">
        <f>'Required Info to Submit'!K31</f>
        <v/>
      </c>
      <c r="H83" s="1410" t="str">
        <f>'Required Info to Submit'!L31</f>
        <v/>
      </c>
      <c r="I83" s="1402" t="str">
        <f>'Required Info to Submit'!F31</f>
        <v/>
      </c>
      <c r="J83" s="1402" t="str">
        <f>'Required Info to Submit'!G31</f>
        <v/>
      </c>
      <c r="K83" s="1402" t="str">
        <f>'Required Info to Submit'!H31</f>
        <v/>
      </c>
      <c r="L83" s="1402" t="str">
        <f>'Required Info to Submit'!I31</f>
        <v/>
      </c>
      <c r="M83" s="1402" t="str">
        <f>'Required Info to Submit'!J31</f>
        <v/>
      </c>
      <c r="N83" s="1382"/>
      <c r="O83" s="1382"/>
      <c r="P83" s="1382"/>
      <c r="Q83" s="138"/>
      <c r="R83" s="1382"/>
      <c r="S83" s="1382"/>
      <c r="T83" s="1796"/>
      <c r="U83" s="1414">
        <v>9</v>
      </c>
      <c r="V83" s="1402" t="s">
        <v>1941</v>
      </c>
      <c r="W83" s="1402" t="s">
        <v>1527</v>
      </c>
      <c r="X83" s="1402" t="str">
        <f>'Required Info to Submit'!E31</f>
        <v/>
      </c>
      <c r="Y83" s="1409" t="str">
        <f>'Required Info to Submit'!K31</f>
        <v/>
      </c>
      <c r="Z83" s="1410" t="str">
        <f>'Required Info to Submit'!L31</f>
        <v/>
      </c>
      <c r="AA83" s="1402" t="str">
        <f>'Required Info to Submit'!F31</f>
        <v/>
      </c>
      <c r="AB83" s="1402" t="str">
        <f>'Required Info to Submit'!G31</f>
        <v/>
      </c>
      <c r="AC83" s="1402" t="str">
        <f>'Required Info to Submit'!H31</f>
        <v/>
      </c>
      <c r="AD83" s="1402" t="str">
        <f>'Required Info to Submit'!I31</f>
        <v/>
      </c>
      <c r="AE83" s="1402" t="str">
        <f>'Required Info to Submit'!J31</f>
        <v/>
      </c>
      <c r="AF83" s="1382"/>
      <c r="AG83" s="1382"/>
      <c r="AH83" s="1382"/>
      <c r="AI83" s="138"/>
      <c r="AJ83" s="1382"/>
      <c r="AK83" s="1382"/>
      <c r="AL83" s="1382"/>
      <c r="AM83" s="1382"/>
      <c r="AN83" s="1382"/>
      <c r="AO83" s="1382"/>
      <c r="AP83" s="1382"/>
      <c r="AQ83" s="1382"/>
      <c r="AR83" s="1382"/>
      <c r="AS83" s="1382"/>
      <c r="AT83" s="1382"/>
      <c r="AU83" s="1382"/>
      <c r="AV83" s="1382"/>
      <c r="AW83" s="1382"/>
      <c r="AX83" s="1382"/>
      <c r="AY83" s="1382"/>
      <c r="AZ83" s="1382"/>
      <c r="BA83" s="1382"/>
      <c r="BB83" s="1382"/>
      <c r="BC83" s="1382"/>
      <c r="BD83" s="1382"/>
      <c r="BE83" s="1382"/>
      <c r="BF83" s="1382"/>
      <c r="BG83" s="1382"/>
      <c r="BH83" s="1382"/>
      <c r="BI83" s="1382"/>
      <c r="BJ83" s="1382"/>
      <c r="BK83" s="1382"/>
      <c r="BL83" s="1382"/>
      <c r="BM83" s="1382"/>
      <c r="BN83" s="1382"/>
      <c r="BO83" s="1382"/>
      <c r="BP83" s="1382"/>
      <c r="BQ83" s="1382"/>
      <c r="BR83" s="1382"/>
      <c r="BS83" s="1382"/>
      <c r="BT83" s="1382"/>
      <c r="BU83" s="1382"/>
      <c r="BV83" s="1382"/>
      <c r="BW83" s="1382"/>
      <c r="BX83" s="1382"/>
      <c r="BY83" s="1382"/>
      <c r="BZ83" s="1382"/>
      <c r="CA83" s="1382"/>
      <c r="CB83" s="1382"/>
      <c r="CC83" s="1382"/>
      <c r="CD83" s="1382"/>
      <c r="CE83" s="1382"/>
      <c r="CF83" s="1382"/>
      <c r="CG83" s="1382"/>
      <c r="CH83" s="1382"/>
      <c r="CI83" s="1382"/>
      <c r="CJ83" s="1382"/>
      <c r="CK83" s="1382"/>
    </row>
    <row r="84" spans="1:89" ht="15.75" thickBot="1" x14ac:dyDescent="0.3">
      <c r="A84" s="1382"/>
      <c r="B84" s="1797"/>
      <c r="C84" s="1416">
        <v>10</v>
      </c>
      <c r="D84" s="1404" t="s">
        <v>1941</v>
      </c>
      <c r="E84" s="1404" t="s">
        <v>1527</v>
      </c>
      <c r="F84" s="1404" t="str">
        <f>'Required Info to Submit'!E32</f>
        <v/>
      </c>
      <c r="G84" s="1417" t="str">
        <f>'Required Info to Submit'!K32</f>
        <v/>
      </c>
      <c r="H84" s="1479" t="str">
        <f>'Required Info to Submit'!L32</f>
        <v/>
      </c>
      <c r="I84" s="1404" t="str">
        <f>'Required Info to Submit'!F32</f>
        <v/>
      </c>
      <c r="J84" s="1404" t="str">
        <f>'Required Info to Submit'!G32</f>
        <v/>
      </c>
      <c r="K84" s="1404" t="str">
        <f>'Required Info to Submit'!H32</f>
        <v/>
      </c>
      <c r="L84" s="1404" t="str">
        <f>'Required Info to Submit'!I32</f>
        <v/>
      </c>
      <c r="M84" s="1404" t="str">
        <f>'Required Info to Submit'!J32</f>
        <v/>
      </c>
      <c r="N84" s="257"/>
      <c r="O84" s="257"/>
      <c r="P84" s="257"/>
      <c r="Q84" s="258"/>
      <c r="R84" s="1382"/>
      <c r="S84" s="1382"/>
      <c r="T84" s="1797"/>
      <c r="U84" s="1416">
        <v>10</v>
      </c>
      <c r="V84" s="1404" t="s">
        <v>1941</v>
      </c>
      <c r="W84" s="1404" t="s">
        <v>1527</v>
      </c>
      <c r="X84" s="1404" t="str">
        <f>'Required Info to Submit'!E32</f>
        <v/>
      </c>
      <c r="Y84" s="1417" t="str">
        <f>'Required Info to Submit'!K32</f>
        <v/>
      </c>
      <c r="Z84" s="1479" t="str">
        <f>'Required Info to Submit'!L32</f>
        <v/>
      </c>
      <c r="AA84" s="1404" t="str">
        <f>'Required Info to Submit'!F32</f>
        <v/>
      </c>
      <c r="AB84" s="1404" t="str">
        <f>'Required Info to Submit'!G32</f>
        <v/>
      </c>
      <c r="AC84" s="1404" t="str">
        <f>'Required Info to Submit'!H32</f>
        <v/>
      </c>
      <c r="AD84" s="1404" t="str">
        <f>'Required Info to Submit'!I32</f>
        <v/>
      </c>
      <c r="AE84" s="1404" t="str">
        <f>'Required Info to Submit'!J32</f>
        <v/>
      </c>
      <c r="AF84" s="257"/>
      <c r="AG84" s="257"/>
      <c r="AH84" s="257"/>
      <c r="AI84" s="258"/>
      <c r="AJ84" s="1382"/>
      <c r="AK84" s="1382"/>
      <c r="AL84" s="1382"/>
      <c r="AM84" s="1382"/>
      <c r="AN84" s="1382"/>
      <c r="AO84" s="1382"/>
      <c r="AP84" s="1382"/>
      <c r="AQ84" s="1382"/>
      <c r="AR84" s="1382"/>
      <c r="AS84" s="1382"/>
      <c r="AT84" s="1382"/>
      <c r="AU84" s="1382"/>
      <c r="AV84" s="1382"/>
      <c r="AW84" s="1382"/>
      <c r="AX84" s="1382"/>
      <c r="AY84" s="1382"/>
      <c r="AZ84" s="1382"/>
      <c r="BA84" s="1382"/>
      <c r="BB84" s="1382"/>
      <c r="BC84" s="1382"/>
      <c r="BD84" s="1382"/>
      <c r="BE84" s="1382"/>
      <c r="BF84" s="1382"/>
      <c r="BG84" s="1382"/>
      <c r="BH84" s="1382"/>
      <c r="BI84" s="1382"/>
      <c r="BJ84" s="1382"/>
      <c r="BK84" s="1382"/>
      <c r="BL84" s="1382"/>
      <c r="BM84" s="1382"/>
      <c r="BN84" s="1382"/>
      <c r="BO84" s="1382"/>
      <c r="BP84" s="1382"/>
      <c r="BQ84" s="1382"/>
      <c r="BR84" s="1382"/>
      <c r="BS84" s="1382"/>
      <c r="BT84" s="1382"/>
      <c r="BU84" s="1382"/>
      <c r="BV84" s="1382"/>
      <c r="BW84" s="1382"/>
      <c r="BX84" s="1382"/>
      <c r="BY84" s="1382"/>
      <c r="BZ84" s="1382"/>
      <c r="CA84" s="1382"/>
      <c r="CB84" s="1382"/>
      <c r="CC84" s="1382"/>
      <c r="CD84" s="1382"/>
      <c r="CE84" s="1382"/>
      <c r="CF84" s="1382"/>
      <c r="CG84" s="1382"/>
      <c r="CH84" s="1382"/>
      <c r="CI84" s="1382"/>
      <c r="CJ84" s="1382"/>
      <c r="CK84" s="1382"/>
    </row>
    <row r="85" spans="1:89" x14ac:dyDescent="0.25">
      <c r="A85" s="1382"/>
      <c r="B85" s="1382"/>
      <c r="C85" s="1382"/>
      <c r="D85" s="1382"/>
      <c r="E85" s="1382"/>
      <c r="F85" s="1382"/>
      <c r="G85" s="1382"/>
      <c r="H85" s="1382"/>
      <c r="I85" s="1382"/>
      <c r="J85" s="1382"/>
      <c r="K85" s="1382"/>
      <c r="L85" s="1382"/>
      <c r="M85" s="1382"/>
      <c r="N85" s="1382"/>
      <c r="O85" s="1382"/>
      <c r="P85" s="1382"/>
      <c r="Q85" s="1382"/>
      <c r="R85" s="1382"/>
      <c r="S85" s="1382"/>
      <c r="T85" s="79"/>
      <c r="U85" s="1382"/>
      <c r="V85" s="1382"/>
      <c r="W85" s="1382"/>
      <c r="X85" s="1382"/>
      <c r="Y85" s="1382"/>
      <c r="Z85" s="1382"/>
      <c r="AA85" s="1382"/>
      <c r="AB85" s="1382"/>
      <c r="AC85" s="1382"/>
      <c r="AD85" s="1382"/>
      <c r="AE85" s="1382"/>
      <c r="AF85" s="1382"/>
      <c r="AG85" s="1382"/>
      <c r="AH85" s="1382"/>
      <c r="AI85" s="1382"/>
      <c r="AJ85" s="1382"/>
      <c r="AK85" s="1382"/>
      <c r="AL85" s="1382"/>
      <c r="AM85" s="1382"/>
      <c r="AN85" s="1382"/>
      <c r="AO85" s="1382"/>
      <c r="AP85" s="1382"/>
      <c r="AQ85" s="1382"/>
      <c r="AR85" s="1382"/>
      <c r="AS85" s="1382"/>
      <c r="AT85" s="1382"/>
      <c r="AU85" s="1382"/>
      <c r="AV85" s="1382"/>
      <c r="AW85" s="1382"/>
      <c r="AX85" s="1382"/>
      <c r="AY85" s="1382"/>
      <c r="AZ85" s="1382"/>
      <c r="BA85" s="1382"/>
      <c r="BB85" s="1382"/>
      <c r="BC85" s="1382"/>
      <c r="BD85" s="1382"/>
      <c r="BE85" s="1382"/>
      <c r="BF85" s="1382"/>
      <c r="BG85" s="1382"/>
      <c r="BH85" s="1382"/>
      <c r="BI85" s="1382"/>
      <c r="BJ85" s="1382"/>
      <c r="BK85" s="1382"/>
      <c r="BL85" s="1382"/>
      <c r="BM85" s="1382"/>
      <c r="BN85" s="1382"/>
      <c r="BO85" s="1382"/>
      <c r="BP85" s="1382"/>
      <c r="BQ85" s="1382"/>
      <c r="BR85" s="1382"/>
      <c r="BS85" s="1382"/>
      <c r="BT85" s="1382"/>
      <c r="BU85" s="1382"/>
      <c r="BV85" s="1382"/>
      <c r="BW85" s="1382"/>
      <c r="BX85" s="1382"/>
      <c r="BY85" s="1382"/>
      <c r="BZ85" s="1382"/>
      <c r="CA85" s="1382"/>
      <c r="CB85" s="1382"/>
      <c r="CC85" s="1382"/>
      <c r="CD85" s="1382"/>
      <c r="CE85" s="1382"/>
      <c r="CF85" s="1382"/>
      <c r="CG85" s="1382"/>
      <c r="CH85" s="1382"/>
      <c r="CI85" s="1382"/>
      <c r="CJ85" s="1382"/>
      <c r="CK85" s="1382"/>
    </row>
    <row r="86" spans="1:89" ht="15.75" thickBot="1" x14ac:dyDescent="0.3">
      <c r="A86" s="1382"/>
      <c r="B86" s="1382"/>
      <c r="C86" s="1382"/>
      <c r="D86" s="1382"/>
      <c r="E86" s="1382"/>
      <c r="F86" s="1382"/>
      <c r="G86" s="1382"/>
      <c r="H86" s="1382"/>
      <c r="I86" s="1382"/>
      <c r="J86" s="1382"/>
      <c r="K86" s="1382"/>
      <c r="L86" s="1382"/>
      <c r="M86" s="1382"/>
      <c r="N86" s="1382"/>
      <c r="O86" s="1382"/>
      <c r="P86" s="1382"/>
      <c r="Q86" s="1382"/>
      <c r="R86" s="1382"/>
      <c r="S86" s="1382"/>
      <c r="T86" s="1382"/>
      <c r="U86" s="1382"/>
      <c r="V86" s="1382"/>
      <c r="W86" s="1382"/>
      <c r="X86" s="1382"/>
      <c r="Y86" s="1382"/>
      <c r="Z86" s="1382"/>
      <c r="AA86" s="1382"/>
      <c r="AB86" s="1382"/>
      <c r="AC86" s="1382"/>
      <c r="AD86" s="1382"/>
      <c r="AE86" s="1382"/>
      <c r="AF86" s="1382"/>
      <c r="AG86" s="1382"/>
      <c r="AH86" s="1382"/>
      <c r="AI86" s="1382"/>
      <c r="AJ86" s="1382"/>
      <c r="AK86" s="1382"/>
      <c r="AL86" s="1382"/>
      <c r="AM86" s="1382"/>
      <c r="AN86" s="1382"/>
      <c r="AO86" s="1382"/>
      <c r="AP86" s="1382"/>
      <c r="AQ86" s="1382"/>
      <c r="AR86" s="1382"/>
      <c r="AS86" s="1382"/>
      <c r="AT86" s="1382"/>
      <c r="AU86" s="1382"/>
      <c r="AV86" s="1382"/>
      <c r="AW86" s="1382"/>
      <c r="AX86" s="1382"/>
      <c r="AY86" s="1382"/>
      <c r="AZ86" s="1382"/>
      <c r="BA86" s="1382"/>
      <c r="BB86" s="1382"/>
      <c r="BC86" s="1382"/>
      <c r="BD86" s="1382"/>
      <c r="BE86" s="1382"/>
      <c r="BF86" s="1382"/>
      <c r="BG86" s="1382"/>
      <c r="BH86" s="1382"/>
      <c r="BI86" s="1382"/>
      <c r="BJ86" s="1382"/>
      <c r="BK86" s="1382"/>
      <c r="BL86" s="1382"/>
      <c r="BM86" s="1382"/>
      <c r="BN86" s="1382"/>
      <c r="BO86" s="1382"/>
      <c r="BP86" s="1382"/>
      <c r="BQ86" s="1382"/>
      <c r="BR86" s="1382"/>
      <c r="BS86" s="1382"/>
      <c r="BT86" s="1382"/>
      <c r="BU86" s="1382"/>
      <c r="BV86" s="1382"/>
      <c r="BW86" s="1382"/>
      <c r="BX86" s="1382"/>
      <c r="BY86" s="1382"/>
      <c r="BZ86" s="1382"/>
      <c r="CA86" s="1382"/>
      <c r="CB86" s="1382"/>
      <c r="CC86" s="1382"/>
      <c r="CD86" s="1382"/>
      <c r="CE86" s="1382"/>
      <c r="CF86" s="1382"/>
      <c r="CG86" s="1382"/>
      <c r="CH86" s="1382"/>
      <c r="CI86" s="1382"/>
      <c r="CJ86" s="1382"/>
      <c r="CK86" s="1382"/>
    </row>
    <row r="87" spans="1:89" ht="39.75" customHeight="1" thickBot="1" x14ac:dyDescent="0.3">
      <c r="A87" s="1382"/>
      <c r="B87" s="1388"/>
      <c r="C87" s="1383" t="s">
        <v>1483</v>
      </c>
      <c r="D87" s="1383" t="s">
        <v>1594</v>
      </c>
      <c r="E87" s="1383" t="s">
        <v>794</v>
      </c>
      <c r="F87" s="1383" t="s">
        <v>1599</v>
      </c>
      <c r="G87" s="1383" t="s">
        <v>1917</v>
      </c>
      <c r="H87" s="1384" t="s">
        <v>1918</v>
      </c>
      <c r="I87" s="1384" t="s">
        <v>1919</v>
      </c>
      <c r="J87" s="1383" t="s">
        <v>1942</v>
      </c>
      <c r="K87" s="1383" t="s">
        <v>1920</v>
      </c>
      <c r="L87" s="1384" t="s">
        <v>1497</v>
      </c>
      <c r="M87" s="1384" t="s">
        <v>1481</v>
      </c>
      <c r="N87" s="1383" t="s">
        <v>1482</v>
      </c>
      <c r="O87" s="1383" t="s">
        <v>730</v>
      </c>
      <c r="P87" s="1383" t="s">
        <v>732</v>
      </c>
      <c r="Q87" s="1384" t="s">
        <v>1598</v>
      </c>
      <c r="R87" s="1382"/>
      <c r="S87" s="1382"/>
      <c r="T87" s="1388"/>
      <c r="U87" s="1383" t="s">
        <v>1483</v>
      </c>
      <c r="V87" s="1383" t="s">
        <v>1594</v>
      </c>
      <c r="W87" s="1383" t="s">
        <v>794</v>
      </c>
      <c r="X87" s="1383" t="s">
        <v>1599</v>
      </c>
      <c r="Y87" s="1383" t="s">
        <v>1917</v>
      </c>
      <c r="Z87" s="1384" t="s">
        <v>1918</v>
      </c>
      <c r="AA87" s="1384" t="s">
        <v>1919</v>
      </c>
      <c r="AB87" s="1383" t="s">
        <v>1942</v>
      </c>
      <c r="AC87" s="1383" t="s">
        <v>1920</v>
      </c>
      <c r="AD87" s="1384" t="s">
        <v>1497</v>
      </c>
      <c r="AE87" s="1384" t="s">
        <v>1481</v>
      </c>
      <c r="AF87" s="1383" t="s">
        <v>1482</v>
      </c>
      <c r="AG87" s="1383" t="s">
        <v>730</v>
      </c>
      <c r="AH87" s="1383" t="s">
        <v>732</v>
      </c>
      <c r="AI87" s="1384" t="s">
        <v>1598</v>
      </c>
      <c r="AJ87" s="1382"/>
      <c r="AK87" s="1382"/>
      <c r="AL87" s="1382"/>
      <c r="AM87" s="1382"/>
      <c r="AN87" s="1382"/>
      <c r="AO87" s="1382"/>
      <c r="AP87" s="1382"/>
      <c r="AQ87" s="1382"/>
      <c r="AR87" s="1382"/>
      <c r="AS87" s="1382"/>
      <c r="AT87" s="1382"/>
      <c r="AU87" s="1382"/>
      <c r="AV87" s="1382"/>
      <c r="AW87" s="1382"/>
      <c r="AX87" s="1382"/>
      <c r="AY87" s="1382"/>
      <c r="AZ87" s="1382"/>
      <c r="BA87" s="1382"/>
      <c r="BB87" s="1382"/>
      <c r="BC87" s="1382"/>
      <c r="BD87" s="1382"/>
      <c r="BE87" s="1382"/>
      <c r="BF87" s="1382"/>
      <c r="BG87" s="1382"/>
      <c r="BH87" s="1382"/>
      <c r="BI87" s="1382"/>
      <c r="BJ87" s="1382"/>
      <c r="BK87" s="1382"/>
      <c r="BL87" s="1382"/>
      <c r="BM87" s="1382"/>
      <c r="BN87" s="1382"/>
      <c r="BO87" s="1382"/>
      <c r="BP87" s="1382"/>
      <c r="BQ87" s="1382"/>
      <c r="BR87" s="1382"/>
      <c r="BS87" s="1382"/>
      <c r="BT87" s="1382"/>
      <c r="BU87" s="1382"/>
      <c r="BV87" s="1382"/>
      <c r="BW87" s="1382"/>
      <c r="BX87" s="1382"/>
      <c r="BY87" s="1382"/>
      <c r="BZ87" s="1382"/>
      <c r="CA87" s="1382"/>
      <c r="CB87" s="1382"/>
      <c r="CC87" s="1382"/>
      <c r="CD87" s="1382"/>
      <c r="CE87" s="1382"/>
      <c r="CF87" s="1382"/>
      <c r="CG87" s="1382"/>
      <c r="CH87" s="1382"/>
      <c r="CI87" s="1382"/>
      <c r="CJ87" s="1382"/>
      <c r="CK87" s="1382"/>
    </row>
    <row r="88" spans="1:89" ht="72" customHeight="1" thickBot="1" x14ac:dyDescent="0.3">
      <c r="A88" s="1382"/>
      <c r="B88" s="1390" t="s">
        <v>1921</v>
      </c>
      <c r="C88" s="1391" t="s">
        <v>1625</v>
      </c>
      <c r="D88" s="1392">
        <v>5501</v>
      </c>
      <c r="E88" s="1387" t="s">
        <v>1958</v>
      </c>
      <c r="F88" s="1387" t="s">
        <v>1628</v>
      </c>
      <c r="G88" s="1385" t="str" cm="1">
        <f t="array" aca="1" ref="G88" ca="1">INDIRECT("'Incentives Worksheet'!P"&amp;'Configurable Tab'!H9+3)</f>
        <v>Same as Payout Cycle</v>
      </c>
      <c r="H88" s="1385" t="str" cm="1">
        <f t="array" aca="1" ref="H88" ca="1">IF(ISBLANK(INDIRECT("'Incentives Worksheet'!H"&amp;'Configurable Tab'!H9+3)),"",INDIRECT("'Incentives Worksheet'!H"&amp;'Configurable Tab'!H9+3))</f>
        <v/>
      </c>
      <c r="I88" s="1385" t="str" cm="1">
        <f t="array" aca="1" ref="I88" ca="1">IF(INDIRECT("'Incentives Worksheet'!R"&amp;'Configurable Tab'!H9+3)="USF Calendar","Fiscal",INDIRECT("'Incentives Worksheet'!R"&amp;'Configurable Tab'!H9+3))</f>
        <v>Fiscal</v>
      </c>
      <c r="J88" s="1385" t="str" cm="1">
        <f t="array" aca="1" ref="J88" ca="1">IF(INDIRECT("'Incentives Worksheet'!L"&amp;'Configurable Tab'!H9+9)="All"," Select All Products","Unselect All Products")</f>
        <v xml:space="preserve"> Select All Products</v>
      </c>
      <c r="K88" s="1385" t="str" cm="1">
        <f t="array" aca="1" ref="K88" ca="1">IF(INDIRECT("'Incentives Worksheet'!T"&amp;'Configurable Tab'!H9+3)="Yes","Post to GL","")</f>
        <v/>
      </c>
      <c r="L88" s="1385" t="str" cm="1">
        <f t="array" aca="1" ref="L88" ca="1">IF(ISBLANK(INDIRECT("'Incentives Worksheet'!L"&amp;'Configurable Tab'!H9+3)),"",INDIRECT("'Incentives Worksheet'!L"&amp;'Configurable Tab'!H9+3))</f>
        <v/>
      </c>
      <c r="M88" s="1385" t="str" cm="1">
        <f t="array" aca="1" ref="M88" ca="1">IF(ISBLANK(INDIRECT("'Incentives Worksheet'!J"&amp;'Configurable Tab'!H9+3)),"",INDIRECT("'Incentives Worksheet'!J"&amp;'Configurable Tab'!H9+3))</f>
        <v/>
      </c>
      <c r="N88" s="1385" t="str" cm="1">
        <f t="array" aca="1" ref="N88" ca="1">IF(ISBLANK(INDIRECT("'Incentives Worksheet'!N"&amp;'Configurable Tab'!H9+3)),"",INDIRECT("'Incentives Worksheet'!N"&amp;'Configurable Tab'!H9+3))</f>
        <v/>
      </c>
      <c r="O88" s="1386" t="str" cm="1">
        <f t="array" aca="1" ref="O88" ca="1">INDIRECT("'Incentives Worksheet'!D"&amp;'Configurable Tab'!H9+6)</f>
        <v/>
      </c>
      <c r="P88" s="1386" t="str" cm="1">
        <f t="array" aca="1" ref="P88" ca="1">INDIRECT("'Incentives Worksheet'!D"&amp;'Configurable Tab'!H9+8)</f>
        <v/>
      </c>
      <c r="Q88" s="1385" t="str" cm="1">
        <f t="array" aca="1" ref="Q88" ca="1">IF(INDIRECT("'Incentives Worksheet'!D"&amp;'Configurable Tab'!H9+10)="No","Update tracking dates",INDIRECT("'Incentives Worksheet'!D"&amp;'Configurable Tab'!H9+10))</f>
        <v>Yes</v>
      </c>
      <c r="R88" s="1382"/>
      <c r="S88" s="1382"/>
      <c r="T88" s="1390" t="s">
        <v>1921</v>
      </c>
      <c r="U88" s="1391" t="s">
        <v>1625</v>
      </c>
      <c r="V88" s="1392">
        <v>5502</v>
      </c>
      <c r="W88" s="1387" t="s">
        <v>1958</v>
      </c>
      <c r="X88" s="1387" t="s">
        <v>1628</v>
      </c>
      <c r="Y88" s="1385" t="str" cm="1">
        <f t="array" aca="1" ref="Y88" ca="1">INDIRECT("'Incentives Worksheet'!P"&amp;'Configurable Tab'!H10+3)</f>
        <v>Same as Payout Cycle</v>
      </c>
      <c r="Z88" s="1385" t="str" cm="1">
        <f t="array" aca="1" ref="Z88" ca="1">IF(ISBLANK(INDIRECT("'Incentives Worksheet'!H"&amp;'Configurable Tab'!H10+3)),"",INDIRECT("'Incentives Worksheet'!H"&amp;'Configurable Tab'!H10+3))</f>
        <v/>
      </c>
      <c r="AA88" s="1385" t="str" cm="1">
        <f t="array" aca="1" ref="AA88" ca="1">IF(INDIRECT("'Incentives Worksheet'!R"&amp;'Configurable Tab'!H10+3)="USF Calendar","Fiscal",INDIRECT("'Incentives Worksheet'!R"&amp;'Configurable Tab'!H10+3))</f>
        <v>Fiscal</v>
      </c>
      <c r="AB88" s="1385" t="str" cm="1">
        <f t="array" aca="1" ref="AB88" ca="1">IF(INDIRECT("'Incentives Worksheet'!L"&amp;'Configurable Tab'!H10+9)="All"," Select All Products","Unselect All Products")</f>
        <v xml:space="preserve"> Select All Products</v>
      </c>
      <c r="AC88" s="1385" t="str" cm="1">
        <f t="array" aca="1" ref="AC88" ca="1">IF(INDIRECT("'Incentives Worksheet'!T"&amp;'Configurable Tab'!H10+3)="Yes","Post to GL","")</f>
        <v/>
      </c>
      <c r="AD88" s="1385" t="str" cm="1">
        <f t="array" aca="1" ref="AD88" ca="1">IF(ISBLANK(INDIRECT("'Incentives Worksheet'!L"&amp;'Configurable Tab'!H10+3)),"",INDIRECT("'Incentives Worksheet'!L"&amp;'Configurable Tab'!H10+3))</f>
        <v/>
      </c>
      <c r="AE88" s="1385" t="str" cm="1">
        <f t="array" aca="1" ref="AE88" ca="1">IF(ISBLANK(INDIRECT("'Incentives Worksheet'!J"&amp;'Configurable Tab'!H10+3)),"",INDIRECT("'Incentives Worksheet'!J"&amp;'Configurable Tab'!H10+3))</f>
        <v/>
      </c>
      <c r="AF88" s="1385" t="str" cm="1">
        <f t="array" aca="1" ref="AF88" ca="1">IF(ISBLANK(INDIRECT("'Incentives Worksheet'!N"&amp;'Configurable Tab'!H10+3)),"",INDIRECT("'Incentives Worksheet'!N"&amp;'Configurable Tab'!H10+3))</f>
        <v/>
      </c>
      <c r="AG88" s="1386" t="str" cm="1">
        <f t="array" aca="1" ref="AG88" ca="1">INDIRECT("'Incentives Worksheet'!D"&amp;'Configurable Tab'!H10+6)</f>
        <v/>
      </c>
      <c r="AH88" s="1386" t="str" cm="1">
        <f t="array" aca="1" ref="AH88" ca="1">INDIRECT("'Incentives Worksheet'!D"&amp;'Configurable Tab'!H10+8)</f>
        <v/>
      </c>
      <c r="AI88" s="1385" t="str" cm="1">
        <f t="array" aca="1" ref="AI88" ca="1">IF(INDIRECT("'Incentives Worksheet'!D"&amp;'Configurable Tab'!H10+10)="No","Update tracking dates",INDIRECT("'Incentives Worksheet'!D"&amp;'Configurable Tab'!H10+10))</f>
        <v>Yes</v>
      </c>
      <c r="AJ88" s="1382"/>
      <c r="AK88" s="1382"/>
      <c r="AL88" s="1382"/>
      <c r="AM88" s="1382"/>
      <c r="AN88" s="1382"/>
      <c r="AO88" s="1382"/>
      <c r="AP88" s="1382"/>
      <c r="AQ88" s="1382"/>
      <c r="AR88" s="1382"/>
      <c r="AS88" s="1382"/>
      <c r="AT88" s="1382"/>
      <c r="AU88" s="1382"/>
      <c r="AV88" s="1382"/>
      <c r="AW88" s="1382"/>
      <c r="AX88" s="1382"/>
      <c r="AY88" s="1382"/>
      <c r="AZ88" s="1382"/>
      <c r="BA88" s="1382"/>
      <c r="BB88" s="1382"/>
      <c r="BC88" s="1382"/>
      <c r="BD88" s="1382"/>
      <c r="BE88" s="1382"/>
      <c r="BF88" s="1382"/>
      <c r="BG88" s="1382"/>
      <c r="BH88" s="1382"/>
      <c r="BI88" s="1382"/>
      <c r="BJ88" s="1382"/>
      <c r="BK88" s="1382"/>
      <c r="BL88" s="1382"/>
      <c r="BM88" s="1382"/>
      <c r="BN88" s="1382"/>
      <c r="BO88" s="1382"/>
      <c r="BP88" s="1382"/>
      <c r="BQ88" s="1382"/>
      <c r="BR88" s="1382"/>
      <c r="BS88" s="1382"/>
      <c r="BT88" s="1382"/>
      <c r="BU88" s="1382"/>
      <c r="BV88" s="1382"/>
      <c r="BW88" s="1382"/>
      <c r="BX88" s="1382"/>
      <c r="BY88" s="1382"/>
      <c r="BZ88" s="1382"/>
      <c r="CA88" s="1382"/>
      <c r="CB88" s="1382"/>
      <c r="CC88" s="1382"/>
      <c r="CD88" s="1382"/>
      <c r="CE88" s="1382"/>
      <c r="CF88" s="1382"/>
      <c r="CG88" s="1382"/>
      <c r="CH88" s="1382"/>
      <c r="CI88" s="1382"/>
      <c r="CJ88" s="1382"/>
      <c r="CK88" s="1382"/>
    </row>
    <row r="89" spans="1:89" ht="90.75" customHeight="1" thickBot="1" x14ac:dyDescent="0.3">
      <c r="A89" s="1382"/>
      <c r="B89" s="1795" t="s">
        <v>1959</v>
      </c>
      <c r="C89" s="1421" t="s">
        <v>1960</v>
      </c>
      <c r="D89" s="1384" t="s">
        <v>1458</v>
      </c>
      <c r="E89" s="1383" t="s">
        <v>1947</v>
      </c>
      <c r="F89" s="1383" t="s">
        <v>1961</v>
      </c>
      <c r="G89" s="1422" t="s">
        <v>1950</v>
      </c>
      <c r="H89" s="1480" t="s">
        <v>1950</v>
      </c>
      <c r="I89" s="1423"/>
      <c r="J89" s="1423"/>
      <c r="K89" s="1423"/>
      <c r="L89" s="1423"/>
      <c r="M89" s="1423"/>
      <c r="N89" s="1423"/>
      <c r="O89" s="1423"/>
      <c r="P89" s="1423"/>
      <c r="Q89" s="1424"/>
      <c r="R89" s="1382"/>
      <c r="S89" s="1382"/>
      <c r="T89" s="1795" t="s">
        <v>1959</v>
      </c>
      <c r="U89" s="1421" t="s">
        <v>1960</v>
      </c>
      <c r="V89" s="1384" t="s">
        <v>1458</v>
      </c>
      <c r="W89" s="1383" t="s">
        <v>1947</v>
      </c>
      <c r="X89" s="1383" t="s">
        <v>1961</v>
      </c>
      <c r="Y89" s="1426" t="s">
        <v>1950</v>
      </c>
      <c r="Z89" s="1480" t="s">
        <v>1950</v>
      </c>
      <c r="AA89" s="1423"/>
      <c r="AB89" s="1423"/>
      <c r="AC89" s="1423"/>
      <c r="AD89" s="1423"/>
      <c r="AE89" s="1423"/>
      <c r="AF89" s="1423"/>
      <c r="AG89" s="1423"/>
      <c r="AH89" s="1423"/>
      <c r="AI89" s="1424"/>
      <c r="AJ89" s="1382"/>
      <c r="AK89" s="1382"/>
      <c r="AL89" s="1382"/>
      <c r="AM89" s="1382"/>
      <c r="AN89" s="1382"/>
      <c r="AO89" s="1382"/>
      <c r="AP89" s="1382"/>
      <c r="AQ89" s="1382"/>
      <c r="AR89" s="1382"/>
      <c r="AS89" s="1382"/>
      <c r="AT89" s="1382"/>
      <c r="AU89" s="1382"/>
      <c r="AV89" s="1382"/>
      <c r="AW89" s="1382"/>
      <c r="AX89" s="1382"/>
      <c r="AY89" s="1382"/>
      <c r="AZ89" s="1382"/>
      <c r="BA89" s="1382"/>
      <c r="BB89" s="1382"/>
      <c r="BC89" s="1382"/>
      <c r="BD89" s="1382"/>
      <c r="BE89" s="1382"/>
      <c r="BF89" s="1382"/>
      <c r="BG89" s="1382"/>
      <c r="BH89" s="1382"/>
      <c r="BI89" s="1382"/>
      <c r="BJ89" s="1382"/>
      <c r="BK89" s="1382"/>
      <c r="BL89" s="1382"/>
      <c r="BM89" s="1382"/>
      <c r="BN89" s="1382"/>
      <c r="BO89" s="1382"/>
      <c r="BP89" s="1382"/>
      <c r="BQ89" s="1382"/>
      <c r="BR89" s="1382"/>
      <c r="BS89" s="1382"/>
      <c r="BT89" s="1382"/>
      <c r="BU89" s="1382"/>
      <c r="BV89" s="1382"/>
      <c r="BW89" s="1382"/>
      <c r="BX89" s="1382"/>
      <c r="BY89" s="1382"/>
      <c r="BZ89" s="1382"/>
      <c r="CA89" s="1382"/>
      <c r="CB89" s="1382"/>
      <c r="CC89" s="1382"/>
      <c r="CD89" s="1382"/>
      <c r="CE89" s="1382"/>
      <c r="CF89" s="1382"/>
      <c r="CG89" s="1382"/>
      <c r="CH89" s="1382"/>
      <c r="CI89" s="1382"/>
      <c r="CJ89" s="1382"/>
      <c r="CK89" s="1382"/>
    </row>
    <row r="90" spans="1:89" ht="15.75" thickBot="1" x14ac:dyDescent="0.3">
      <c r="A90" s="1382"/>
      <c r="B90" s="1798"/>
      <c r="C90" s="1481" t="str" cm="1">
        <f t="array" aca="1" ref="C90" ca="1">INDIRECT("'Incentives Worksheet'!T"&amp;'Configurable Tab'!H9+6)</f>
        <v>Average</v>
      </c>
      <c r="D90" s="1461" t="str" cm="1">
        <f t="array" aca="1" ref="D90" ca="1">IF(INDIRECT("'Incentives Worksheet'!J"&amp;'Configurable Tab'!H9+9)="All","All Customers","Individual")</f>
        <v>All Customers</v>
      </c>
      <c r="E90" s="1461" t="str" cm="1">
        <f t="array" aca="1" ref="E90" ca="1">IF(INDIRECT("'Incentives Worksheet'!L"&amp;'Configurable Tab'!H9+6)&lt;&gt;0,INDIRECT("'Incentives Worksheet'!L"&amp;'Configurable Tab'!H9+6),"")</f>
        <v/>
      </c>
      <c r="F90" s="1461" t="s">
        <v>1962</v>
      </c>
      <c r="G90" s="1463" t="str" cm="1">
        <f t="array" aca="1" ref="G90" ca="1">INDIRECT("'Incentives Worksheet'!N"&amp;'Configurable Tab'!H9+6)</f>
        <v>%</v>
      </c>
      <c r="H90" s="1394"/>
      <c r="I90" s="1394"/>
      <c r="J90" s="1394"/>
      <c r="K90" s="1394"/>
      <c r="L90" s="1394"/>
      <c r="M90" s="1394"/>
      <c r="N90" s="1394"/>
      <c r="O90" s="1394"/>
      <c r="P90" s="1394"/>
      <c r="Q90" s="138"/>
      <c r="R90" s="1382"/>
      <c r="S90" s="1382"/>
      <c r="T90" s="1798"/>
      <c r="U90" s="1461" t="str" cm="1">
        <f t="array" aca="1" ref="U90" ca="1">INDIRECT("'Incentives Worksheet'!T"&amp;'Configurable Tab'!H10+6)</f>
        <v>Average</v>
      </c>
      <c r="V90" s="1462" t="str" cm="1">
        <f t="array" aca="1" ref="V90" ca="1">IF(INDIRECT("'Incentives Worksheet'!J"&amp;'Configurable Tab'!H10+9)="All","All Customers","Individual")</f>
        <v>All Customers</v>
      </c>
      <c r="W90" s="1462" t="str" cm="1">
        <f t="array" aca="1" ref="W90" ca="1">IF(INDIRECT("'Incentives Worksheet'!L"&amp;'Configurable Tab'!H10+6)&lt;&gt;0,INDIRECT("'Incentives Worksheet'!L"&amp;'Configurable Tab'!H10+6),"")</f>
        <v/>
      </c>
      <c r="X90" s="1462" t="s">
        <v>1962</v>
      </c>
      <c r="Y90" s="1463" t="str" cm="1">
        <f t="array" aca="1" ref="Y90" ca="1">INDIRECT("'Incentives Worksheet'!N"&amp;'Configurable Tab'!H10+6)</f>
        <v>%</v>
      </c>
      <c r="Z90" s="1394"/>
      <c r="AA90" s="1394"/>
      <c r="AB90" s="1394"/>
      <c r="AC90" s="1394"/>
      <c r="AD90" s="1394"/>
      <c r="AE90" s="1394"/>
      <c r="AF90" s="1394"/>
      <c r="AG90" s="1394"/>
      <c r="AH90" s="1394"/>
      <c r="AI90" s="138"/>
      <c r="AJ90" s="1382"/>
      <c r="AK90" s="1382"/>
      <c r="AL90" s="1382"/>
      <c r="AM90" s="1382"/>
      <c r="AN90" s="1382"/>
      <c r="AO90" s="1382"/>
      <c r="AP90" s="1382"/>
      <c r="AQ90" s="1382"/>
      <c r="AR90" s="1382"/>
      <c r="AS90" s="1382"/>
      <c r="AT90" s="1382"/>
      <c r="AU90" s="1382"/>
      <c r="AV90" s="1382"/>
      <c r="AW90" s="1382"/>
      <c r="AX90" s="1382"/>
      <c r="AY90" s="1382"/>
      <c r="AZ90" s="1382"/>
      <c r="BA90" s="1382"/>
      <c r="BB90" s="1382"/>
      <c r="BC90" s="1382"/>
      <c r="BD90" s="1382"/>
      <c r="BE90" s="1382"/>
      <c r="BF90" s="1382"/>
      <c r="BG90" s="1382"/>
      <c r="BH90" s="1382"/>
      <c r="BI90" s="1382"/>
      <c r="BJ90" s="1382"/>
      <c r="BK90" s="1382"/>
      <c r="BL90" s="1382"/>
      <c r="BM90" s="1382"/>
      <c r="BN90" s="1382"/>
      <c r="BO90" s="1382"/>
      <c r="BP90" s="1382"/>
      <c r="BQ90" s="1382"/>
      <c r="BR90" s="1382"/>
      <c r="BS90" s="1382"/>
      <c r="BT90" s="1382"/>
      <c r="BU90" s="1382"/>
      <c r="BV90" s="1382"/>
      <c r="BW90" s="1382"/>
      <c r="BX90" s="1382"/>
      <c r="BY90" s="1382"/>
      <c r="BZ90" s="1382"/>
      <c r="CA90" s="1382"/>
      <c r="CB90" s="1382"/>
      <c r="CC90" s="1382"/>
      <c r="CD90" s="1382"/>
      <c r="CE90" s="1382"/>
      <c r="CF90" s="1382"/>
      <c r="CG90" s="1382"/>
      <c r="CH90" s="1382"/>
      <c r="CI90" s="1382"/>
      <c r="CJ90" s="1382"/>
      <c r="CK90" s="1382"/>
    </row>
    <row r="91" spans="1:89" x14ac:dyDescent="0.25">
      <c r="A91" s="1382"/>
      <c r="B91" s="1796"/>
      <c r="C91" s="1431" t="s">
        <v>1954</v>
      </c>
      <c r="D91" s="1432" t="s">
        <v>126</v>
      </c>
      <c r="E91" s="1433" t="s">
        <v>128</v>
      </c>
      <c r="F91" s="1434" t="s">
        <v>1175</v>
      </c>
      <c r="G91" s="1394"/>
      <c r="H91" s="1394"/>
      <c r="I91" s="1394"/>
      <c r="J91" s="1394"/>
      <c r="K91" s="1394"/>
      <c r="L91" s="1394"/>
      <c r="M91" s="1394"/>
      <c r="N91" s="1394"/>
      <c r="O91" s="1394"/>
      <c r="P91" s="1394"/>
      <c r="Q91" s="1395"/>
      <c r="R91" s="1382"/>
      <c r="S91" s="1382"/>
      <c r="T91" s="1798"/>
      <c r="U91" s="1464" t="s">
        <v>1954</v>
      </c>
      <c r="V91" s="1465" t="s">
        <v>126</v>
      </c>
      <c r="W91" s="1438" t="s">
        <v>128</v>
      </c>
      <c r="X91" s="1438" t="s">
        <v>1175</v>
      </c>
      <c r="Y91" s="1394"/>
      <c r="Z91" s="1394"/>
      <c r="AA91" s="1394"/>
      <c r="AB91" s="1394"/>
      <c r="AC91" s="1394"/>
      <c r="AD91" s="1394"/>
      <c r="AE91" s="1394"/>
      <c r="AF91" s="1394"/>
      <c r="AG91" s="1394"/>
      <c r="AH91" s="1394"/>
      <c r="AI91" s="1395"/>
      <c r="AJ91" s="1382"/>
      <c r="AK91" s="1382"/>
      <c r="AL91" s="1382"/>
      <c r="AM91" s="1382"/>
      <c r="AN91" s="1382"/>
      <c r="AO91" s="1382"/>
      <c r="AP91" s="1382"/>
      <c r="AQ91" s="1382"/>
      <c r="AR91" s="1382"/>
      <c r="AS91" s="1382"/>
      <c r="AT91" s="1382"/>
      <c r="AU91" s="1382"/>
      <c r="AV91" s="1382"/>
      <c r="AW91" s="1382"/>
      <c r="AX91" s="1382"/>
      <c r="AY91" s="1382"/>
      <c r="AZ91" s="1382"/>
      <c r="BA91" s="1382"/>
      <c r="BB91" s="1382"/>
      <c r="BC91" s="1382"/>
      <c r="BD91" s="1382"/>
      <c r="BE91" s="1382"/>
      <c r="BF91" s="1382"/>
      <c r="BG91" s="1382"/>
      <c r="BH91" s="1382"/>
      <c r="BI91" s="1382"/>
      <c r="BJ91" s="1382"/>
      <c r="BK91" s="1382"/>
      <c r="BL91" s="1382"/>
      <c r="BM91" s="1382"/>
      <c r="BN91" s="1382"/>
      <c r="BO91" s="1382"/>
      <c r="BP91" s="1382"/>
      <c r="BQ91" s="1382"/>
      <c r="BR91" s="1382"/>
      <c r="BS91" s="1382"/>
      <c r="BT91" s="1382"/>
      <c r="BU91" s="1382"/>
      <c r="BV91" s="1382"/>
      <c r="BW91" s="1382"/>
      <c r="BX91" s="1382"/>
      <c r="BY91" s="1382"/>
      <c r="BZ91" s="1382"/>
      <c r="CA91" s="1382"/>
      <c r="CB91" s="1382"/>
      <c r="CC91" s="1382"/>
      <c r="CD91" s="1382"/>
      <c r="CE91" s="1382"/>
      <c r="CF91" s="1382"/>
      <c r="CG91" s="1382"/>
      <c r="CH91" s="1382"/>
      <c r="CI91" s="1382"/>
      <c r="CJ91" s="1382"/>
      <c r="CK91" s="1382"/>
    </row>
    <row r="92" spans="1:89" x14ac:dyDescent="0.25">
      <c r="A92" s="1382"/>
      <c r="B92" s="1796"/>
      <c r="C92" s="1439">
        <v>0</v>
      </c>
      <c r="D92" s="1440" t="str" cm="1">
        <f t="array" aca="1" ref="D92" ca="1">IF(INDIRECT("'Incentives Worksheet'!H"&amp;'Configurable Tab'!H9+6)&lt;&gt;0,0,"")</f>
        <v/>
      </c>
      <c r="E92" s="1441" t="str" cm="1">
        <f t="array" aca="1" ref="E92" ca="1">IF(INDIRECT("'Incentives Worksheet'!H"&amp;'Configurable Tab'!H9+6)&lt;&gt;0,INDIRECT("'Incentives Worksheet'!H"&amp;'Configurable Tab'!H9+6)-0.01,"")</f>
        <v/>
      </c>
      <c r="F92" s="1442" t="str" cm="1">
        <f t="array" aca="1" ref="F92" ca="1">IF(INDIRECT("'Incentives Worksheet'!H"&amp;'Configurable Tab'!H9+6)&lt;&gt;0,0,"")</f>
        <v/>
      </c>
      <c r="G92" s="1394"/>
      <c r="H92" s="1394"/>
      <c r="I92" s="1394"/>
      <c r="J92" s="1394"/>
      <c r="K92" s="1394"/>
      <c r="L92" s="1394"/>
      <c r="M92" s="1394"/>
      <c r="N92" s="1394"/>
      <c r="O92" s="1394"/>
      <c r="P92" s="1394"/>
      <c r="Q92" s="1395"/>
      <c r="R92" s="1382"/>
      <c r="S92" s="1382"/>
      <c r="T92" s="1796"/>
      <c r="U92" s="1443">
        <v>0</v>
      </c>
      <c r="V92" s="1412" t="str" cm="1">
        <f t="array" aca="1" ref="V92" ca="1">IF(INDIRECT("'Incentives Worksheet'!H"&amp;'Configurable Tab'!H10+6)&lt;&gt;0,0,"")</f>
        <v/>
      </c>
      <c r="W92" s="1482" t="str" cm="1">
        <f t="array" aca="1" ref="W92" ca="1">IF(INDIRECT("'Incentives Worksheet'!H"&amp;'Configurable Tab'!H10+6)&lt;&gt;0,INDIRECT("'Incentives Worksheet'!H"&amp;'Configurable Tab'!H10+6)-0.01,"")</f>
        <v/>
      </c>
      <c r="X92" s="1444" t="str" cm="1">
        <f t="array" aca="1" ref="X92" ca="1">IF(INDIRECT("'Incentives Worksheet'!H"&amp;'Configurable Tab'!H10+6)&lt;&gt;0,0,"")</f>
        <v/>
      </c>
      <c r="Y92" s="1394"/>
      <c r="Z92" s="1394"/>
      <c r="AA92" s="1394"/>
      <c r="AB92" s="1394"/>
      <c r="AC92" s="1394"/>
      <c r="AD92" s="1394"/>
      <c r="AE92" s="1394"/>
      <c r="AF92" s="1394"/>
      <c r="AG92" s="1394"/>
      <c r="AH92" s="1394"/>
      <c r="AI92" s="1395"/>
      <c r="AJ92" s="1382"/>
      <c r="AK92" s="1382"/>
      <c r="AL92" s="1382"/>
      <c r="AM92" s="1382"/>
      <c r="AN92" s="1382"/>
      <c r="AO92" s="1382"/>
      <c r="AP92" s="1382"/>
      <c r="AQ92" s="1382"/>
      <c r="AR92" s="1382"/>
      <c r="AS92" s="1382"/>
      <c r="AT92" s="1382"/>
      <c r="AU92" s="1382"/>
      <c r="AV92" s="1382"/>
      <c r="AW92" s="1382"/>
      <c r="AX92" s="1382"/>
      <c r="AY92" s="1382"/>
      <c r="AZ92" s="1382"/>
      <c r="BA92" s="1382"/>
      <c r="BB92" s="1382"/>
      <c r="BC92" s="1382"/>
      <c r="BD92" s="1382"/>
      <c r="BE92" s="1382"/>
      <c r="BF92" s="1382"/>
      <c r="BG92" s="1382"/>
      <c r="BH92" s="1382"/>
      <c r="BI92" s="1382"/>
      <c r="BJ92" s="1382"/>
      <c r="BK92" s="1382"/>
      <c r="BL92" s="1382"/>
      <c r="BM92" s="1382"/>
      <c r="BN92" s="1382"/>
      <c r="BO92" s="1382"/>
      <c r="BP92" s="1382"/>
      <c r="BQ92" s="1382"/>
      <c r="BR92" s="1382"/>
      <c r="BS92" s="1382"/>
      <c r="BT92" s="1382"/>
      <c r="BU92" s="1382"/>
      <c r="BV92" s="1382"/>
      <c r="BW92" s="1382"/>
      <c r="BX92" s="1382"/>
      <c r="BY92" s="1382"/>
      <c r="BZ92" s="1382"/>
      <c r="CA92" s="1382"/>
      <c r="CB92" s="1382"/>
      <c r="CC92" s="1382"/>
      <c r="CD92" s="1382"/>
      <c r="CE92" s="1382"/>
      <c r="CF92" s="1382"/>
      <c r="CG92" s="1382"/>
      <c r="CH92" s="1382"/>
      <c r="CI92" s="1382"/>
      <c r="CJ92" s="1382"/>
      <c r="CK92" s="1382"/>
    </row>
    <row r="93" spans="1:89" ht="15.75" thickBot="1" x14ac:dyDescent="0.3">
      <c r="A93" s="1382"/>
      <c r="B93" s="1796"/>
      <c r="C93" s="1445">
        <v>1</v>
      </c>
      <c r="D93" s="1473" t="str" cm="1">
        <f t="array" aca="1" ref="D93" ca="1">IF(INDIRECT("'Incentives Worksheet'!H"&amp;'Configurable Tab'!H9+6)=0,"",INDIRECT("'Incentives Worksheet'!H"&amp;'Configurable Tab'!H9+6))</f>
        <v/>
      </c>
      <c r="E93" s="1447" t="str" cm="1">
        <f t="array" aca="1" ref="E93" ca="1">IF(INDIRECT("'Incentives Worksheet'!J"&amp;'Configurable Tab'!H9+6)=0,"",INDIRECT("'Incentives Worksheet'!J"&amp;'Configurable Tab'!H9+6))</f>
        <v/>
      </c>
      <c r="F93" s="1474" t="str" cm="1">
        <f t="array" aca="1" ref="F93" ca="1">IF(INDIRECT("'Incentives Worksheet'!L"&amp;'Configurable Tab'!H9+6)=0,"",INDIRECT("'Incentives Worksheet'!L"&amp;'Configurable Tab'!H9+6))</f>
        <v/>
      </c>
      <c r="G93" s="1394"/>
      <c r="H93" s="1394"/>
      <c r="I93" s="1394"/>
      <c r="J93" s="1394"/>
      <c r="K93" s="1394"/>
      <c r="L93" s="1394"/>
      <c r="M93" s="1394"/>
      <c r="N93" s="1394"/>
      <c r="O93" s="1394"/>
      <c r="P93" s="1394"/>
      <c r="Q93" s="1395"/>
      <c r="R93" s="1382"/>
      <c r="S93" s="1382"/>
      <c r="T93" s="1796"/>
      <c r="U93" s="1445">
        <v>1</v>
      </c>
      <c r="V93" s="1473" t="str" cm="1">
        <f t="array" aca="1" ref="V93" ca="1">IF(INDIRECT("'Incentives Worksheet'!H"&amp;'Configurable Tab'!H10+6)=0,"",INDIRECT("'Incentives Worksheet'!H"&amp;'Configurable Tab'!H10+6))</f>
        <v/>
      </c>
      <c r="W93" s="1447" t="str" cm="1">
        <f t="array" aca="1" ref="W93" ca="1">IF(INDIRECT("'Incentives Worksheet'!J"&amp;'Configurable Tab'!H10+6)=0,"",INDIRECT("'Incentives Worksheet'!J"&amp;'Configurable Tab'!H10+6))</f>
        <v/>
      </c>
      <c r="X93" s="1474" t="str" cm="1">
        <f t="array" aca="1" ref="X93" ca="1">IF(INDIRECT("'Incentives Worksheet'!L"&amp;'Configurable Tab'!H10+6)=0,"",INDIRECT("'Incentives Worksheet'!L"&amp;'Configurable Tab'!H10+6))</f>
        <v/>
      </c>
      <c r="Y93" s="1394"/>
      <c r="Z93" s="1394"/>
      <c r="AA93" s="1394"/>
      <c r="AB93" s="1394"/>
      <c r="AC93" s="1394"/>
      <c r="AD93" s="1394"/>
      <c r="AE93" s="1394"/>
      <c r="AF93" s="1394"/>
      <c r="AG93" s="1394"/>
      <c r="AH93" s="1394"/>
      <c r="AI93" s="1395"/>
      <c r="AJ93" s="1382"/>
      <c r="AK93" s="1382"/>
      <c r="AL93" s="1382"/>
      <c r="AM93" s="1382"/>
      <c r="AN93" s="1382"/>
      <c r="AO93" s="1382"/>
      <c r="AP93" s="1382"/>
      <c r="AQ93" s="1382"/>
      <c r="AR93" s="1382"/>
      <c r="AS93" s="1382"/>
      <c r="AT93" s="1382"/>
      <c r="AU93" s="1382"/>
      <c r="AV93" s="1382"/>
      <c r="AW93" s="1382"/>
      <c r="AX93" s="1382"/>
      <c r="AY93" s="1382"/>
      <c r="AZ93" s="1382"/>
      <c r="BA93" s="1382"/>
      <c r="BB93" s="1382"/>
      <c r="BC93" s="1382"/>
      <c r="BD93" s="1382"/>
      <c r="BE93" s="1382"/>
      <c r="BF93" s="1382"/>
      <c r="BG93" s="1382"/>
      <c r="BH93" s="1382"/>
      <c r="BI93" s="1382"/>
      <c r="BJ93" s="1382"/>
      <c r="BK93" s="1382"/>
      <c r="BL93" s="1382"/>
      <c r="BM93" s="1382"/>
      <c r="BN93" s="1382"/>
      <c r="BO93" s="1382"/>
      <c r="BP93" s="1382"/>
      <c r="BQ93" s="1382"/>
      <c r="BR93" s="1382"/>
      <c r="BS93" s="1382"/>
      <c r="BT93" s="1382"/>
      <c r="BU93" s="1382"/>
      <c r="BV93" s="1382"/>
      <c r="BW93" s="1382"/>
      <c r="BX93" s="1382"/>
      <c r="BY93" s="1382"/>
      <c r="BZ93" s="1382"/>
      <c r="CA93" s="1382"/>
      <c r="CB93" s="1382"/>
      <c r="CC93" s="1382"/>
      <c r="CD93" s="1382"/>
      <c r="CE93" s="1382"/>
      <c r="CF93" s="1382"/>
      <c r="CG93" s="1382"/>
      <c r="CH93" s="1382"/>
      <c r="CI93" s="1382"/>
      <c r="CJ93" s="1382"/>
      <c r="CK93" s="1382"/>
    </row>
    <row r="94" spans="1:89" ht="15.75" customHeight="1" thickBot="1" x14ac:dyDescent="0.3">
      <c r="A94" s="1382"/>
      <c r="B94" s="1795" t="s">
        <v>1955</v>
      </c>
      <c r="C94" s="1452" t="s">
        <v>1928</v>
      </c>
      <c r="D94" s="1453" t="s">
        <v>131</v>
      </c>
      <c r="E94" s="1453" t="s">
        <v>1929</v>
      </c>
      <c r="F94" s="1382"/>
      <c r="G94" s="1382"/>
      <c r="H94" s="1382"/>
      <c r="I94" s="1382"/>
      <c r="J94" s="1382"/>
      <c r="K94" s="1382"/>
      <c r="L94" s="1382"/>
      <c r="M94" s="1382"/>
      <c r="N94" s="1382"/>
      <c r="O94" s="1382"/>
      <c r="P94" s="1382"/>
      <c r="Q94" s="138"/>
      <c r="R94" s="1382"/>
      <c r="S94" s="1382"/>
      <c r="T94" s="1795" t="s">
        <v>1955</v>
      </c>
      <c r="U94" s="1452" t="s">
        <v>1928</v>
      </c>
      <c r="V94" s="1453" t="s">
        <v>131</v>
      </c>
      <c r="W94" s="1453" t="s">
        <v>1929</v>
      </c>
      <c r="X94" s="1382"/>
      <c r="Y94" s="1382"/>
      <c r="Z94" s="1382"/>
      <c r="AA94" s="1382"/>
      <c r="AB94" s="1382"/>
      <c r="AC94" s="1382"/>
      <c r="AD94" s="1382"/>
      <c r="AE94" s="1382"/>
      <c r="AF94" s="1382"/>
      <c r="AG94" s="1382"/>
      <c r="AH94" s="1382"/>
      <c r="AI94" s="138"/>
      <c r="AJ94" s="1382"/>
      <c r="AK94" s="1382"/>
      <c r="AL94" s="1382"/>
      <c r="AM94" s="1382"/>
      <c r="AN94" s="1382"/>
      <c r="AO94" s="1382"/>
      <c r="AP94" s="1382"/>
      <c r="AQ94" s="1382"/>
      <c r="AR94" s="1382"/>
      <c r="AS94" s="1382"/>
      <c r="AT94" s="1382"/>
      <c r="AU94" s="1382"/>
      <c r="AV94" s="1382"/>
      <c r="AW94" s="1382"/>
      <c r="AX94" s="1382"/>
      <c r="AY94" s="1382"/>
      <c r="AZ94" s="1382"/>
      <c r="BA94" s="1382"/>
      <c r="BB94" s="1382"/>
      <c r="BC94" s="1382"/>
      <c r="BD94" s="1382"/>
      <c r="BE94" s="1382"/>
      <c r="BF94" s="1382"/>
      <c r="BG94" s="1382"/>
      <c r="BH94" s="1382"/>
      <c r="BI94" s="1382"/>
      <c r="BJ94" s="1382"/>
      <c r="BK94" s="1382"/>
      <c r="BL94" s="1382"/>
      <c r="BM94" s="1382"/>
      <c r="BN94" s="1382"/>
      <c r="BO94" s="1382"/>
      <c r="BP94" s="1382"/>
      <c r="BQ94" s="1382"/>
      <c r="BR94" s="1382"/>
      <c r="BS94" s="1382"/>
      <c r="BT94" s="1382"/>
      <c r="BU94" s="1382"/>
      <c r="BV94" s="1382"/>
      <c r="BW94" s="1382"/>
      <c r="BX94" s="1382"/>
      <c r="BY94" s="1382"/>
      <c r="BZ94" s="1382"/>
      <c r="CA94" s="1382"/>
      <c r="CB94" s="1382"/>
      <c r="CC94" s="1382"/>
      <c r="CD94" s="1382"/>
      <c r="CE94" s="1382"/>
      <c r="CF94" s="1382"/>
      <c r="CG94" s="1382"/>
      <c r="CH94" s="1382"/>
      <c r="CI94" s="1382"/>
      <c r="CJ94" s="1382"/>
      <c r="CK94" s="1382"/>
    </row>
    <row r="95" spans="1:89" x14ac:dyDescent="0.25">
      <c r="A95" s="1382"/>
      <c r="B95" s="1798"/>
      <c r="C95" s="1399" t="s">
        <v>1930</v>
      </c>
      <c r="D95" s="1399" t="s">
        <v>1931</v>
      </c>
      <c r="E95" s="1400"/>
      <c r="F95" s="1382"/>
      <c r="G95" s="1382"/>
      <c r="H95" s="1382"/>
      <c r="I95" s="1382"/>
      <c r="J95" s="1382"/>
      <c r="K95" s="1382"/>
      <c r="L95" s="1382"/>
      <c r="M95" s="1382"/>
      <c r="N95" s="1382"/>
      <c r="O95" s="1382"/>
      <c r="P95" s="1382"/>
      <c r="Q95" s="138"/>
      <c r="R95" s="1382"/>
      <c r="S95" s="1382"/>
      <c r="T95" s="1798"/>
      <c r="U95" s="1399" t="s">
        <v>1930</v>
      </c>
      <c r="V95" s="1399" t="s">
        <v>1931</v>
      </c>
      <c r="W95" s="1400"/>
      <c r="X95" s="1382"/>
      <c r="Y95" s="1382"/>
      <c r="Z95" s="1382"/>
      <c r="AA95" s="1382"/>
      <c r="AB95" s="1382"/>
      <c r="AC95" s="1382"/>
      <c r="AD95" s="1382"/>
      <c r="AE95" s="1382"/>
      <c r="AF95" s="1382"/>
      <c r="AG95" s="1382"/>
      <c r="AH95" s="1382"/>
      <c r="AI95" s="138"/>
      <c r="AJ95" s="1382"/>
      <c r="AK95" s="1382"/>
      <c r="AL95" s="1382"/>
      <c r="AM95" s="1382"/>
      <c r="AN95" s="1382"/>
      <c r="AO95" s="1382"/>
      <c r="AP95" s="1382"/>
      <c r="AQ95" s="1382"/>
      <c r="AR95" s="1382"/>
      <c r="AS95" s="1382"/>
      <c r="AT95" s="1382"/>
      <c r="AU95" s="1382"/>
      <c r="AV95" s="1382"/>
      <c r="AW95" s="1382"/>
      <c r="AX95" s="1382"/>
      <c r="AY95" s="1382"/>
      <c r="AZ95" s="1382"/>
      <c r="BA95" s="1382"/>
      <c r="BB95" s="1382"/>
      <c r="BC95" s="1382"/>
      <c r="BD95" s="1382"/>
      <c r="BE95" s="1382"/>
      <c r="BF95" s="1382"/>
      <c r="BG95" s="1382"/>
      <c r="BH95" s="1382"/>
      <c r="BI95" s="1382"/>
      <c r="BJ95" s="1382"/>
      <c r="BK95" s="1382"/>
      <c r="BL95" s="1382"/>
      <c r="BM95" s="1382"/>
      <c r="BN95" s="1382"/>
      <c r="BO95" s="1382"/>
      <c r="BP95" s="1382"/>
      <c r="BQ95" s="1382"/>
      <c r="BR95" s="1382"/>
      <c r="BS95" s="1382"/>
      <c r="BT95" s="1382"/>
      <c r="BU95" s="1382"/>
      <c r="BV95" s="1382"/>
      <c r="BW95" s="1382"/>
      <c r="BX95" s="1382"/>
      <c r="BY95" s="1382"/>
      <c r="BZ95" s="1382"/>
      <c r="CA95" s="1382"/>
      <c r="CB95" s="1382"/>
      <c r="CC95" s="1382"/>
      <c r="CD95" s="1382"/>
      <c r="CE95" s="1382"/>
      <c r="CF95" s="1382"/>
      <c r="CG95" s="1382"/>
      <c r="CH95" s="1382"/>
      <c r="CI95" s="1382"/>
      <c r="CJ95" s="1382"/>
      <c r="CK95" s="1382"/>
    </row>
    <row r="96" spans="1:89" x14ac:dyDescent="0.25">
      <c r="A96" s="1382"/>
      <c r="B96" s="1798"/>
      <c r="C96" s="1401" t="s">
        <v>1930</v>
      </c>
      <c r="D96" s="1401" t="s">
        <v>1932</v>
      </c>
      <c r="E96" s="1402" t="s">
        <v>1933</v>
      </c>
      <c r="F96" s="1382"/>
      <c r="G96" s="1382"/>
      <c r="H96" s="1382"/>
      <c r="I96" s="1382"/>
      <c r="J96" s="1382"/>
      <c r="K96" s="1382"/>
      <c r="L96" s="1382"/>
      <c r="M96" s="1382"/>
      <c r="N96" s="1382"/>
      <c r="O96" s="1382"/>
      <c r="P96" s="1382"/>
      <c r="Q96" s="138"/>
      <c r="R96" s="1382"/>
      <c r="S96" s="1382"/>
      <c r="T96" s="1798"/>
      <c r="U96" s="1401" t="s">
        <v>1930</v>
      </c>
      <c r="V96" s="1401" t="s">
        <v>1932</v>
      </c>
      <c r="W96" s="1402" t="s">
        <v>1933</v>
      </c>
      <c r="X96" s="1382"/>
      <c r="Y96" s="1382"/>
      <c r="Z96" s="1382"/>
      <c r="AA96" s="1382"/>
      <c r="AB96" s="1382"/>
      <c r="AC96" s="1382"/>
      <c r="AD96" s="1382"/>
      <c r="AE96" s="1382"/>
      <c r="AF96" s="1382"/>
      <c r="AG96" s="1382"/>
      <c r="AH96" s="1382"/>
      <c r="AI96" s="138"/>
      <c r="AJ96" s="1382"/>
      <c r="AK96" s="1382"/>
      <c r="AL96" s="1382"/>
      <c r="AM96" s="1382"/>
      <c r="AN96" s="1382"/>
      <c r="AO96" s="1382"/>
      <c r="AP96" s="1382"/>
      <c r="AQ96" s="1382"/>
      <c r="AR96" s="1382"/>
      <c r="AS96" s="1382"/>
      <c r="AT96" s="1382"/>
      <c r="AU96" s="1382"/>
      <c r="AV96" s="1382"/>
      <c r="AW96" s="1382"/>
      <c r="AX96" s="1382"/>
      <c r="AY96" s="1382"/>
      <c r="AZ96" s="1382"/>
      <c r="BA96" s="1382"/>
      <c r="BB96" s="1382"/>
      <c r="BC96" s="1382"/>
      <c r="BD96" s="1382"/>
      <c r="BE96" s="1382"/>
      <c r="BF96" s="1382"/>
      <c r="BG96" s="1382"/>
      <c r="BH96" s="1382"/>
      <c r="BI96" s="1382"/>
      <c r="BJ96" s="1382"/>
      <c r="BK96" s="1382"/>
      <c r="BL96" s="1382"/>
      <c r="BM96" s="1382"/>
      <c r="BN96" s="1382"/>
      <c r="BO96" s="1382"/>
      <c r="BP96" s="1382"/>
      <c r="BQ96" s="1382"/>
      <c r="BR96" s="1382"/>
      <c r="BS96" s="1382"/>
      <c r="BT96" s="1382"/>
      <c r="BU96" s="1382"/>
      <c r="BV96" s="1382"/>
      <c r="BW96" s="1382"/>
      <c r="BX96" s="1382"/>
      <c r="BY96" s="1382"/>
      <c r="BZ96" s="1382"/>
      <c r="CA96" s="1382"/>
      <c r="CB96" s="1382"/>
      <c r="CC96" s="1382"/>
      <c r="CD96" s="1382"/>
      <c r="CE96" s="1382"/>
      <c r="CF96" s="1382"/>
      <c r="CG96" s="1382"/>
      <c r="CH96" s="1382"/>
      <c r="CI96" s="1382"/>
      <c r="CJ96" s="1382"/>
      <c r="CK96" s="1382"/>
    </row>
    <row r="97" spans="1:89" x14ac:dyDescent="0.25">
      <c r="A97" s="1382"/>
      <c r="B97" s="1798"/>
      <c r="C97" s="1401" t="s">
        <v>1930</v>
      </c>
      <c r="D97" s="1401" t="s">
        <v>1934</v>
      </c>
      <c r="E97" s="1402" t="s">
        <v>1802</v>
      </c>
      <c r="F97" s="1382"/>
      <c r="G97" s="1382"/>
      <c r="H97" s="1382"/>
      <c r="I97" s="1382"/>
      <c r="J97" s="1382"/>
      <c r="K97" s="1382"/>
      <c r="L97" s="1382"/>
      <c r="M97" s="1382"/>
      <c r="N97" s="1382"/>
      <c r="O97" s="1382"/>
      <c r="P97" s="1382"/>
      <c r="Q97" s="138"/>
      <c r="R97" s="1382"/>
      <c r="S97" s="1382"/>
      <c r="T97" s="1798"/>
      <c r="U97" s="1401" t="s">
        <v>1930</v>
      </c>
      <c r="V97" s="1401" t="s">
        <v>1934</v>
      </c>
      <c r="W97" s="1402" t="s">
        <v>1802</v>
      </c>
      <c r="X97" s="1382"/>
      <c r="Y97" s="1382"/>
      <c r="Z97" s="1382"/>
      <c r="AA97" s="1382"/>
      <c r="AB97" s="1382"/>
      <c r="AC97" s="1382"/>
      <c r="AD97" s="1382"/>
      <c r="AE97" s="1382"/>
      <c r="AF97" s="1382"/>
      <c r="AG97" s="1382"/>
      <c r="AH97" s="1382"/>
      <c r="AI97" s="138"/>
      <c r="AJ97" s="1382"/>
      <c r="AK97" s="1382"/>
      <c r="AL97" s="1382"/>
      <c r="AM97" s="1382"/>
      <c r="AN97" s="1382"/>
      <c r="AO97" s="1382"/>
      <c r="AP97" s="1382"/>
      <c r="AQ97" s="1382"/>
      <c r="AR97" s="1382"/>
      <c r="AS97" s="1382"/>
      <c r="AT97" s="1382"/>
      <c r="AU97" s="1382"/>
      <c r="AV97" s="1382"/>
      <c r="AW97" s="1382"/>
      <c r="AX97" s="1382"/>
      <c r="AY97" s="1382"/>
      <c r="AZ97" s="1382"/>
      <c r="BA97" s="1382"/>
      <c r="BB97" s="1382"/>
      <c r="BC97" s="1382"/>
      <c r="BD97" s="1382"/>
      <c r="BE97" s="1382"/>
      <c r="BF97" s="1382"/>
      <c r="BG97" s="1382"/>
      <c r="BH97" s="1382"/>
      <c r="BI97" s="1382"/>
      <c r="BJ97" s="1382"/>
      <c r="BK97" s="1382"/>
      <c r="BL97" s="1382"/>
      <c r="BM97" s="1382"/>
      <c r="BN97" s="1382"/>
      <c r="BO97" s="1382"/>
      <c r="BP97" s="1382"/>
      <c r="BQ97" s="1382"/>
      <c r="BR97" s="1382"/>
      <c r="BS97" s="1382"/>
      <c r="BT97" s="1382"/>
      <c r="BU97" s="1382"/>
      <c r="BV97" s="1382"/>
      <c r="BW97" s="1382"/>
      <c r="BX97" s="1382"/>
      <c r="BY97" s="1382"/>
      <c r="BZ97" s="1382"/>
      <c r="CA97" s="1382"/>
      <c r="CB97" s="1382"/>
      <c r="CC97" s="1382"/>
      <c r="CD97" s="1382"/>
      <c r="CE97" s="1382"/>
      <c r="CF97" s="1382"/>
      <c r="CG97" s="1382"/>
      <c r="CH97" s="1382"/>
      <c r="CI97" s="1382"/>
      <c r="CJ97" s="1382"/>
      <c r="CK97" s="1382"/>
    </row>
    <row r="98" spans="1:89" ht="15.75" thickBot="1" x14ac:dyDescent="0.3">
      <c r="A98" s="1382"/>
      <c r="B98" s="1799"/>
      <c r="C98" s="1403" t="s">
        <v>1930</v>
      </c>
      <c r="D98" s="1403" t="s">
        <v>1935</v>
      </c>
      <c r="E98" s="1404" t="s">
        <v>1936</v>
      </c>
      <c r="F98" s="1382"/>
      <c r="G98" s="1382"/>
      <c r="H98" s="1382"/>
      <c r="I98" s="1382"/>
      <c r="J98" s="1382"/>
      <c r="K98" s="1382"/>
      <c r="L98" s="1382"/>
      <c r="M98" s="1382"/>
      <c r="N98" s="1382"/>
      <c r="O98" s="1382"/>
      <c r="P98" s="1382"/>
      <c r="Q98" s="138"/>
      <c r="R98" s="1382"/>
      <c r="S98" s="1382"/>
      <c r="T98" s="1799"/>
      <c r="U98" s="1403" t="s">
        <v>1930</v>
      </c>
      <c r="V98" s="1403" t="s">
        <v>1935</v>
      </c>
      <c r="W98" s="1404" t="s">
        <v>1936</v>
      </c>
      <c r="X98" s="1382"/>
      <c r="Y98" s="1382"/>
      <c r="Z98" s="1382"/>
      <c r="AA98" s="1382"/>
      <c r="AB98" s="1382"/>
      <c r="AC98" s="1382"/>
      <c r="AD98" s="1382"/>
      <c r="AE98" s="1382"/>
      <c r="AF98" s="1382"/>
      <c r="AG98" s="1382"/>
      <c r="AH98" s="1382"/>
      <c r="AI98" s="138"/>
      <c r="AJ98" s="1382"/>
      <c r="AK98" s="1382"/>
      <c r="AL98" s="1382"/>
      <c r="AM98" s="1382"/>
      <c r="AN98" s="1382"/>
      <c r="AO98" s="1382"/>
      <c r="AP98" s="1382"/>
      <c r="AQ98" s="1382"/>
      <c r="AR98" s="1382"/>
      <c r="AS98" s="1382"/>
      <c r="AT98" s="1382"/>
      <c r="AU98" s="1382"/>
      <c r="AV98" s="1382"/>
      <c r="AW98" s="1382"/>
      <c r="AX98" s="1382"/>
      <c r="AY98" s="1382"/>
      <c r="AZ98" s="1382"/>
      <c r="BA98" s="1382"/>
      <c r="BB98" s="1382"/>
      <c r="BC98" s="1382"/>
      <c r="BD98" s="1382"/>
      <c r="BE98" s="1382"/>
      <c r="BF98" s="1382"/>
      <c r="BG98" s="1382"/>
      <c r="BH98" s="1382"/>
      <c r="BI98" s="1382"/>
      <c r="BJ98" s="1382"/>
      <c r="BK98" s="1382"/>
      <c r="BL98" s="1382"/>
      <c r="BM98" s="1382"/>
      <c r="BN98" s="1382"/>
      <c r="BO98" s="1382"/>
      <c r="BP98" s="1382"/>
      <c r="BQ98" s="1382"/>
      <c r="BR98" s="1382"/>
      <c r="BS98" s="1382"/>
      <c r="BT98" s="1382"/>
      <c r="BU98" s="1382"/>
      <c r="BV98" s="1382"/>
      <c r="BW98" s="1382"/>
      <c r="BX98" s="1382"/>
      <c r="BY98" s="1382"/>
      <c r="BZ98" s="1382"/>
      <c r="CA98" s="1382"/>
      <c r="CB98" s="1382"/>
      <c r="CC98" s="1382"/>
      <c r="CD98" s="1382"/>
      <c r="CE98" s="1382"/>
      <c r="CF98" s="1382"/>
      <c r="CG98" s="1382"/>
      <c r="CH98" s="1382"/>
      <c r="CI98" s="1382"/>
      <c r="CJ98" s="1382"/>
      <c r="CK98" s="1382"/>
    </row>
    <row r="99" spans="1:89" ht="15.75" customHeight="1" thickBot="1" x14ac:dyDescent="0.3">
      <c r="A99" s="1382"/>
      <c r="B99" s="1795" t="s">
        <v>1937</v>
      </c>
      <c r="C99" s="1406" t="s">
        <v>1938</v>
      </c>
      <c r="D99" s="1406" t="s">
        <v>1928</v>
      </c>
      <c r="E99" s="1406" t="s">
        <v>131</v>
      </c>
      <c r="F99" s="1406" t="s">
        <v>1929</v>
      </c>
      <c r="G99" s="1406" t="s">
        <v>1939</v>
      </c>
      <c r="H99" s="1407" t="s">
        <v>1940</v>
      </c>
      <c r="I99" s="1408" t="s">
        <v>794</v>
      </c>
      <c r="J99" s="1408" t="s">
        <v>795</v>
      </c>
      <c r="K99" s="1408" t="s">
        <v>800</v>
      </c>
      <c r="L99" s="1408" t="s">
        <v>801</v>
      </c>
      <c r="M99" s="1408" t="s">
        <v>204</v>
      </c>
      <c r="N99" s="1382"/>
      <c r="O99" s="1382"/>
      <c r="P99" s="1382"/>
      <c r="Q99" s="138"/>
      <c r="R99" s="1382"/>
      <c r="S99" s="1382"/>
      <c r="T99" s="1795" t="s">
        <v>1937</v>
      </c>
      <c r="U99" s="1406" t="s">
        <v>1938</v>
      </c>
      <c r="V99" s="1406" t="s">
        <v>1928</v>
      </c>
      <c r="W99" s="1406" t="s">
        <v>131</v>
      </c>
      <c r="X99" s="1406" t="s">
        <v>1929</v>
      </c>
      <c r="Y99" s="1406" t="s">
        <v>1939</v>
      </c>
      <c r="Z99" s="1407" t="s">
        <v>1940</v>
      </c>
      <c r="AA99" s="1408" t="s">
        <v>794</v>
      </c>
      <c r="AB99" s="1408" t="s">
        <v>795</v>
      </c>
      <c r="AC99" s="1408" t="s">
        <v>800</v>
      </c>
      <c r="AD99" s="1408" t="s">
        <v>801</v>
      </c>
      <c r="AE99" s="1408" t="s">
        <v>204</v>
      </c>
      <c r="AF99" s="1382"/>
      <c r="AG99" s="1382"/>
      <c r="AH99" s="1382"/>
      <c r="AI99" s="138"/>
      <c r="AJ99" s="1382"/>
      <c r="AK99" s="1382"/>
      <c r="AL99" s="1382"/>
      <c r="AM99" s="1382"/>
      <c r="AN99" s="1382"/>
      <c r="AO99" s="1382"/>
      <c r="AP99" s="1382"/>
      <c r="AQ99" s="1382"/>
      <c r="AR99" s="1382"/>
      <c r="AS99" s="1382"/>
      <c r="AT99" s="1382"/>
      <c r="AU99" s="1382"/>
      <c r="AV99" s="1382"/>
      <c r="AW99" s="1382"/>
      <c r="AX99" s="1382"/>
      <c r="AY99" s="1382"/>
      <c r="AZ99" s="1382"/>
      <c r="BA99" s="1382"/>
      <c r="BB99" s="1382"/>
      <c r="BC99" s="1382"/>
      <c r="BD99" s="1382"/>
      <c r="BE99" s="1382"/>
      <c r="BF99" s="1382"/>
      <c r="BG99" s="1382"/>
      <c r="BH99" s="1382"/>
      <c r="BI99" s="1382"/>
      <c r="BJ99" s="1382"/>
      <c r="BK99" s="1382"/>
      <c r="BL99" s="1382"/>
      <c r="BM99" s="1382"/>
      <c r="BN99" s="1382"/>
      <c r="BO99" s="1382"/>
      <c r="BP99" s="1382"/>
      <c r="BQ99" s="1382"/>
      <c r="BR99" s="1382"/>
      <c r="BS99" s="1382"/>
      <c r="BT99" s="1382"/>
      <c r="BU99" s="1382"/>
      <c r="BV99" s="1382"/>
      <c r="BW99" s="1382"/>
      <c r="BX99" s="1382"/>
      <c r="BY99" s="1382"/>
      <c r="BZ99" s="1382"/>
      <c r="CA99" s="1382"/>
      <c r="CB99" s="1382"/>
      <c r="CC99" s="1382"/>
      <c r="CD99" s="1382"/>
      <c r="CE99" s="1382"/>
      <c r="CF99" s="1382"/>
      <c r="CG99" s="1382"/>
      <c r="CH99" s="1382"/>
      <c r="CI99" s="1382"/>
      <c r="CJ99" s="1382"/>
      <c r="CK99" s="1382"/>
    </row>
    <row r="100" spans="1:89" x14ac:dyDescent="0.25">
      <c r="A100" s="1382"/>
      <c r="B100" s="1796"/>
      <c r="C100" s="1405">
        <v>1</v>
      </c>
      <c r="D100" s="1402" t="s">
        <v>1941</v>
      </c>
      <c r="E100" s="1402" t="s">
        <v>1527</v>
      </c>
      <c r="F100" s="1402" t="str">
        <f>'Required Info to Submit'!E23</f>
        <v/>
      </c>
      <c r="G100" s="1409" t="str">
        <f>'Required Info to Submit'!K23</f>
        <v/>
      </c>
      <c r="H100" s="1410" t="str">
        <f>'Required Info to Submit'!L23</f>
        <v/>
      </c>
      <c r="I100" s="1402" t="str">
        <f>'Required Info to Submit'!F23</f>
        <v/>
      </c>
      <c r="J100" s="1402" t="str">
        <f>'Required Info to Submit'!G23</f>
        <v/>
      </c>
      <c r="K100" s="1402" t="str">
        <f>'Required Info to Submit'!H23</f>
        <v/>
      </c>
      <c r="L100" s="1402" t="str">
        <f>'Required Info to Submit'!I23</f>
        <v/>
      </c>
      <c r="M100" s="1402" t="str">
        <f>'Required Info to Submit'!J23</f>
        <v/>
      </c>
      <c r="N100" s="1382"/>
      <c r="O100" s="1382"/>
      <c r="P100" s="1382"/>
      <c r="Q100" s="138"/>
      <c r="R100" s="1382"/>
      <c r="S100" s="1382"/>
      <c r="T100" s="1796"/>
      <c r="U100" s="1405">
        <v>1</v>
      </c>
      <c r="V100" s="1402" t="s">
        <v>1941</v>
      </c>
      <c r="W100" s="1402" t="s">
        <v>1527</v>
      </c>
      <c r="X100" s="1402" t="str">
        <f>'Required Info to Submit'!E23</f>
        <v/>
      </c>
      <c r="Y100" s="1409" t="str">
        <f>'Required Info to Submit'!K23</f>
        <v/>
      </c>
      <c r="Z100" s="1410" t="str">
        <f>'Required Info to Submit'!L23</f>
        <v/>
      </c>
      <c r="AA100" s="1402" t="str">
        <f>'Required Info to Submit'!F23</f>
        <v/>
      </c>
      <c r="AB100" s="1402" t="str">
        <f>'Required Info to Submit'!G23</f>
        <v/>
      </c>
      <c r="AC100" s="1402" t="str">
        <f>'Required Info to Submit'!H23</f>
        <v/>
      </c>
      <c r="AD100" s="1402" t="str">
        <f>'Required Info to Submit'!I23</f>
        <v/>
      </c>
      <c r="AE100" s="1402" t="str">
        <f>'Required Info to Submit'!J23</f>
        <v/>
      </c>
      <c r="AF100" s="1382"/>
      <c r="AG100" s="1382"/>
      <c r="AH100" s="1382"/>
      <c r="AI100" s="138"/>
      <c r="AJ100" s="1382"/>
      <c r="AK100" s="1382"/>
      <c r="AL100" s="1382"/>
      <c r="AM100" s="1382"/>
      <c r="AN100" s="1382"/>
      <c r="AO100" s="1382"/>
      <c r="AP100" s="1382"/>
      <c r="AQ100" s="1382"/>
      <c r="AR100" s="1382"/>
      <c r="AS100" s="1382"/>
      <c r="AT100" s="1382"/>
      <c r="AU100" s="1382"/>
      <c r="AV100" s="1382"/>
      <c r="AW100" s="1382"/>
      <c r="AX100" s="1382"/>
      <c r="AY100" s="1382"/>
      <c r="AZ100" s="1382"/>
      <c r="BA100" s="1382"/>
      <c r="BB100" s="1382"/>
      <c r="BC100" s="1382"/>
      <c r="BD100" s="1382"/>
      <c r="BE100" s="1382"/>
      <c r="BF100" s="1382"/>
      <c r="BG100" s="1382"/>
      <c r="BH100" s="1382"/>
      <c r="BI100" s="1382"/>
      <c r="BJ100" s="1382"/>
      <c r="BK100" s="1382"/>
      <c r="BL100" s="1382"/>
      <c r="BM100" s="1382"/>
      <c r="BN100" s="1382"/>
      <c r="BO100" s="1382"/>
      <c r="BP100" s="1382"/>
      <c r="BQ100" s="1382"/>
      <c r="BR100" s="1382"/>
      <c r="BS100" s="1382"/>
      <c r="BT100" s="1382"/>
      <c r="BU100" s="1382"/>
      <c r="BV100" s="1382"/>
      <c r="BW100" s="1382"/>
      <c r="BX100" s="1382"/>
      <c r="BY100" s="1382"/>
      <c r="BZ100" s="1382"/>
      <c r="CA100" s="1382"/>
      <c r="CB100" s="1382"/>
      <c r="CC100" s="1382"/>
      <c r="CD100" s="1382"/>
      <c r="CE100" s="1382"/>
      <c r="CF100" s="1382"/>
      <c r="CG100" s="1382"/>
      <c r="CH100" s="1382"/>
      <c r="CI100" s="1382"/>
      <c r="CJ100" s="1382"/>
      <c r="CK100" s="1382"/>
    </row>
    <row r="101" spans="1:89" x14ac:dyDescent="0.25">
      <c r="A101" s="1382"/>
      <c r="B101" s="1796"/>
      <c r="C101" s="1414">
        <v>2</v>
      </c>
      <c r="D101" s="1402" t="s">
        <v>1941</v>
      </c>
      <c r="E101" s="1402" t="s">
        <v>1527</v>
      </c>
      <c r="F101" s="1402" t="str">
        <f>'Required Info to Submit'!E24</f>
        <v/>
      </c>
      <c r="G101" s="1409" t="str">
        <f>'Required Info to Submit'!K24</f>
        <v/>
      </c>
      <c r="H101" s="1410" t="str">
        <f>'Required Info to Submit'!L24</f>
        <v/>
      </c>
      <c r="I101" s="1402" t="str">
        <f>'Required Info to Submit'!F24</f>
        <v/>
      </c>
      <c r="J101" s="1402" t="str">
        <f>'Required Info to Submit'!G24</f>
        <v/>
      </c>
      <c r="K101" s="1402" t="str">
        <f>'Required Info to Submit'!H24</f>
        <v/>
      </c>
      <c r="L101" s="1402" t="str">
        <f>'Required Info to Submit'!I24</f>
        <v/>
      </c>
      <c r="M101" s="1402" t="str">
        <f>'Required Info to Submit'!J24</f>
        <v/>
      </c>
      <c r="N101" s="1382"/>
      <c r="O101" s="1382"/>
      <c r="P101" s="1382"/>
      <c r="Q101" s="138"/>
      <c r="R101" s="1382"/>
      <c r="S101" s="1382"/>
      <c r="T101" s="1796"/>
      <c r="U101" s="1414">
        <v>2</v>
      </c>
      <c r="V101" s="1402" t="s">
        <v>1941</v>
      </c>
      <c r="W101" s="1402" t="s">
        <v>1527</v>
      </c>
      <c r="X101" s="1402" t="str">
        <f>'Required Info to Submit'!E24</f>
        <v/>
      </c>
      <c r="Y101" s="1409" t="str">
        <f>'Required Info to Submit'!K24</f>
        <v/>
      </c>
      <c r="Z101" s="1410" t="str">
        <f>'Required Info to Submit'!L24</f>
        <v/>
      </c>
      <c r="AA101" s="1402" t="str">
        <f>'Required Info to Submit'!F24</f>
        <v/>
      </c>
      <c r="AB101" s="1402" t="str">
        <f>'Required Info to Submit'!G24</f>
        <v/>
      </c>
      <c r="AC101" s="1402" t="str">
        <f>'Required Info to Submit'!H24</f>
        <v/>
      </c>
      <c r="AD101" s="1402" t="str">
        <f>'Required Info to Submit'!I24</f>
        <v/>
      </c>
      <c r="AE101" s="1402" t="str">
        <f>'Required Info to Submit'!J24</f>
        <v/>
      </c>
      <c r="AF101" s="1382"/>
      <c r="AG101" s="1382"/>
      <c r="AH101" s="1382"/>
      <c r="AI101" s="138"/>
      <c r="AJ101" s="1382"/>
      <c r="AK101" s="1382"/>
      <c r="AL101" s="1382"/>
      <c r="AM101" s="1382"/>
      <c r="AN101" s="1382"/>
      <c r="AO101" s="1382"/>
      <c r="AP101" s="1382"/>
      <c r="AQ101" s="1382"/>
      <c r="AR101" s="1382"/>
      <c r="AS101" s="1382"/>
      <c r="AT101" s="1382"/>
      <c r="AU101" s="1382"/>
      <c r="AV101" s="1382"/>
      <c r="AW101" s="1382"/>
      <c r="AX101" s="1382"/>
      <c r="AY101" s="1382"/>
      <c r="AZ101" s="1382"/>
      <c r="BA101" s="1382"/>
      <c r="BB101" s="1382"/>
      <c r="BC101" s="1382"/>
      <c r="BD101" s="1382"/>
      <c r="BE101" s="1382"/>
      <c r="BF101" s="1382"/>
      <c r="BG101" s="1382"/>
      <c r="BH101" s="1382"/>
      <c r="BI101" s="1382"/>
      <c r="BJ101" s="1382"/>
      <c r="BK101" s="1382"/>
      <c r="BL101" s="1382"/>
      <c r="BM101" s="1382"/>
      <c r="BN101" s="1382"/>
      <c r="BO101" s="1382"/>
      <c r="BP101" s="1382"/>
      <c r="BQ101" s="1382"/>
      <c r="BR101" s="1382"/>
      <c r="BS101" s="1382"/>
      <c r="BT101" s="1382"/>
      <c r="BU101" s="1382"/>
      <c r="BV101" s="1382"/>
      <c r="BW101" s="1382"/>
      <c r="BX101" s="1382"/>
      <c r="BY101" s="1382"/>
      <c r="BZ101" s="1382"/>
      <c r="CA101" s="1382"/>
      <c r="CB101" s="1382"/>
      <c r="CC101" s="1382"/>
      <c r="CD101" s="1382"/>
      <c r="CE101" s="1382"/>
      <c r="CF101" s="1382"/>
      <c r="CG101" s="1382"/>
      <c r="CH101" s="1382"/>
      <c r="CI101" s="1382"/>
      <c r="CJ101" s="1382"/>
      <c r="CK101" s="1382"/>
    </row>
    <row r="102" spans="1:89" x14ac:dyDescent="0.25">
      <c r="A102" s="1382"/>
      <c r="B102" s="1796"/>
      <c r="C102" s="1414">
        <v>3</v>
      </c>
      <c r="D102" s="1402" t="s">
        <v>1941</v>
      </c>
      <c r="E102" s="1402" t="s">
        <v>1527</v>
      </c>
      <c r="F102" s="1402" t="str">
        <f>'Required Info to Submit'!E25</f>
        <v/>
      </c>
      <c r="G102" s="1409" t="str">
        <f>'Required Info to Submit'!K25</f>
        <v/>
      </c>
      <c r="H102" s="1410" t="str">
        <f>'Required Info to Submit'!L25</f>
        <v/>
      </c>
      <c r="I102" s="1402" t="str">
        <f>'Required Info to Submit'!F25</f>
        <v/>
      </c>
      <c r="J102" s="1402" t="str">
        <f>'Required Info to Submit'!G25</f>
        <v/>
      </c>
      <c r="K102" s="1402" t="str">
        <f>'Required Info to Submit'!H25</f>
        <v/>
      </c>
      <c r="L102" s="1402" t="str">
        <f>'Required Info to Submit'!I25</f>
        <v/>
      </c>
      <c r="M102" s="1402" t="str">
        <f>'Required Info to Submit'!J25</f>
        <v/>
      </c>
      <c r="N102" s="1382"/>
      <c r="O102" s="1382"/>
      <c r="P102" s="1382"/>
      <c r="Q102" s="138"/>
      <c r="R102" s="1382"/>
      <c r="S102" s="1382"/>
      <c r="T102" s="1796"/>
      <c r="U102" s="1414">
        <v>3</v>
      </c>
      <c r="V102" s="1402" t="s">
        <v>1941</v>
      </c>
      <c r="W102" s="1402" t="s">
        <v>1527</v>
      </c>
      <c r="X102" s="1402" t="str">
        <f>'Required Info to Submit'!E25</f>
        <v/>
      </c>
      <c r="Y102" s="1409" t="str">
        <f>'Required Info to Submit'!K25</f>
        <v/>
      </c>
      <c r="Z102" s="1410" t="str">
        <f>'Required Info to Submit'!L25</f>
        <v/>
      </c>
      <c r="AA102" s="1402" t="str">
        <f>'Required Info to Submit'!F25</f>
        <v/>
      </c>
      <c r="AB102" s="1402" t="str">
        <f>'Required Info to Submit'!G25</f>
        <v/>
      </c>
      <c r="AC102" s="1402" t="str">
        <f>'Required Info to Submit'!H25</f>
        <v/>
      </c>
      <c r="AD102" s="1402" t="str">
        <f>'Required Info to Submit'!I25</f>
        <v/>
      </c>
      <c r="AE102" s="1402" t="str">
        <f>'Required Info to Submit'!J25</f>
        <v/>
      </c>
      <c r="AF102" s="1382"/>
      <c r="AG102" s="1382"/>
      <c r="AH102" s="1382"/>
      <c r="AI102" s="138"/>
      <c r="AJ102" s="1382"/>
      <c r="AK102" s="1382"/>
      <c r="AL102" s="1382"/>
      <c r="AM102" s="1382"/>
      <c r="AN102" s="1382"/>
      <c r="AO102" s="1382"/>
      <c r="AP102" s="1382"/>
      <c r="AQ102" s="1382"/>
      <c r="AR102" s="1382"/>
      <c r="AS102" s="1382"/>
      <c r="AT102" s="1382"/>
      <c r="AU102" s="1382"/>
      <c r="AV102" s="1382"/>
      <c r="AW102" s="1382"/>
      <c r="AX102" s="1382"/>
      <c r="AY102" s="1382"/>
      <c r="AZ102" s="1382"/>
      <c r="BA102" s="1382"/>
      <c r="BB102" s="1382"/>
      <c r="BC102" s="1382"/>
      <c r="BD102" s="1382"/>
      <c r="BE102" s="1382"/>
      <c r="BF102" s="1382"/>
      <c r="BG102" s="1382"/>
      <c r="BH102" s="1382"/>
      <c r="BI102" s="1382"/>
      <c r="BJ102" s="1382"/>
      <c r="BK102" s="1382"/>
      <c r="BL102" s="1382"/>
      <c r="BM102" s="1382"/>
      <c r="BN102" s="1382"/>
      <c r="BO102" s="1382"/>
      <c r="BP102" s="1382"/>
      <c r="BQ102" s="1382"/>
      <c r="BR102" s="1382"/>
      <c r="BS102" s="1382"/>
      <c r="BT102" s="1382"/>
      <c r="BU102" s="1382"/>
      <c r="BV102" s="1382"/>
      <c r="BW102" s="1382"/>
      <c r="BX102" s="1382"/>
      <c r="BY102" s="1382"/>
      <c r="BZ102" s="1382"/>
      <c r="CA102" s="1382"/>
      <c r="CB102" s="1382"/>
      <c r="CC102" s="1382"/>
      <c r="CD102" s="1382"/>
      <c r="CE102" s="1382"/>
      <c r="CF102" s="1382"/>
      <c r="CG102" s="1382"/>
      <c r="CH102" s="1382"/>
      <c r="CI102" s="1382"/>
      <c r="CJ102" s="1382"/>
      <c r="CK102" s="1382"/>
    </row>
    <row r="103" spans="1:89" x14ac:dyDescent="0.25">
      <c r="A103" s="1382"/>
      <c r="B103" s="1796"/>
      <c r="C103" s="1414">
        <v>4</v>
      </c>
      <c r="D103" s="1402" t="s">
        <v>1941</v>
      </c>
      <c r="E103" s="1402" t="s">
        <v>1527</v>
      </c>
      <c r="F103" s="1402" t="str">
        <f>'Required Info to Submit'!E26</f>
        <v/>
      </c>
      <c r="G103" s="1409" t="str">
        <f>'Required Info to Submit'!K26</f>
        <v/>
      </c>
      <c r="H103" s="1410" t="str">
        <f>'Required Info to Submit'!L26</f>
        <v/>
      </c>
      <c r="I103" s="1402" t="str">
        <f>'Required Info to Submit'!F26</f>
        <v/>
      </c>
      <c r="J103" s="1402" t="str">
        <f>'Required Info to Submit'!G26</f>
        <v/>
      </c>
      <c r="K103" s="1402" t="str">
        <f>'Required Info to Submit'!H26</f>
        <v/>
      </c>
      <c r="L103" s="1402" t="str">
        <f>'Required Info to Submit'!I26</f>
        <v/>
      </c>
      <c r="M103" s="1402" t="str">
        <f>'Required Info to Submit'!J26</f>
        <v/>
      </c>
      <c r="N103" s="1382"/>
      <c r="O103" s="1382"/>
      <c r="P103" s="1382"/>
      <c r="Q103" s="138"/>
      <c r="R103" s="1382"/>
      <c r="S103" s="1382"/>
      <c r="T103" s="1796"/>
      <c r="U103" s="1414">
        <v>4</v>
      </c>
      <c r="V103" s="1402" t="s">
        <v>1941</v>
      </c>
      <c r="W103" s="1402" t="s">
        <v>1527</v>
      </c>
      <c r="X103" s="1402" t="str">
        <f>'Required Info to Submit'!E26</f>
        <v/>
      </c>
      <c r="Y103" s="1409" t="str">
        <f>'Required Info to Submit'!K26</f>
        <v/>
      </c>
      <c r="Z103" s="1410" t="str">
        <f>'Required Info to Submit'!L26</f>
        <v/>
      </c>
      <c r="AA103" s="1402" t="str">
        <f>'Required Info to Submit'!F26</f>
        <v/>
      </c>
      <c r="AB103" s="1402" t="str">
        <f>'Required Info to Submit'!G26</f>
        <v/>
      </c>
      <c r="AC103" s="1402" t="str">
        <f>'Required Info to Submit'!H26</f>
        <v/>
      </c>
      <c r="AD103" s="1402" t="str">
        <f>'Required Info to Submit'!I26</f>
        <v/>
      </c>
      <c r="AE103" s="1402" t="str">
        <f>'Required Info to Submit'!J26</f>
        <v/>
      </c>
      <c r="AF103" s="1382"/>
      <c r="AG103" s="1382"/>
      <c r="AH103" s="1382"/>
      <c r="AI103" s="138"/>
      <c r="AJ103" s="1382"/>
      <c r="AK103" s="1382"/>
      <c r="AL103" s="1382"/>
      <c r="AM103" s="1382"/>
      <c r="AN103" s="1382"/>
      <c r="AO103" s="1382"/>
      <c r="AP103" s="1382"/>
      <c r="AQ103" s="1382"/>
      <c r="AR103" s="1382"/>
      <c r="AS103" s="1382"/>
      <c r="AT103" s="1382"/>
      <c r="AU103" s="1382"/>
      <c r="AV103" s="1382"/>
      <c r="AW103" s="1382"/>
      <c r="AX103" s="1382"/>
      <c r="AY103" s="1382"/>
      <c r="AZ103" s="1382"/>
      <c r="BA103" s="1382"/>
      <c r="BB103" s="1382"/>
      <c r="BC103" s="1382"/>
      <c r="BD103" s="1382"/>
      <c r="BE103" s="1382"/>
      <c r="BF103" s="1382"/>
      <c r="BG103" s="1382"/>
      <c r="BH103" s="1382"/>
      <c r="BI103" s="1382"/>
      <c r="BJ103" s="1382"/>
      <c r="BK103" s="1382"/>
      <c r="BL103" s="1382"/>
      <c r="BM103" s="1382"/>
      <c r="BN103" s="1382"/>
      <c r="BO103" s="1382"/>
      <c r="BP103" s="1382"/>
      <c r="BQ103" s="1382"/>
      <c r="BR103" s="1382"/>
      <c r="BS103" s="1382"/>
      <c r="BT103" s="1382"/>
      <c r="BU103" s="1382"/>
      <c r="BV103" s="1382"/>
      <c r="BW103" s="1382"/>
      <c r="BX103" s="1382"/>
      <c r="BY103" s="1382"/>
      <c r="BZ103" s="1382"/>
      <c r="CA103" s="1382"/>
      <c r="CB103" s="1382"/>
      <c r="CC103" s="1382"/>
      <c r="CD103" s="1382"/>
      <c r="CE103" s="1382"/>
      <c r="CF103" s="1382"/>
      <c r="CG103" s="1382"/>
      <c r="CH103" s="1382"/>
      <c r="CI103" s="1382"/>
      <c r="CJ103" s="1382"/>
      <c r="CK103" s="1382"/>
    </row>
    <row r="104" spans="1:89" x14ac:dyDescent="0.25">
      <c r="A104" s="1382"/>
      <c r="B104" s="1796"/>
      <c r="C104" s="1414">
        <v>5</v>
      </c>
      <c r="D104" s="1402" t="s">
        <v>1941</v>
      </c>
      <c r="E104" s="1402" t="s">
        <v>1527</v>
      </c>
      <c r="F104" s="1402" t="str">
        <f>'Required Info to Submit'!E27</f>
        <v/>
      </c>
      <c r="G104" s="1409" t="str">
        <f>'Required Info to Submit'!K27</f>
        <v/>
      </c>
      <c r="H104" s="1410" t="str">
        <f>'Required Info to Submit'!L27</f>
        <v/>
      </c>
      <c r="I104" s="1402" t="str">
        <f>'Required Info to Submit'!F27</f>
        <v/>
      </c>
      <c r="J104" s="1402" t="str">
        <f>'Required Info to Submit'!G27</f>
        <v/>
      </c>
      <c r="K104" s="1402" t="str">
        <f>'Required Info to Submit'!H27</f>
        <v/>
      </c>
      <c r="L104" s="1402" t="str">
        <f>'Required Info to Submit'!I27</f>
        <v/>
      </c>
      <c r="M104" s="1402" t="str">
        <f>'Required Info to Submit'!J27</f>
        <v/>
      </c>
      <c r="N104" s="1382"/>
      <c r="O104" s="1382"/>
      <c r="P104" s="1382"/>
      <c r="Q104" s="138"/>
      <c r="R104" s="1382"/>
      <c r="S104" s="1382"/>
      <c r="T104" s="1796"/>
      <c r="U104" s="1414">
        <v>5</v>
      </c>
      <c r="V104" s="1402" t="s">
        <v>1941</v>
      </c>
      <c r="W104" s="1402" t="s">
        <v>1527</v>
      </c>
      <c r="X104" s="1402" t="str">
        <f>'Required Info to Submit'!E27</f>
        <v/>
      </c>
      <c r="Y104" s="1409" t="str">
        <f>'Required Info to Submit'!K27</f>
        <v/>
      </c>
      <c r="Z104" s="1410" t="str">
        <f>'Required Info to Submit'!L27</f>
        <v/>
      </c>
      <c r="AA104" s="1402" t="str">
        <f>'Required Info to Submit'!F27</f>
        <v/>
      </c>
      <c r="AB104" s="1402" t="str">
        <f>'Required Info to Submit'!G27</f>
        <v/>
      </c>
      <c r="AC104" s="1402" t="str">
        <f>'Required Info to Submit'!H27</f>
        <v/>
      </c>
      <c r="AD104" s="1402" t="str">
        <f>'Required Info to Submit'!I27</f>
        <v/>
      </c>
      <c r="AE104" s="1402" t="str">
        <f>'Required Info to Submit'!J27</f>
        <v/>
      </c>
      <c r="AF104" s="1382"/>
      <c r="AG104" s="1382"/>
      <c r="AH104" s="1382"/>
      <c r="AI104" s="138"/>
      <c r="AJ104" s="1382"/>
      <c r="AK104" s="1382"/>
      <c r="AL104" s="1382"/>
      <c r="AM104" s="1382"/>
      <c r="AN104" s="1382"/>
      <c r="AO104" s="1382"/>
      <c r="AP104" s="1382"/>
      <c r="AQ104" s="1382"/>
      <c r="AR104" s="1382"/>
      <c r="AS104" s="1382"/>
      <c r="AT104" s="1382"/>
      <c r="AU104" s="1382"/>
      <c r="AV104" s="1382"/>
      <c r="AW104" s="1382"/>
      <c r="AX104" s="1382"/>
      <c r="AY104" s="1382"/>
      <c r="AZ104" s="1382"/>
      <c r="BA104" s="1382"/>
      <c r="BB104" s="1382"/>
      <c r="BC104" s="1382"/>
      <c r="BD104" s="1382"/>
      <c r="BE104" s="1382"/>
      <c r="BF104" s="1382"/>
      <c r="BG104" s="1382"/>
      <c r="BH104" s="1382"/>
      <c r="BI104" s="1382"/>
      <c r="BJ104" s="1382"/>
      <c r="BK104" s="1382"/>
      <c r="BL104" s="1382"/>
      <c r="BM104" s="1382"/>
      <c r="BN104" s="1382"/>
      <c r="BO104" s="1382"/>
      <c r="BP104" s="1382"/>
      <c r="BQ104" s="1382"/>
      <c r="BR104" s="1382"/>
      <c r="BS104" s="1382"/>
      <c r="BT104" s="1382"/>
      <c r="BU104" s="1382"/>
      <c r="BV104" s="1382"/>
      <c r="BW104" s="1382"/>
      <c r="BX104" s="1382"/>
      <c r="BY104" s="1382"/>
      <c r="BZ104" s="1382"/>
      <c r="CA104" s="1382"/>
      <c r="CB104" s="1382"/>
      <c r="CC104" s="1382"/>
      <c r="CD104" s="1382"/>
      <c r="CE104" s="1382"/>
      <c r="CF104" s="1382"/>
      <c r="CG104" s="1382"/>
      <c r="CH104" s="1382"/>
      <c r="CI104" s="1382"/>
      <c r="CJ104" s="1382"/>
      <c r="CK104" s="1382"/>
    </row>
    <row r="105" spans="1:89" x14ac:dyDescent="0.25">
      <c r="A105" s="1382"/>
      <c r="B105" s="1796"/>
      <c r="C105" s="1414">
        <v>6</v>
      </c>
      <c r="D105" s="1402" t="s">
        <v>1941</v>
      </c>
      <c r="E105" s="1402" t="s">
        <v>1527</v>
      </c>
      <c r="F105" s="1402" t="str">
        <f>'Required Info to Submit'!E28</f>
        <v/>
      </c>
      <c r="G105" s="1409" t="str">
        <f>'Required Info to Submit'!K28</f>
        <v/>
      </c>
      <c r="H105" s="1410" t="str">
        <f>'Required Info to Submit'!L28</f>
        <v/>
      </c>
      <c r="I105" s="1402" t="str">
        <f>'Required Info to Submit'!F28</f>
        <v/>
      </c>
      <c r="J105" s="1402" t="str">
        <f>'Required Info to Submit'!G28</f>
        <v/>
      </c>
      <c r="K105" s="1402" t="str">
        <f>'Required Info to Submit'!H28</f>
        <v/>
      </c>
      <c r="L105" s="1402" t="str">
        <f>'Required Info to Submit'!I28</f>
        <v/>
      </c>
      <c r="M105" s="1402" t="str">
        <f>'Required Info to Submit'!J28</f>
        <v/>
      </c>
      <c r="N105" s="1382"/>
      <c r="O105" s="1382"/>
      <c r="P105" s="1382"/>
      <c r="Q105" s="138"/>
      <c r="R105" s="1382"/>
      <c r="S105" s="1382"/>
      <c r="T105" s="1796"/>
      <c r="U105" s="1414">
        <v>6</v>
      </c>
      <c r="V105" s="1402" t="s">
        <v>1941</v>
      </c>
      <c r="W105" s="1402" t="s">
        <v>1527</v>
      </c>
      <c r="X105" s="1402" t="str">
        <f>'Required Info to Submit'!E28</f>
        <v/>
      </c>
      <c r="Y105" s="1409" t="str">
        <f>'Required Info to Submit'!K28</f>
        <v/>
      </c>
      <c r="Z105" s="1410" t="str">
        <f>'Required Info to Submit'!L28</f>
        <v/>
      </c>
      <c r="AA105" s="1402" t="str">
        <f>'Required Info to Submit'!F28</f>
        <v/>
      </c>
      <c r="AB105" s="1402" t="str">
        <f>'Required Info to Submit'!G28</f>
        <v/>
      </c>
      <c r="AC105" s="1402" t="str">
        <f>'Required Info to Submit'!H28</f>
        <v/>
      </c>
      <c r="AD105" s="1402" t="str">
        <f>'Required Info to Submit'!I28</f>
        <v/>
      </c>
      <c r="AE105" s="1402" t="str">
        <f>'Required Info to Submit'!J28</f>
        <v/>
      </c>
      <c r="AF105" s="1382"/>
      <c r="AG105" s="1382"/>
      <c r="AH105" s="1382"/>
      <c r="AI105" s="138"/>
      <c r="AJ105" s="1382"/>
      <c r="AK105" s="1382"/>
      <c r="AL105" s="1382"/>
      <c r="AM105" s="1382"/>
      <c r="AN105" s="1382"/>
      <c r="AO105" s="1382"/>
      <c r="AP105" s="1382"/>
      <c r="AQ105" s="1382"/>
      <c r="AR105" s="1382"/>
      <c r="AS105" s="1382"/>
      <c r="AT105" s="1382"/>
      <c r="AU105" s="1382"/>
      <c r="AV105" s="1382"/>
      <c r="AW105" s="1382"/>
      <c r="AX105" s="1382"/>
      <c r="AY105" s="1382"/>
      <c r="AZ105" s="1382"/>
      <c r="BA105" s="1382"/>
      <c r="BB105" s="1382"/>
      <c r="BC105" s="1382"/>
      <c r="BD105" s="1382"/>
      <c r="BE105" s="1382"/>
      <c r="BF105" s="1382"/>
      <c r="BG105" s="1382"/>
      <c r="BH105" s="1382"/>
      <c r="BI105" s="1382"/>
      <c r="BJ105" s="1382"/>
      <c r="BK105" s="1382"/>
      <c r="BL105" s="1382"/>
      <c r="BM105" s="1382"/>
      <c r="BN105" s="1382"/>
      <c r="BO105" s="1382"/>
      <c r="BP105" s="1382"/>
      <c r="BQ105" s="1382"/>
      <c r="BR105" s="1382"/>
      <c r="BS105" s="1382"/>
      <c r="BT105" s="1382"/>
      <c r="BU105" s="1382"/>
      <c r="BV105" s="1382"/>
      <c r="BW105" s="1382"/>
      <c r="BX105" s="1382"/>
      <c r="BY105" s="1382"/>
      <c r="BZ105" s="1382"/>
      <c r="CA105" s="1382"/>
      <c r="CB105" s="1382"/>
      <c r="CC105" s="1382"/>
      <c r="CD105" s="1382"/>
      <c r="CE105" s="1382"/>
      <c r="CF105" s="1382"/>
      <c r="CG105" s="1382"/>
      <c r="CH105" s="1382"/>
      <c r="CI105" s="1382"/>
      <c r="CJ105" s="1382"/>
      <c r="CK105" s="1382"/>
    </row>
    <row r="106" spans="1:89" x14ac:dyDescent="0.25">
      <c r="A106" s="1382"/>
      <c r="B106" s="1796"/>
      <c r="C106" s="1414">
        <v>7</v>
      </c>
      <c r="D106" s="1402" t="s">
        <v>1941</v>
      </c>
      <c r="E106" s="1402" t="s">
        <v>1527</v>
      </c>
      <c r="F106" s="1402" t="str">
        <f>'Required Info to Submit'!E29</f>
        <v/>
      </c>
      <c r="G106" s="1409" t="str">
        <f>'Required Info to Submit'!K29</f>
        <v/>
      </c>
      <c r="H106" s="1410" t="str">
        <f>'Required Info to Submit'!L29</f>
        <v/>
      </c>
      <c r="I106" s="1402" t="str">
        <f>'Required Info to Submit'!F29</f>
        <v/>
      </c>
      <c r="J106" s="1402" t="str">
        <f>'Required Info to Submit'!G29</f>
        <v/>
      </c>
      <c r="K106" s="1402" t="str">
        <f>'Required Info to Submit'!H29</f>
        <v/>
      </c>
      <c r="L106" s="1402" t="str">
        <f>'Required Info to Submit'!I29</f>
        <v/>
      </c>
      <c r="M106" s="1402" t="str">
        <f>'Required Info to Submit'!J29</f>
        <v/>
      </c>
      <c r="N106" s="1382"/>
      <c r="O106" s="1382"/>
      <c r="P106" s="1382"/>
      <c r="Q106" s="138"/>
      <c r="R106" s="1382"/>
      <c r="S106" s="1382"/>
      <c r="T106" s="1796"/>
      <c r="U106" s="1414">
        <v>7</v>
      </c>
      <c r="V106" s="1402" t="s">
        <v>1941</v>
      </c>
      <c r="W106" s="1402" t="s">
        <v>1527</v>
      </c>
      <c r="X106" s="1402" t="str">
        <f>'Required Info to Submit'!E29</f>
        <v/>
      </c>
      <c r="Y106" s="1409" t="str">
        <f>'Required Info to Submit'!K29</f>
        <v/>
      </c>
      <c r="Z106" s="1410" t="str">
        <f>'Required Info to Submit'!L29</f>
        <v/>
      </c>
      <c r="AA106" s="1402" t="str">
        <f>'Required Info to Submit'!F29</f>
        <v/>
      </c>
      <c r="AB106" s="1402" t="str">
        <f>'Required Info to Submit'!G29</f>
        <v/>
      </c>
      <c r="AC106" s="1402" t="str">
        <f>'Required Info to Submit'!H29</f>
        <v/>
      </c>
      <c r="AD106" s="1402" t="str">
        <f>'Required Info to Submit'!I29</f>
        <v/>
      </c>
      <c r="AE106" s="1402" t="str">
        <f>'Required Info to Submit'!J29</f>
        <v/>
      </c>
      <c r="AF106" s="1382"/>
      <c r="AG106" s="1382"/>
      <c r="AH106" s="1382"/>
      <c r="AI106" s="138"/>
      <c r="AJ106" s="1382"/>
      <c r="AK106" s="1382"/>
      <c r="AL106" s="1382"/>
      <c r="AM106" s="1382"/>
      <c r="AN106" s="1382"/>
      <c r="AO106" s="1382"/>
      <c r="AP106" s="1382"/>
      <c r="AQ106" s="1382"/>
      <c r="AR106" s="1382"/>
      <c r="AS106" s="1382"/>
      <c r="AT106" s="1382"/>
      <c r="AU106" s="1382"/>
      <c r="AV106" s="1382"/>
      <c r="AW106" s="1382"/>
      <c r="AX106" s="1382"/>
      <c r="AY106" s="1382"/>
      <c r="AZ106" s="1382"/>
      <c r="BA106" s="1382"/>
      <c r="BB106" s="1382"/>
      <c r="BC106" s="1382"/>
      <c r="BD106" s="1382"/>
      <c r="BE106" s="1382"/>
      <c r="BF106" s="1382"/>
      <c r="BG106" s="1382"/>
      <c r="BH106" s="1382"/>
      <c r="BI106" s="1382"/>
      <c r="BJ106" s="1382"/>
      <c r="BK106" s="1382"/>
      <c r="BL106" s="1382"/>
      <c r="BM106" s="1382"/>
      <c r="BN106" s="1382"/>
      <c r="BO106" s="1382"/>
      <c r="BP106" s="1382"/>
      <c r="BQ106" s="1382"/>
      <c r="BR106" s="1382"/>
      <c r="BS106" s="1382"/>
      <c r="BT106" s="1382"/>
      <c r="BU106" s="1382"/>
      <c r="BV106" s="1382"/>
      <c r="BW106" s="1382"/>
      <c r="BX106" s="1382"/>
      <c r="BY106" s="1382"/>
      <c r="BZ106" s="1382"/>
      <c r="CA106" s="1382"/>
      <c r="CB106" s="1382"/>
      <c r="CC106" s="1382"/>
      <c r="CD106" s="1382"/>
      <c r="CE106" s="1382"/>
      <c r="CF106" s="1382"/>
      <c r="CG106" s="1382"/>
      <c r="CH106" s="1382"/>
      <c r="CI106" s="1382"/>
      <c r="CJ106" s="1382"/>
      <c r="CK106" s="1382"/>
    </row>
    <row r="107" spans="1:89" x14ac:dyDescent="0.25">
      <c r="A107" s="1382"/>
      <c r="B107" s="1796"/>
      <c r="C107" s="1414">
        <v>8</v>
      </c>
      <c r="D107" s="1402" t="s">
        <v>1941</v>
      </c>
      <c r="E107" s="1402" t="s">
        <v>1527</v>
      </c>
      <c r="F107" s="1402" t="str">
        <f>'Required Info to Submit'!E30</f>
        <v/>
      </c>
      <c r="G107" s="1409" t="str">
        <f>'Required Info to Submit'!K30</f>
        <v/>
      </c>
      <c r="H107" s="1410" t="str">
        <f>'Required Info to Submit'!L30</f>
        <v/>
      </c>
      <c r="I107" s="1402" t="str">
        <f>'Required Info to Submit'!F30</f>
        <v/>
      </c>
      <c r="J107" s="1402" t="str">
        <f>'Required Info to Submit'!G30</f>
        <v/>
      </c>
      <c r="K107" s="1402" t="str">
        <f>'Required Info to Submit'!H30</f>
        <v/>
      </c>
      <c r="L107" s="1402" t="str">
        <f>'Required Info to Submit'!I30</f>
        <v/>
      </c>
      <c r="M107" s="1402" t="str">
        <f>'Required Info to Submit'!J30</f>
        <v/>
      </c>
      <c r="N107" s="1382"/>
      <c r="O107" s="1382"/>
      <c r="P107" s="1382"/>
      <c r="Q107" s="138"/>
      <c r="R107" s="1382"/>
      <c r="S107" s="1382"/>
      <c r="T107" s="1796"/>
      <c r="U107" s="1414">
        <v>8</v>
      </c>
      <c r="V107" s="1402" t="s">
        <v>1941</v>
      </c>
      <c r="W107" s="1402" t="s">
        <v>1527</v>
      </c>
      <c r="X107" s="1402" t="str">
        <f>'Required Info to Submit'!E30</f>
        <v/>
      </c>
      <c r="Y107" s="1409" t="str">
        <f>'Required Info to Submit'!K30</f>
        <v/>
      </c>
      <c r="Z107" s="1410" t="str">
        <f>'Required Info to Submit'!L30</f>
        <v/>
      </c>
      <c r="AA107" s="1402" t="str">
        <f>'Required Info to Submit'!F30</f>
        <v/>
      </c>
      <c r="AB107" s="1402" t="str">
        <f>'Required Info to Submit'!G30</f>
        <v/>
      </c>
      <c r="AC107" s="1402" t="str">
        <f>'Required Info to Submit'!H30</f>
        <v/>
      </c>
      <c r="AD107" s="1402" t="str">
        <f>'Required Info to Submit'!I30</f>
        <v/>
      </c>
      <c r="AE107" s="1402" t="str">
        <f>'Required Info to Submit'!J30</f>
        <v/>
      </c>
      <c r="AF107" s="1382"/>
      <c r="AG107" s="1382"/>
      <c r="AH107" s="1382"/>
      <c r="AI107" s="138"/>
      <c r="AJ107" s="1382"/>
      <c r="AK107" s="1382"/>
      <c r="AL107" s="1382"/>
      <c r="AM107" s="1382"/>
      <c r="AN107" s="1382"/>
      <c r="AO107" s="1382"/>
      <c r="AP107" s="1382"/>
      <c r="AQ107" s="1382"/>
      <c r="AR107" s="1382"/>
      <c r="AS107" s="1382"/>
      <c r="AT107" s="1382"/>
      <c r="AU107" s="1382"/>
      <c r="AV107" s="1382"/>
      <c r="AW107" s="1382"/>
      <c r="AX107" s="1382"/>
      <c r="AY107" s="1382"/>
      <c r="AZ107" s="1382"/>
      <c r="BA107" s="1382"/>
      <c r="BB107" s="1382"/>
      <c r="BC107" s="1382"/>
      <c r="BD107" s="1382"/>
      <c r="BE107" s="1382"/>
      <c r="BF107" s="1382"/>
      <c r="BG107" s="1382"/>
      <c r="BH107" s="1382"/>
      <c r="BI107" s="1382"/>
      <c r="BJ107" s="1382"/>
      <c r="BK107" s="1382"/>
      <c r="BL107" s="1382"/>
      <c r="BM107" s="1382"/>
      <c r="BN107" s="1382"/>
      <c r="BO107" s="1382"/>
      <c r="BP107" s="1382"/>
      <c r="BQ107" s="1382"/>
      <c r="BR107" s="1382"/>
      <c r="BS107" s="1382"/>
      <c r="BT107" s="1382"/>
      <c r="BU107" s="1382"/>
      <c r="BV107" s="1382"/>
      <c r="BW107" s="1382"/>
      <c r="BX107" s="1382"/>
      <c r="BY107" s="1382"/>
      <c r="BZ107" s="1382"/>
      <c r="CA107" s="1382"/>
      <c r="CB107" s="1382"/>
      <c r="CC107" s="1382"/>
      <c r="CD107" s="1382"/>
      <c r="CE107" s="1382"/>
      <c r="CF107" s="1382"/>
      <c r="CG107" s="1382"/>
      <c r="CH107" s="1382"/>
      <c r="CI107" s="1382"/>
      <c r="CJ107" s="1382"/>
      <c r="CK107" s="1382"/>
    </row>
    <row r="108" spans="1:89" x14ac:dyDescent="0.25">
      <c r="A108" s="1382"/>
      <c r="B108" s="1796"/>
      <c r="C108" s="1414">
        <v>9</v>
      </c>
      <c r="D108" s="1402" t="s">
        <v>1941</v>
      </c>
      <c r="E108" s="1402" t="s">
        <v>1527</v>
      </c>
      <c r="F108" s="1402" t="str">
        <f>'Required Info to Submit'!E31</f>
        <v/>
      </c>
      <c r="G108" s="1409" t="str">
        <f>'Required Info to Submit'!K31</f>
        <v/>
      </c>
      <c r="H108" s="1410" t="str">
        <f>'Required Info to Submit'!L31</f>
        <v/>
      </c>
      <c r="I108" s="1402" t="str">
        <f>'Required Info to Submit'!F31</f>
        <v/>
      </c>
      <c r="J108" s="1402" t="str">
        <f>'Required Info to Submit'!G31</f>
        <v/>
      </c>
      <c r="K108" s="1402" t="str">
        <f>'Required Info to Submit'!H31</f>
        <v/>
      </c>
      <c r="L108" s="1402" t="str">
        <f>'Required Info to Submit'!I31</f>
        <v/>
      </c>
      <c r="M108" s="1402" t="str">
        <f>'Required Info to Submit'!J31</f>
        <v/>
      </c>
      <c r="N108" s="1382"/>
      <c r="O108" s="1382"/>
      <c r="P108" s="1382"/>
      <c r="Q108" s="138"/>
      <c r="R108" s="1382"/>
      <c r="S108" s="1382"/>
      <c r="T108" s="1796"/>
      <c r="U108" s="1414">
        <v>9</v>
      </c>
      <c r="V108" s="1402" t="s">
        <v>1941</v>
      </c>
      <c r="W108" s="1402" t="s">
        <v>1527</v>
      </c>
      <c r="X108" s="1402" t="str">
        <f>'Required Info to Submit'!E31</f>
        <v/>
      </c>
      <c r="Y108" s="1409" t="str">
        <f>'Required Info to Submit'!K31</f>
        <v/>
      </c>
      <c r="Z108" s="1410" t="str">
        <f>'Required Info to Submit'!L31</f>
        <v/>
      </c>
      <c r="AA108" s="1402" t="str">
        <f>'Required Info to Submit'!F31</f>
        <v/>
      </c>
      <c r="AB108" s="1402" t="str">
        <f>'Required Info to Submit'!G31</f>
        <v/>
      </c>
      <c r="AC108" s="1402" t="str">
        <f>'Required Info to Submit'!H31</f>
        <v/>
      </c>
      <c r="AD108" s="1402" t="str">
        <f>'Required Info to Submit'!I31</f>
        <v/>
      </c>
      <c r="AE108" s="1402" t="str">
        <f>'Required Info to Submit'!J31</f>
        <v/>
      </c>
      <c r="AF108" s="1382"/>
      <c r="AG108" s="1382"/>
      <c r="AH108" s="1382"/>
      <c r="AI108" s="138"/>
      <c r="AJ108" s="1382"/>
      <c r="AK108" s="1382"/>
      <c r="AL108" s="1382"/>
      <c r="AM108" s="1382"/>
      <c r="AN108" s="1382"/>
      <c r="AO108" s="1382"/>
      <c r="AP108" s="1382"/>
      <c r="AQ108" s="1382"/>
      <c r="AR108" s="1382"/>
      <c r="AS108" s="1382"/>
      <c r="AT108" s="1382"/>
      <c r="AU108" s="1382"/>
      <c r="AV108" s="1382"/>
      <c r="AW108" s="1382"/>
      <c r="AX108" s="1382"/>
      <c r="AY108" s="1382"/>
      <c r="AZ108" s="1382"/>
      <c r="BA108" s="1382"/>
      <c r="BB108" s="1382"/>
      <c r="BC108" s="1382"/>
      <c r="BD108" s="1382"/>
      <c r="BE108" s="1382"/>
      <c r="BF108" s="1382"/>
      <c r="BG108" s="1382"/>
      <c r="BH108" s="1382"/>
      <c r="BI108" s="1382"/>
      <c r="BJ108" s="1382"/>
      <c r="BK108" s="1382"/>
      <c r="BL108" s="1382"/>
      <c r="BM108" s="1382"/>
      <c r="BN108" s="1382"/>
      <c r="BO108" s="1382"/>
      <c r="BP108" s="1382"/>
      <c r="BQ108" s="1382"/>
      <c r="BR108" s="1382"/>
      <c r="BS108" s="1382"/>
      <c r="BT108" s="1382"/>
      <c r="BU108" s="1382"/>
      <c r="BV108" s="1382"/>
      <c r="BW108" s="1382"/>
      <c r="BX108" s="1382"/>
      <c r="BY108" s="1382"/>
      <c r="BZ108" s="1382"/>
      <c r="CA108" s="1382"/>
      <c r="CB108" s="1382"/>
      <c r="CC108" s="1382"/>
      <c r="CD108" s="1382"/>
      <c r="CE108" s="1382"/>
      <c r="CF108" s="1382"/>
      <c r="CG108" s="1382"/>
      <c r="CH108" s="1382"/>
      <c r="CI108" s="1382"/>
      <c r="CJ108" s="1382"/>
      <c r="CK108" s="1382"/>
    </row>
    <row r="109" spans="1:89" ht="15.75" thickBot="1" x14ac:dyDescent="0.3">
      <c r="A109" s="1382"/>
      <c r="B109" s="1797"/>
      <c r="C109" s="1416">
        <v>10</v>
      </c>
      <c r="D109" s="1404" t="s">
        <v>1941</v>
      </c>
      <c r="E109" s="1404" t="s">
        <v>1527</v>
      </c>
      <c r="F109" s="1404" t="str">
        <f>'Required Info to Submit'!E32</f>
        <v/>
      </c>
      <c r="G109" s="1417" t="str">
        <f>'Required Info to Submit'!K32</f>
        <v/>
      </c>
      <c r="H109" s="1479" t="str">
        <f>'Required Info to Submit'!L32</f>
        <v/>
      </c>
      <c r="I109" s="1404" t="str">
        <f>'Required Info to Submit'!F32</f>
        <v/>
      </c>
      <c r="J109" s="1404" t="str">
        <f>'Required Info to Submit'!G32</f>
        <v/>
      </c>
      <c r="K109" s="1404" t="str">
        <f>'Required Info to Submit'!H32</f>
        <v/>
      </c>
      <c r="L109" s="1404" t="str">
        <f>'Required Info to Submit'!I32</f>
        <v/>
      </c>
      <c r="M109" s="1404" t="str">
        <f>'Required Info to Submit'!J32</f>
        <v/>
      </c>
      <c r="N109" s="257"/>
      <c r="O109" s="257"/>
      <c r="P109" s="257"/>
      <c r="Q109" s="258"/>
      <c r="R109" s="1382"/>
      <c r="S109" s="1382"/>
      <c r="T109" s="1797"/>
      <c r="U109" s="1416">
        <v>10</v>
      </c>
      <c r="V109" s="1404" t="s">
        <v>1941</v>
      </c>
      <c r="W109" s="1404" t="s">
        <v>1527</v>
      </c>
      <c r="X109" s="1402" t="str">
        <f>'Required Info to Submit'!E32</f>
        <v/>
      </c>
      <c r="Y109" s="1409" t="str">
        <f>'Required Info to Submit'!K32</f>
        <v/>
      </c>
      <c r="Z109" s="1410" t="str">
        <f>'Required Info to Submit'!L32</f>
        <v/>
      </c>
      <c r="AA109" s="1402" t="str">
        <f>'Required Info to Submit'!F32</f>
        <v/>
      </c>
      <c r="AB109" s="1402" t="str">
        <f>'Required Info to Submit'!G32</f>
        <v/>
      </c>
      <c r="AC109" s="1402" t="str">
        <f>'Required Info to Submit'!H32</f>
        <v/>
      </c>
      <c r="AD109" s="1402" t="str">
        <f>'Required Info to Submit'!I32</f>
        <v/>
      </c>
      <c r="AE109" s="1402" t="str">
        <f>'Required Info to Submit'!J32</f>
        <v/>
      </c>
      <c r="AF109" s="257"/>
      <c r="AG109" s="257"/>
      <c r="AH109" s="257"/>
      <c r="AI109" s="258"/>
      <c r="AJ109" s="1382"/>
      <c r="AK109" s="1382"/>
      <c r="AL109" s="1382"/>
      <c r="AM109" s="1382"/>
      <c r="AN109" s="1382"/>
      <c r="AO109" s="1382"/>
      <c r="AP109" s="1382"/>
      <c r="AQ109" s="1382"/>
      <c r="AR109" s="1382"/>
      <c r="AS109" s="1382"/>
      <c r="AT109" s="1382"/>
      <c r="AU109" s="1382"/>
      <c r="AV109" s="1382"/>
      <c r="AW109" s="1382"/>
      <c r="AX109" s="1382"/>
      <c r="AY109" s="1382"/>
      <c r="AZ109" s="1382"/>
      <c r="BA109" s="1382"/>
      <c r="BB109" s="1382"/>
      <c r="BC109" s="1382"/>
      <c r="BD109" s="1382"/>
      <c r="BE109" s="1382"/>
      <c r="BF109" s="1382"/>
      <c r="BG109" s="1382"/>
      <c r="BH109" s="1382"/>
      <c r="BI109" s="1382"/>
      <c r="BJ109" s="1382"/>
      <c r="BK109" s="1382"/>
      <c r="BL109" s="1382"/>
      <c r="BM109" s="1382"/>
      <c r="BN109" s="1382"/>
      <c r="BO109" s="1382"/>
      <c r="BP109" s="1382"/>
      <c r="BQ109" s="1382"/>
      <c r="BR109" s="1382"/>
      <c r="BS109" s="1382"/>
      <c r="BT109" s="1382"/>
      <c r="BU109" s="1382"/>
      <c r="BV109" s="1382"/>
      <c r="BW109" s="1382"/>
      <c r="BX109" s="1382"/>
      <c r="BY109" s="1382"/>
      <c r="BZ109" s="1382"/>
      <c r="CA109" s="1382"/>
      <c r="CB109" s="1382"/>
      <c r="CC109" s="1382"/>
      <c r="CD109" s="1382"/>
      <c r="CE109" s="1382"/>
      <c r="CF109" s="1382"/>
      <c r="CG109" s="1382"/>
      <c r="CH109" s="1382"/>
      <c r="CI109" s="1382"/>
      <c r="CJ109" s="1382"/>
      <c r="CK109" s="1382"/>
    </row>
    <row r="110" spans="1:89" x14ac:dyDescent="0.25">
      <c r="A110" s="1382"/>
      <c r="B110" s="1382"/>
      <c r="C110" s="1382"/>
      <c r="D110" s="1382"/>
      <c r="E110" s="1382"/>
      <c r="F110" s="1382"/>
      <c r="G110" s="1382"/>
      <c r="H110" s="1382"/>
      <c r="I110" s="1382"/>
      <c r="J110" s="1382"/>
      <c r="K110" s="1382"/>
      <c r="L110" s="1382"/>
      <c r="M110" s="1382"/>
      <c r="N110" s="1382"/>
      <c r="O110" s="1382"/>
      <c r="P110" s="1382"/>
      <c r="Q110" s="1382"/>
      <c r="R110" s="1382"/>
      <c r="S110" s="1382"/>
      <c r="T110" s="1382"/>
      <c r="U110" s="1382"/>
      <c r="V110" s="1382"/>
      <c r="W110" s="1382"/>
      <c r="X110" s="1382"/>
      <c r="Y110" s="1382"/>
      <c r="Z110" s="1382"/>
      <c r="AA110" s="1382"/>
      <c r="AB110" s="1382"/>
      <c r="AC110" s="1382"/>
      <c r="AD110" s="1382"/>
      <c r="AE110" s="1382"/>
      <c r="AF110" s="1382"/>
      <c r="AG110" s="1382"/>
      <c r="AH110" s="1382"/>
      <c r="AI110" s="1382"/>
      <c r="AJ110" s="1382"/>
      <c r="AK110" s="1382"/>
      <c r="AL110" s="1382"/>
      <c r="AM110" s="1382"/>
      <c r="AN110" s="1382"/>
      <c r="AO110" s="1382"/>
      <c r="AP110" s="1382"/>
      <c r="AQ110" s="1382"/>
      <c r="AR110" s="1382"/>
      <c r="AS110" s="1382"/>
      <c r="AT110" s="1382"/>
      <c r="AU110" s="1382"/>
      <c r="AV110" s="1382"/>
      <c r="AW110" s="1382"/>
      <c r="AX110" s="1382"/>
      <c r="AY110" s="1382"/>
      <c r="AZ110" s="1382"/>
      <c r="BA110" s="1382"/>
      <c r="BB110" s="1382"/>
      <c r="BC110" s="1382"/>
      <c r="BD110" s="1382"/>
      <c r="BE110" s="1382"/>
      <c r="BF110" s="1382"/>
      <c r="BG110" s="1382"/>
      <c r="BH110" s="1382"/>
      <c r="BI110" s="1382"/>
      <c r="BJ110" s="1382"/>
      <c r="BK110" s="1382"/>
      <c r="BL110" s="1382"/>
      <c r="BM110" s="1382"/>
      <c r="BN110" s="1382"/>
      <c r="BO110" s="1382"/>
      <c r="BP110" s="1382"/>
      <c r="BQ110" s="1382"/>
      <c r="BR110" s="1382"/>
      <c r="BS110" s="1382"/>
      <c r="BT110" s="1382"/>
      <c r="BU110" s="1382"/>
      <c r="BV110" s="1382"/>
      <c r="BW110" s="1382"/>
      <c r="BX110" s="1382"/>
      <c r="BY110" s="1382"/>
      <c r="BZ110" s="1382"/>
      <c r="CA110" s="1382"/>
      <c r="CB110" s="1382"/>
      <c r="CC110" s="1382"/>
      <c r="CD110" s="1382"/>
      <c r="CE110" s="1382"/>
      <c r="CF110" s="1382"/>
      <c r="CG110" s="1382"/>
      <c r="CH110" s="1382"/>
      <c r="CI110" s="1382"/>
      <c r="CJ110" s="1382"/>
      <c r="CK110" s="1382"/>
    </row>
    <row r="111" spans="1:89" ht="15.75" thickBot="1" x14ac:dyDescent="0.3">
      <c r="A111" s="1382"/>
      <c r="B111" s="1382"/>
      <c r="C111" s="1382"/>
      <c r="D111" s="1382"/>
      <c r="E111" s="1382"/>
      <c r="F111" s="1382"/>
      <c r="G111" s="1382"/>
      <c r="H111" s="1382"/>
      <c r="I111" s="1382"/>
      <c r="J111" s="1382"/>
      <c r="K111" s="1382"/>
      <c r="L111" s="1382"/>
      <c r="M111" s="1382"/>
      <c r="N111" s="1382"/>
      <c r="O111" s="1382"/>
      <c r="P111" s="1382"/>
      <c r="Q111" s="1382"/>
      <c r="R111" s="1382"/>
      <c r="S111" s="1382"/>
      <c r="T111" s="1382"/>
      <c r="U111" s="1382"/>
      <c r="V111" s="1382"/>
      <c r="W111" s="1382"/>
      <c r="X111" s="1382"/>
      <c r="Y111" s="1382"/>
      <c r="Z111" s="1382"/>
      <c r="AA111" s="1382"/>
      <c r="AB111" s="1382"/>
      <c r="AC111" s="1382"/>
      <c r="AD111" s="1382"/>
      <c r="AE111" s="1382"/>
      <c r="AF111" s="1382"/>
      <c r="AG111" s="1382"/>
      <c r="AH111" s="1382"/>
      <c r="AI111" s="1382"/>
      <c r="AJ111" s="1382"/>
      <c r="AK111" s="1382"/>
      <c r="AL111" s="1382"/>
      <c r="AM111" s="1382"/>
      <c r="AN111" s="1382"/>
      <c r="AO111" s="1382"/>
      <c r="AP111" s="1382"/>
      <c r="AQ111" s="1382"/>
      <c r="AR111" s="1382"/>
      <c r="AS111" s="1382"/>
      <c r="AT111" s="1382"/>
      <c r="AU111" s="1382"/>
      <c r="AV111" s="1382"/>
      <c r="AW111" s="1382"/>
      <c r="AX111" s="1382"/>
      <c r="AY111" s="1382"/>
      <c r="AZ111" s="1382"/>
      <c r="BA111" s="1382"/>
      <c r="BB111" s="1382"/>
      <c r="BC111" s="1382"/>
      <c r="BD111" s="1382"/>
      <c r="BE111" s="1382"/>
      <c r="BF111" s="1382"/>
      <c r="BG111" s="1382"/>
      <c r="BH111" s="1382"/>
      <c r="BI111" s="1382"/>
      <c r="BJ111" s="1382"/>
      <c r="BK111" s="1382"/>
      <c r="BL111" s="1382"/>
      <c r="BM111" s="1382"/>
      <c r="BN111" s="1382"/>
      <c r="BO111" s="1382"/>
      <c r="BP111" s="1382"/>
      <c r="BQ111" s="1382"/>
      <c r="BR111" s="1382"/>
      <c r="BS111" s="1382"/>
      <c r="BT111" s="1382"/>
      <c r="BU111" s="1382"/>
      <c r="BV111" s="1382"/>
      <c r="BW111" s="1382"/>
      <c r="BX111" s="1382"/>
      <c r="BY111" s="1382"/>
      <c r="BZ111" s="1382"/>
      <c r="CA111" s="1382"/>
      <c r="CB111" s="1382"/>
      <c r="CC111" s="1382"/>
      <c r="CD111" s="1382"/>
      <c r="CE111" s="1382"/>
      <c r="CF111" s="1382"/>
      <c r="CG111" s="1382"/>
      <c r="CH111" s="1382"/>
      <c r="CI111" s="1382"/>
      <c r="CJ111" s="1382"/>
      <c r="CK111" s="1382"/>
    </row>
    <row r="112" spans="1:89" ht="40.5" customHeight="1" thickBot="1" x14ac:dyDescent="0.3">
      <c r="A112" s="1382"/>
      <c r="B112" s="1388"/>
      <c r="C112" s="1383" t="s">
        <v>1483</v>
      </c>
      <c r="D112" s="1383" t="s">
        <v>1594</v>
      </c>
      <c r="E112" s="1383" t="s">
        <v>794</v>
      </c>
      <c r="F112" s="1383" t="s">
        <v>1599</v>
      </c>
      <c r="G112" s="1383" t="s">
        <v>1917</v>
      </c>
      <c r="H112" s="1384" t="s">
        <v>1918</v>
      </c>
      <c r="I112" s="1384" t="s">
        <v>1919</v>
      </c>
      <c r="J112" s="1383" t="s">
        <v>1942</v>
      </c>
      <c r="K112" s="1383" t="s">
        <v>1920</v>
      </c>
      <c r="L112" s="1384" t="s">
        <v>1497</v>
      </c>
      <c r="M112" s="1384" t="s">
        <v>1481</v>
      </c>
      <c r="N112" s="1383" t="s">
        <v>1482</v>
      </c>
      <c r="O112" s="1383" t="s">
        <v>730</v>
      </c>
      <c r="P112" s="1383" t="s">
        <v>732</v>
      </c>
      <c r="Q112" s="1384" t="s">
        <v>1598</v>
      </c>
      <c r="R112" s="1382"/>
      <c r="S112" s="1382"/>
      <c r="T112" s="1388"/>
      <c r="U112" s="1383" t="s">
        <v>1483</v>
      </c>
      <c r="V112" s="1383" t="s">
        <v>1594</v>
      </c>
      <c r="W112" s="1383" t="s">
        <v>794</v>
      </c>
      <c r="X112" s="1383" t="s">
        <v>1599</v>
      </c>
      <c r="Y112" s="1383" t="s">
        <v>1917</v>
      </c>
      <c r="Z112" s="1384" t="s">
        <v>1918</v>
      </c>
      <c r="AA112" s="1384" t="s">
        <v>1919</v>
      </c>
      <c r="AB112" s="1383" t="s">
        <v>1942</v>
      </c>
      <c r="AC112" s="1383" t="s">
        <v>1920</v>
      </c>
      <c r="AD112" s="1384" t="s">
        <v>1497</v>
      </c>
      <c r="AE112" s="1384" t="s">
        <v>1481</v>
      </c>
      <c r="AF112" s="1383" t="s">
        <v>1482</v>
      </c>
      <c r="AG112" s="1383" t="s">
        <v>730</v>
      </c>
      <c r="AH112" s="1383" t="s">
        <v>732</v>
      </c>
      <c r="AI112" s="1384" t="s">
        <v>1598</v>
      </c>
      <c r="AJ112" s="1382"/>
      <c r="AK112" s="1382"/>
      <c r="AL112" s="1382"/>
      <c r="AM112" s="1382"/>
      <c r="AN112" s="1382"/>
      <c r="AO112" s="1382"/>
      <c r="AP112" s="1382"/>
      <c r="AQ112" s="1382"/>
      <c r="AR112" s="1382"/>
      <c r="AS112" s="1382"/>
      <c r="AT112" s="1382"/>
      <c r="AU112" s="1382"/>
      <c r="AV112" s="1382"/>
      <c r="AW112" s="1382"/>
      <c r="AX112" s="1382"/>
      <c r="AY112" s="1382"/>
      <c r="AZ112" s="1382"/>
      <c r="BA112" s="1382"/>
      <c r="BB112" s="1382"/>
      <c r="BC112" s="1382"/>
      <c r="BD112" s="1382"/>
      <c r="BE112" s="1382"/>
      <c r="BF112" s="1382"/>
      <c r="BG112" s="1382"/>
      <c r="BH112" s="1382"/>
      <c r="BI112" s="1382"/>
      <c r="BJ112" s="1382"/>
      <c r="BK112" s="1382"/>
      <c r="BL112" s="1382"/>
      <c r="BM112" s="1382"/>
      <c r="BN112" s="1382"/>
      <c r="BO112" s="1382"/>
      <c r="BP112" s="1382"/>
      <c r="BQ112" s="1382"/>
      <c r="BR112" s="1382"/>
      <c r="BS112" s="1382"/>
      <c r="BT112" s="1382"/>
      <c r="BU112" s="1382"/>
      <c r="BV112" s="1382"/>
      <c r="BW112" s="1382"/>
      <c r="BX112" s="1382"/>
      <c r="BY112" s="1382"/>
      <c r="BZ112" s="1382"/>
      <c r="CA112" s="1382"/>
      <c r="CB112" s="1382"/>
      <c r="CC112" s="1382"/>
      <c r="CD112" s="1382"/>
      <c r="CE112" s="1382"/>
      <c r="CF112" s="1382"/>
      <c r="CG112" s="1382"/>
      <c r="CH112" s="1382"/>
      <c r="CI112" s="1382"/>
      <c r="CJ112" s="1382"/>
      <c r="CK112" s="1382"/>
    </row>
    <row r="113" spans="1:89" ht="75.75" customHeight="1" thickBot="1" x14ac:dyDescent="0.3">
      <c r="A113" s="1382"/>
      <c r="B113" s="1390" t="s">
        <v>1921</v>
      </c>
      <c r="C113" s="1391" t="s">
        <v>1626</v>
      </c>
      <c r="D113" s="1392">
        <v>2801</v>
      </c>
      <c r="E113" s="1387" t="s">
        <v>1963</v>
      </c>
      <c r="F113" s="1387" t="s">
        <v>1628</v>
      </c>
      <c r="G113" s="1385" t="str" cm="1">
        <f t="array" aca="1" ref="G113" ca="1">INDIRECT("'Incentives Worksheet'!P"&amp;'Configurable Tab'!H11+3)</f>
        <v>Same as Payout Cycle</v>
      </c>
      <c r="H113" s="1385" t="str" cm="1">
        <f t="array" aca="1" ref="H113" ca="1">IF(ISBLANK(INDIRECT("'Incentives Worksheet'!H"&amp;'Configurable Tab'!H11+3)),"",INDIRECT("'Incentives Worksheet'!H"&amp;'Configurable Tab'!H11+3))</f>
        <v/>
      </c>
      <c r="I113" s="1385" t="str" cm="1">
        <f t="array" aca="1" ref="I113" ca="1">IF(INDIRECT("'Incentives Worksheet'!R"&amp;'Configurable Tab'!H11+3)="USF Calendar","Fiscal",INDIRECT("'Incentives Worksheet'!R"&amp;'Configurable Tab'!H11+3))</f>
        <v>Fiscal</v>
      </c>
      <c r="J113" s="1385" t="str" cm="1">
        <f t="array" aca="1" ref="J113" ca="1">IF(INDIRECT("'Incentives Worksheet'!L"&amp;'Configurable Tab'!H11+13)="All"," Select All Products","Unselect All Products")</f>
        <v xml:space="preserve"> Select All Products</v>
      </c>
      <c r="K113" s="1385" t="str" cm="1">
        <f t="array" aca="1" ref="K113" ca="1">IF(INDIRECT("'Incentives Worksheet'!T"&amp;'Configurable Tab'!H11+3)="Yes","Post to GL","")</f>
        <v/>
      </c>
      <c r="L113" s="1385" t="str" cm="1">
        <f t="array" aca="1" ref="L113" ca="1">IF(ISBLANK(INDIRECT("'Incentives Worksheet'!L"&amp;'Configurable Tab'!H11+3)),"",INDIRECT("'Incentives Worksheet'!L"&amp;'Configurable Tab'!H11+3))</f>
        <v/>
      </c>
      <c r="M113" s="1385" t="str" cm="1">
        <f t="array" aca="1" ref="M113" ca="1">IF(ISBLANK(INDIRECT("'Incentives Worksheet'!J"&amp;'Configurable Tab'!H11+3)),"",INDIRECT("'Incentives Worksheet'!J"&amp;'Configurable Tab'!H11+3))</f>
        <v/>
      </c>
      <c r="N113" s="1385" t="str" cm="1">
        <f t="array" aca="1" ref="N113" ca="1">IF(ISBLANK(INDIRECT("'Incentives Worksheet'!N"&amp;'Configurable Tab'!H11+3)),"",INDIRECT("'Incentives Worksheet'!N"&amp;'Configurable Tab'!H11+3))</f>
        <v/>
      </c>
      <c r="O113" s="1386" t="str" cm="1">
        <f t="array" aca="1" ref="O113" ca="1">INDIRECT("'Incentives Worksheet'!D"&amp;'Configurable Tab'!H11+6)</f>
        <v/>
      </c>
      <c r="P113" s="1386" t="str" cm="1">
        <f t="array" aca="1" ref="P113" ca="1">INDIRECT("'Incentives Worksheet'!D"&amp;'Configurable Tab'!H11+8)</f>
        <v/>
      </c>
      <c r="Q113" s="1385" t="str" cm="1">
        <f t="array" aca="1" ref="Q113" ca="1">IF(INDIRECT("'Incentives Worksheet'!D"&amp;'Configurable Tab'!H11+12)="No","Update tracking dates",INDIRECT("'Incentives Worksheet'!D"&amp;'Configurable Tab'!H11+12))</f>
        <v>Yes</v>
      </c>
      <c r="R113" s="1382"/>
      <c r="S113" s="1382"/>
      <c r="T113" s="1390" t="s">
        <v>1921</v>
      </c>
      <c r="U113" s="1391" t="s">
        <v>1626</v>
      </c>
      <c r="V113" s="1392">
        <v>2802</v>
      </c>
      <c r="W113" s="1387" t="s">
        <v>1963</v>
      </c>
      <c r="X113" s="1387" t="s">
        <v>1628</v>
      </c>
      <c r="Y113" s="1385" t="str" cm="1">
        <f t="array" aca="1" ref="Y113" ca="1">INDIRECT("'Incentives Worksheet'!P"&amp;'Configurable Tab'!H12+3)</f>
        <v>Same as Payout Cycle</v>
      </c>
      <c r="Z113" s="1385" t="str" cm="1">
        <f t="array" aca="1" ref="Z113" ca="1">IF(ISBLANK(INDIRECT("'Incentives Worksheet'!H"&amp;'Configurable Tab'!H12+3)),"",INDIRECT("'Incentives Worksheet'!H"&amp;'Configurable Tab'!H12+3))</f>
        <v/>
      </c>
      <c r="AA113" s="1385" t="str" cm="1">
        <f t="array" aca="1" ref="AA113" ca="1">IF(INDIRECT("'Incentives Worksheet'!R"&amp;'Configurable Tab'!H12+3)="USF Calendar","Fiscal",INDIRECT("'Incentives Worksheet'!R"&amp;'Configurable Tab'!H12+3))</f>
        <v>Fiscal</v>
      </c>
      <c r="AB113" s="1385" t="str" cm="1">
        <f t="array" aca="1" ref="AB113" ca="1">IF(INDIRECT("'Incentives Worksheet'!L"&amp;'Configurable Tab'!H12+13)="All"," Select All Products","Unselect All Products")</f>
        <v xml:space="preserve"> Select All Products</v>
      </c>
      <c r="AC113" s="1385" t="str" cm="1">
        <f t="array" aca="1" ref="AC113" ca="1">IF(INDIRECT("'Incentives Worksheet'!T"&amp;'Configurable Tab'!H12+3)="Yes","Post to GL","")</f>
        <v/>
      </c>
      <c r="AD113" s="1385" t="str" cm="1">
        <f t="array" aca="1" ref="AD113" ca="1">IF(ISBLANK(INDIRECT("'Incentives Worksheet'!L"&amp;'Configurable Tab'!H12+3)),"",INDIRECT("'Incentives Worksheet'!L"&amp;'Configurable Tab'!H12+3))</f>
        <v/>
      </c>
      <c r="AE113" s="1385" t="str" cm="1">
        <f t="array" aca="1" ref="AE113" ca="1">IF(ISBLANK(INDIRECT("'Incentives Worksheet'!J"&amp;'Configurable Tab'!H12+3)),"",INDIRECT("'Incentives Worksheet'!J"&amp;'Configurable Tab'!H12+3))</f>
        <v/>
      </c>
      <c r="AF113" s="1385" t="str" cm="1">
        <f t="array" aca="1" ref="AF113" ca="1">IF(ISBLANK(INDIRECT("'Incentives Worksheet'!N"&amp;'Configurable Tab'!H12+3)),"",INDIRECT("'Incentives Worksheet'!N"&amp;'Configurable Tab'!H12+3))</f>
        <v/>
      </c>
      <c r="AG113" s="1386" t="str" cm="1">
        <f t="array" aca="1" ref="AG113" ca="1">INDIRECT("'Incentives Worksheet'!D"&amp;'Configurable Tab'!H12+6)</f>
        <v/>
      </c>
      <c r="AH113" s="1386" t="str" cm="1">
        <f t="array" aca="1" ref="AH113" ca="1">INDIRECT("'Incentives Worksheet'!D"&amp;'Configurable Tab'!H12+8)</f>
        <v/>
      </c>
      <c r="AI113" s="1385" t="str" cm="1">
        <f t="array" aca="1" ref="AI113" ca="1">IF(INDIRECT("'Incentives Worksheet'!D"&amp;'Configurable Tab'!H12+12)="No","Update tracking dates",INDIRECT("'Incentives Worksheet'!D"&amp;'Configurable Tab'!H12+12))</f>
        <v>Yes</v>
      </c>
      <c r="AJ113" s="1382"/>
      <c r="AK113" s="1382"/>
      <c r="AL113" s="1382"/>
      <c r="AM113" s="1382"/>
      <c r="AN113" s="1382"/>
      <c r="AO113" s="1382"/>
      <c r="AP113" s="1382"/>
      <c r="AQ113" s="1382"/>
      <c r="AR113" s="1382"/>
      <c r="AS113" s="1382"/>
      <c r="AT113" s="1382"/>
      <c r="AU113" s="1382"/>
      <c r="AV113" s="1382"/>
      <c r="AW113" s="1382"/>
      <c r="AX113" s="1382"/>
      <c r="AY113" s="1382"/>
      <c r="AZ113" s="1382"/>
      <c r="BA113" s="1382"/>
      <c r="BB113" s="1382"/>
      <c r="BC113" s="1382"/>
      <c r="BD113" s="1382"/>
      <c r="BE113" s="1382"/>
      <c r="BF113" s="1382"/>
      <c r="BG113" s="1382"/>
      <c r="BH113" s="1382"/>
      <c r="BI113" s="1382"/>
      <c r="BJ113" s="1382"/>
      <c r="BK113" s="1382"/>
      <c r="BL113" s="1382"/>
      <c r="BM113" s="1382"/>
      <c r="BN113" s="1382"/>
      <c r="BO113" s="1382"/>
      <c r="BP113" s="1382"/>
      <c r="BQ113" s="1382"/>
      <c r="BR113" s="1382"/>
      <c r="BS113" s="1382"/>
      <c r="BT113" s="1382"/>
      <c r="BU113" s="1382"/>
      <c r="BV113" s="1382"/>
      <c r="BW113" s="1382"/>
      <c r="BX113" s="1382"/>
      <c r="BY113" s="1382"/>
      <c r="BZ113" s="1382"/>
      <c r="CA113" s="1382"/>
      <c r="CB113" s="1382"/>
      <c r="CC113" s="1382"/>
      <c r="CD113" s="1382"/>
      <c r="CE113" s="1382"/>
      <c r="CF113" s="1382"/>
      <c r="CG113" s="1382"/>
      <c r="CH113" s="1382"/>
      <c r="CI113" s="1382"/>
      <c r="CJ113" s="1382"/>
      <c r="CK113" s="1382"/>
    </row>
    <row r="114" spans="1:89" ht="90.75" customHeight="1" thickBot="1" x14ac:dyDescent="0.3">
      <c r="A114" s="1382"/>
      <c r="B114" s="1795" t="s">
        <v>1959</v>
      </c>
      <c r="C114" s="1421" t="s">
        <v>1960</v>
      </c>
      <c r="D114" s="1384" t="s">
        <v>1458</v>
      </c>
      <c r="E114" s="1383" t="s">
        <v>1947</v>
      </c>
      <c r="F114" s="1383" t="s">
        <v>1961</v>
      </c>
      <c r="G114" s="1422" t="s">
        <v>1950</v>
      </c>
      <c r="H114" s="1480" t="s">
        <v>1950</v>
      </c>
      <c r="I114" s="1423"/>
      <c r="J114" s="1423"/>
      <c r="K114" s="1423"/>
      <c r="L114" s="1423"/>
      <c r="M114" s="1423"/>
      <c r="N114" s="1423"/>
      <c r="O114" s="1423"/>
      <c r="P114" s="1423"/>
      <c r="Q114" s="1424"/>
      <c r="R114" s="1382"/>
      <c r="S114" s="1382"/>
      <c r="T114" s="1795" t="s">
        <v>1959</v>
      </c>
      <c r="U114" s="1421" t="s">
        <v>1960</v>
      </c>
      <c r="V114" s="1384" t="s">
        <v>1458</v>
      </c>
      <c r="W114" s="1383" t="s">
        <v>1947</v>
      </c>
      <c r="X114" s="1383" t="s">
        <v>1961</v>
      </c>
      <c r="Y114" s="1426" t="s">
        <v>1950</v>
      </c>
      <c r="Z114" s="1480" t="s">
        <v>1950</v>
      </c>
      <c r="AA114" s="1423"/>
      <c r="AB114" s="1423"/>
      <c r="AC114" s="1423"/>
      <c r="AD114" s="1423"/>
      <c r="AE114" s="1423"/>
      <c r="AF114" s="1423"/>
      <c r="AG114" s="1423"/>
      <c r="AH114" s="1423"/>
      <c r="AI114" s="1424"/>
      <c r="AJ114" s="1382"/>
      <c r="AK114" s="1382"/>
      <c r="AL114" s="1382"/>
      <c r="AM114" s="1382"/>
      <c r="AN114" s="1382"/>
      <c r="AO114" s="1382"/>
      <c r="AP114" s="1382"/>
      <c r="AQ114" s="1382"/>
      <c r="AR114" s="1382"/>
      <c r="AS114" s="1382"/>
      <c r="AT114" s="1382"/>
      <c r="AU114" s="1382"/>
      <c r="AV114" s="1382"/>
      <c r="AW114" s="1382"/>
      <c r="AX114" s="1382"/>
      <c r="AY114" s="1382"/>
      <c r="AZ114" s="1382"/>
      <c r="BA114" s="1382"/>
      <c r="BB114" s="1382"/>
      <c r="BC114" s="1382"/>
      <c r="BD114" s="1382"/>
      <c r="BE114" s="1382"/>
      <c r="BF114" s="1382"/>
      <c r="BG114" s="1382"/>
      <c r="BH114" s="1382"/>
      <c r="BI114" s="1382"/>
      <c r="BJ114" s="1382"/>
      <c r="BK114" s="1382"/>
      <c r="BL114" s="1382"/>
      <c r="BM114" s="1382"/>
      <c r="BN114" s="1382"/>
      <c r="BO114" s="1382"/>
      <c r="BP114" s="1382"/>
      <c r="BQ114" s="1382"/>
      <c r="BR114" s="1382"/>
      <c r="BS114" s="1382"/>
      <c r="BT114" s="1382"/>
      <c r="BU114" s="1382"/>
      <c r="BV114" s="1382"/>
      <c r="BW114" s="1382"/>
      <c r="BX114" s="1382"/>
      <c r="BY114" s="1382"/>
      <c r="BZ114" s="1382"/>
      <c r="CA114" s="1382"/>
      <c r="CB114" s="1382"/>
      <c r="CC114" s="1382"/>
      <c r="CD114" s="1382"/>
      <c r="CE114" s="1382"/>
      <c r="CF114" s="1382"/>
      <c r="CG114" s="1382"/>
      <c r="CH114" s="1382"/>
      <c r="CI114" s="1382"/>
      <c r="CJ114" s="1382"/>
      <c r="CK114" s="1382"/>
    </row>
    <row r="115" spans="1:89" ht="15.75" thickBot="1" x14ac:dyDescent="0.3">
      <c r="A115" s="1382"/>
      <c r="B115" s="1798"/>
      <c r="C115" s="1461" t="s">
        <v>462</v>
      </c>
      <c r="D115" s="1461" t="str" cm="1">
        <f t="array" aca="1" ref="D115" ca="1">IF(INDIRECT("'Incentives Worksheet'!J"&amp;'Configurable Tab'!H11+13)="All","All Customers","Individual")</f>
        <v>All Customers</v>
      </c>
      <c r="E115" s="14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5" s="1461" t="s">
        <v>1962</v>
      </c>
      <c r="G115" s="1463" t="str" cm="1">
        <f t="array" aca="1" ref="G115" ca="1">INDIRECT("'Incentives Worksheet'!N"&amp;'Configurable Tab'!H11+6)</f>
        <v>%</v>
      </c>
      <c r="H115" s="1394"/>
      <c r="I115" s="1394"/>
      <c r="J115" s="1394"/>
      <c r="K115" s="1394"/>
      <c r="L115" s="1394"/>
      <c r="M115" s="1394"/>
      <c r="N115" s="1394"/>
      <c r="O115" s="1394"/>
      <c r="P115" s="1394"/>
      <c r="Q115" s="138"/>
      <c r="R115" s="1382"/>
      <c r="S115" s="1382"/>
      <c r="T115" s="1798"/>
      <c r="U115" s="1461" t="s">
        <v>462</v>
      </c>
      <c r="V115" s="1462" t="str" cm="1">
        <f t="array" aca="1" ref="V115" ca="1">IF(INDIRECT("'Incentives Worksheet'!J"&amp;'Configurable Tab'!H12+13)="All","All Customers","Individual")</f>
        <v>All Customers</v>
      </c>
      <c r="W115" s="14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5" s="1462" t="s">
        <v>1962</v>
      </c>
      <c r="Y115" s="1463" t="str" cm="1">
        <f t="array" aca="1" ref="Y115" ca="1">INDIRECT("'Incentives Worksheet'!N"&amp;'Configurable Tab'!H12+6)</f>
        <v>%</v>
      </c>
      <c r="Z115" s="1394"/>
      <c r="AA115" s="1394"/>
      <c r="AB115" s="1394"/>
      <c r="AC115" s="1394"/>
      <c r="AD115" s="1394"/>
      <c r="AE115" s="1394"/>
      <c r="AF115" s="1394"/>
      <c r="AG115" s="1394"/>
      <c r="AH115" s="1394"/>
      <c r="AI115" s="138"/>
      <c r="AJ115" s="1382"/>
      <c r="AK115" s="1382"/>
      <c r="AL115" s="1382"/>
      <c r="AM115" s="1382"/>
      <c r="AN115" s="1382"/>
      <c r="AO115" s="1382"/>
      <c r="AP115" s="1382"/>
      <c r="AQ115" s="1382"/>
      <c r="AR115" s="1382"/>
      <c r="AS115" s="1382"/>
      <c r="AT115" s="1382"/>
      <c r="AU115" s="1382"/>
      <c r="AV115" s="1382"/>
      <c r="AW115" s="1382"/>
      <c r="AX115" s="1382"/>
      <c r="AY115" s="1382"/>
      <c r="AZ115" s="1382"/>
      <c r="BA115" s="1382"/>
      <c r="BB115" s="1382"/>
      <c r="BC115" s="1382"/>
      <c r="BD115" s="1382"/>
      <c r="BE115" s="1382"/>
      <c r="BF115" s="1382"/>
      <c r="BG115" s="1382"/>
      <c r="BH115" s="1382"/>
      <c r="BI115" s="1382"/>
      <c r="BJ115" s="1382"/>
      <c r="BK115" s="1382"/>
      <c r="BL115" s="1382"/>
      <c r="BM115" s="1382"/>
      <c r="BN115" s="1382"/>
      <c r="BO115" s="1382"/>
      <c r="BP115" s="1382"/>
      <c r="BQ115" s="1382"/>
      <c r="BR115" s="1382"/>
      <c r="BS115" s="1382"/>
      <c r="BT115" s="1382"/>
      <c r="BU115" s="1382"/>
      <c r="BV115" s="1382"/>
      <c r="BW115" s="1382"/>
      <c r="BX115" s="1382"/>
      <c r="BY115" s="1382"/>
      <c r="BZ115" s="1382"/>
      <c r="CA115" s="1382"/>
      <c r="CB115" s="1382"/>
      <c r="CC115" s="1382"/>
      <c r="CD115" s="1382"/>
      <c r="CE115" s="1382"/>
      <c r="CF115" s="1382"/>
      <c r="CG115" s="1382"/>
      <c r="CH115" s="1382"/>
      <c r="CI115" s="1382"/>
      <c r="CJ115" s="1382"/>
      <c r="CK115" s="1382"/>
    </row>
    <row r="116" spans="1:89" x14ac:dyDescent="0.25">
      <c r="A116" s="1382"/>
      <c r="B116" s="1796"/>
      <c r="C116" s="1431" t="s">
        <v>1954</v>
      </c>
      <c r="D116" s="1432" t="s">
        <v>126</v>
      </c>
      <c r="E116" s="1433" t="s">
        <v>128</v>
      </c>
      <c r="F116" s="1434" t="s">
        <v>1175</v>
      </c>
      <c r="G116" s="1394"/>
      <c r="H116" s="1394"/>
      <c r="I116" s="1394"/>
      <c r="J116" s="1394"/>
      <c r="K116" s="1394"/>
      <c r="L116" s="1394"/>
      <c r="M116" s="1394"/>
      <c r="N116" s="1394"/>
      <c r="O116" s="1394"/>
      <c r="P116" s="1394"/>
      <c r="Q116" s="1395"/>
      <c r="R116" s="1382"/>
      <c r="S116" s="1382"/>
      <c r="T116" s="1798"/>
      <c r="U116" s="1464" t="s">
        <v>1954</v>
      </c>
      <c r="V116" s="1465" t="s">
        <v>126</v>
      </c>
      <c r="W116" s="1438" t="s">
        <v>128</v>
      </c>
      <c r="X116" s="1438" t="s">
        <v>1175</v>
      </c>
      <c r="Y116" s="1394"/>
      <c r="Z116" s="1394"/>
      <c r="AA116" s="1394"/>
      <c r="AB116" s="1394"/>
      <c r="AC116" s="1394"/>
      <c r="AD116" s="1394"/>
      <c r="AE116" s="1394"/>
      <c r="AF116" s="1394"/>
      <c r="AG116" s="1394"/>
      <c r="AH116" s="1394"/>
      <c r="AI116" s="1395"/>
      <c r="AJ116" s="1382"/>
      <c r="AK116" s="1382"/>
      <c r="AL116" s="1382"/>
      <c r="AM116" s="1382"/>
      <c r="AN116" s="1382"/>
      <c r="AO116" s="1382"/>
      <c r="AP116" s="1382"/>
      <c r="AQ116" s="1382"/>
      <c r="AR116" s="1382"/>
      <c r="AS116" s="1382"/>
      <c r="AT116" s="1382"/>
      <c r="AU116" s="1382"/>
      <c r="AV116" s="1382"/>
      <c r="AW116" s="1382"/>
      <c r="AX116" s="1382"/>
      <c r="AY116" s="1382"/>
      <c r="AZ116" s="1382"/>
      <c r="BA116" s="1382"/>
      <c r="BB116" s="1382"/>
      <c r="BC116" s="1382"/>
      <c r="BD116" s="1382"/>
      <c r="BE116" s="1382"/>
      <c r="BF116" s="1382"/>
      <c r="BG116" s="1382"/>
      <c r="BH116" s="1382"/>
      <c r="BI116" s="1382"/>
      <c r="BJ116" s="1382"/>
      <c r="BK116" s="1382"/>
      <c r="BL116" s="1382"/>
      <c r="BM116" s="1382"/>
      <c r="BN116" s="1382"/>
      <c r="BO116" s="1382"/>
      <c r="BP116" s="1382"/>
      <c r="BQ116" s="1382"/>
      <c r="BR116" s="1382"/>
      <c r="BS116" s="1382"/>
      <c r="BT116" s="1382"/>
      <c r="BU116" s="1382"/>
      <c r="BV116" s="1382"/>
      <c r="BW116" s="1382"/>
      <c r="BX116" s="1382"/>
      <c r="BY116" s="1382"/>
      <c r="BZ116" s="1382"/>
      <c r="CA116" s="1382"/>
      <c r="CB116" s="1382"/>
      <c r="CC116" s="1382"/>
      <c r="CD116" s="1382"/>
      <c r="CE116" s="1382"/>
      <c r="CF116" s="1382"/>
      <c r="CG116" s="1382"/>
      <c r="CH116" s="1382"/>
      <c r="CI116" s="1382"/>
      <c r="CJ116" s="1382"/>
      <c r="CK116" s="1382"/>
    </row>
    <row r="117" spans="1:89" x14ac:dyDescent="0.25">
      <c r="A117" s="1382"/>
      <c r="B117" s="1796"/>
      <c r="C117" s="1439">
        <v>0</v>
      </c>
      <c r="D117" s="1440" t="str" cm="1">
        <f t="array" aca="1" ref="D117" ca="1">IF(INDIRECT("'Incentives Worksheet'!H"&amp;'Configurable Tab'!H11+6)&lt;&gt;0,0,"")</f>
        <v/>
      </c>
      <c r="E117" s="148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7" s="1442" t="str" cm="1">
        <f t="array" aca="1" ref="F117" ca="1">IF(INDIRECT("'Incentives Worksheet'!H"&amp;'Configurable Tab'!H11+6)&lt;&gt;0,0,"")</f>
        <v/>
      </c>
      <c r="G117" s="1394"/>
      <c r="H117" s="1394"/>
      <c r="I117" s="1394"/>
      <c r="J117" s="1394"/>
      <c r="K117" s="1394"/>
      <c r="L117" s="1394"/>
      <c r="M117" s="1394"/>
      <c r="N117" s="1394"/>
      <c r="O117" s="1394"/>
      <c r="P117" s="1394"/>
      <c r="Q117" s="1395"/>
      <c r="R117" s="1382"/>
      <c r="S117" s="1382"/>
      <c r="T117" s="1796"/>
      <c r="U117" s="1443">
        <v>0</v>
      </c>
      <c r="V117" s="1412" t="str" cm="1">
        <f t="array" aca="1" ref="V117" ca="1">IF(INDIRECT("'Incentives Worksheet'!H"&amp;'Configurable Tab'!H12+6)&lt;&gt;0,0,"")</f>
        <v/>
      </c>
      <c r="W117" s="144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7" s="1444" t="str" cm="1">
        <f t="array" aca="1" ref="X117" ca="1">IF(INDIRECT("'Incentives Worksheet'!H"&amp;'Configurable Tab'!H12+6)&lt;&gt;0,0,"")</f>
        <v/>
      </c>
      <c r="Y117" s="1394"/>
      <c r="Z117" s="1394"/>
      <c r="AA117" s="1394"/>
      <c r="AB117" s="1394"/>
      <c r="AC117" s="1394"/>
      <c r="AD117" s="1394"/>
      <c r="AE117" s="1394"/>
      <c r="AF117" s="1394"/>
      <c r="AG117" s="1394"/>
      <c r="AH117" s="1394"/>
      <c r="AI117" s="1395"/>
      <c r="AJ117" s="1382"/>
      <c r="AK117" s="1382"/>
      <c r="AL117" s="1382"/>
      <c r="AM117" s="1382"/>
      <c r="AN117" s="1382"/>
      <c r="AO117" s="1382"/>
      <c r="AP117" s="1382"/>
      <c r="AQ117" s="1382"/>
      <c r="AR117" s="1382"/>
      <c r="AS117" s="1382"/>
      <c r="AT117" s="1382"/>
      <c r="AU117" s="1382"/>
      <c r="AV117" s="1382"/>
      <c r="AW117" s="1382"/>
      <c r="AX117" s="1382"/>
      <c r="AY117" s="1382"/>
      <c r="AZ117" s="1382"/>
      <c r="BA117" s="1382"/>
      <c r="BB117" s="1382"/>
      <c r="BC117" s="1382"/>
      <c r="BD117" s="1382"/>
      <c r="BE117" s="1382"/>
      <c r="BF117" s="1382"/>
      <c r="BG117" s="1382"/>
      <c r="BH117" s="1382"/>
      <c r="BI117" s="1382"/>
      <c r="BJ117" s="1382"/>
      <c r="BK117" s="1382"/>
      <c r="BL117" s="1382"/>
      <c r="BM117" s="1382"/>
      <c r="BN117" s="1382"/>
      <c r="BO117" s="1382"/>
      <c r="BP117" s="1382"/>
      <c r="BQ117" s="1382"/>
      <c r="BR117" s="1382"/>
      <c r="BS117" s="1382"/>
      <c r="BT117" s="1382"/>
      <c r="BU117" s="1382"/>
      <c r="BV117" s="1382"/>
      <c r="BW117" s="1382"/>
      <c r="BX117" s="1382"/>
      <c r="BY117" s="1382"/>
      <c r="BZ117" s="1382"/>
      <c r="CA117" s="1382"/>
      <c r="CB117" s="1382"/>
      <c r="CC117" s="1382"/>
      <c r="CD117" s="1382"/>
      <c r="CE117" s="1382"/>
      <c r="CF117" s="1382"/>
      <c r="CG117" s="1382"/>
      <c r="CH117" s="1382"/>
      <c r="CI117" s="1382"/>
      <c r="CJ117" s="1382"/>
      <c r="CK117" s="1382"/>
    </row>
    <row r="118" spans="1:89" x14ac:dyDescent="0.25">
      <c r="A118" s="1382"/>
      <c r="B118" s="1796"/>
      <c r="C118" s="1466">
        <v>1</v>
      </c>
      <c r="D118" s="1440" t="str" cm="1">
        <f t="array" aca="1" ref="D118" ca="1">IF(INDIRECT("'Incentives Worksheet'!H"&amp;'Configurable Tab'!H11+6)=0,"",INDIRECT("'Incentives Worksheet'!H"&amp;'Configurable Tab'!H11+6))</f>
        <v/>
      </c>
      <c r="E118" s="1483" t="str" cm="1">
        <f t="array" aca="1" ref="E118" ca="1">IF(INDIRECT("'Incentives Worksheet'!J"&amp;'Configurable Tab'!H11+6)=0,"",INDIRECT("'Incentives Worksheet'!J"&amp;'Configurable Tab'!H11+6))</f>
        <v/>
      </c>
      <c r="F118" s="1442" t="str" cm="1">
        <f t="array" aca="1" ref="F118" ca="1">IF(INDIRECT("'Incentives Worksheet'!L"&amp;'Configurable Tab'!H11+6)=0,"",INDIRECT("'Incentives Worksheet'!L"&amp;'Configurable Tab'!H11+6))</f>
        <v/>
      </c>
      <c r="G118" s="1394"/>
      <c r="H118" s="1394"/>
      <c r="I118" s="1394"/>
      <c r="J118" s="1394"/>
      <c r="K118" s="1394"/>
      <c r="L118" s="1394"/>
      <c r="M118" s="1394"/>
      <c r="N118" s="1394"/>
      <c r="O118" s="1394"/>
      <c r="P118" s="1394"/>
      <c r="Q118" s="1395"/>
      <c r="R118" s="1382"/>
      <c r="S118" s="1382"/>
      <c r="T118" s="1796"/>
      <c r="U118" s="1466">
        <v>1</v>
      </c>
      <c r="V118" s="1467" t="str" cm="1">
        <f t="array" aca="1" ref="V118" ca="1">IF(INDIRECT("'Incentives Worksheet'!H"&amp;'Configurable Tab'!H12+6)=0,"",INDIRECT("'Incentives Worksheet'!H"&amp;'Configurable Tab'!H12+6))</f>
        <v/>
      </c>
      <c r="W118" s="1484" t="str" cm="1">
        <f t="array" aca="1" ref="W118" ca="1">IF(INDIRECT("'Incentives Worksheet'!J"&amp;'Configurable Tab'!H12+6)=0,"",INDIRECT("'Incentives Worksheet'!J"&amp;'Configurable Tab'!H12+6))</f>
        <v/>
      </c>
      <c r="X118" s="1469" t="str" cm="1">
        <f t="array" aca="1" ref="X118" ca="1">IF(INDIRECT("'Incentives Worksheet'!L"&amp;'Configurable Tab'!H12+6)=0,"",INDIRECT("'Incentives Worksheet'!L"&amp;'Configurable Tab'!H12+6))</f>
        <v/>
      </c>
      <c r="Y118" s="1394"/>
      <c r="Z118" s="1394"/>
      <c r="AA118" s="1394"/>
      <c r="AB118" s="1394"/>
      <c r="AC118" s="1394"/>
      <c r="AD118" s="1394"/>
      <c r="AE118" s="1394"/>
      <c r="AF118" s="1394"/>
      <c r="AG118" s="1394"/>
      <c r="AH118" s="1394"/>
      <c r="AI118" s="1395"/>
      <c r="AJ118" s="1382"/>
      <c r="AK118" s="1382"/>
      <c r="AL118" s="1382"/>
      <c r="AM118" s="1382"/>
      <c r="AN118" s="1382"/>
      <c r="AO118" s="1382"/>
      <c r="AP118" s="1382"/>
      <c r="AQ118" s="1382"/>
      <c r="AR118" s="1382"/>
      <c r="AS118" s="1382"/>
      <c r="AT118" s="1382"/>
      <c r="AU118" s="1382"/>
      <c r="AV118" s="1382"/>
      <c r="AW118" s="1382"/>
      <c r="AX118" s="1382"/>
      <c r="AY118" s="1382"/>
      <c r="AZ118" s="1382"/>
      <c r="BA118" s="1382"/>
      <c r="BB118" s="1382"/>
      <c r="BC118" s="1382"/>
      <c r="BD118" s="1382"/>
      <c r="BE118" s="1382"/>
      <c r="BF118" s="1382"/>
      <c r="BG118" s="1382"/>
      <c r="BH118" s="1382"/>
      <c r="BI118" s="1382"/>
      <c r="BJ118" s="1382"/>
      <c r="BK118" s="1382"/>
      <c r="BL118" s="1382"/>
      <c r="BM118" s="1382"/>
      <c r="BN118" s="1382"/>
      <c r="BO118" s="1382"/>
      <c r="BP118" s="1382"/>
      <c r="BQ118" s="1382"/>
      <c r="BR118" s="1382"/>
      <c r="BS118" s="1382"/>
      <c r="BT118" s="1382"/>
      <c r="BU118" s="1382"/>
      <c r="BV118" s="1382"/>
      <c r="BW118" s="1382"/>
      <c r="BX118" s="1382"/>
      <c r="BY118" s="1382"/>
      <c r="BZ118" s="1382"/>
      <c r="CA118" s="1382"/>
      <c r="CB118" s="1382"/>
      <c r="CC118" s="1382"/>
      <c r="CD118" s="1382"/>
      <c r="CE118" s="1382"/>
      <c r="CF118" s="1382"/>
      <c r="CG118" s="1382"/>
      <c r="CH118" s="1382"/>
      <c r="CI118" s="1382"/>
      <c r="CJ118" s="1382"/>
      <c r="CK118" s="1382"/>
    </row>
    <row r="119" spans="1:89" x14ac:dyDescent="0.25">
      <c r="A119" s="1382"/>
      <c r="B119" s="1796"/>
      <c r="C119" s="1466">
        <v>2</v>
      </c>
      <c r="D119" s="1440" t="str" cm="1">
        <f t="array" aca="1" ref="D119" ca="1">IF(INDIRECT("'Incentives Worksheet'!H"&amp;'Configurable Tab'!H11+7)=0,"",INDIRECT("'Incentives Worksheet'!H"&amp;'Configurable Tab'!H11+7))</f>
        <v/>
      </c>
      <c r="E119" s="1483" t="str" cm="1">
        <f t="array" aca="1" ref="E119" ca="1">IF(INDIRECT("'Incentives Worksheet'!J"&amp;'Configurable Tab'!H11+7)=0,"",INDIRECT("'Incentives Worksheet'!J"&amp;'Configurable Tab'!H11+7))</f>
        <v/>
      </c>
      <c r="F119" s="1442" t="str" cm="1">
        <f t="array" aca="1" ref="F119" ca="1">IF(INDIRECT("'Incentives Worksheet'!L"&amp;'Configurable Tab'!H11+7)=0,"",INDIRECT("'Incentives Worksheet'!L"&amp;'Configurable Tab'!H11+7))</f>
        <v/>
      </c>
      <c r="G119" s="1394"/>
      <c r="H119" s="1394"/>
      <c r="I119" s="1394"/>
      <c r="J119" s="1394"/>
      <c r="K119" s="1394"/>
      <c r="L119" s="1394"/>
      <c r="M119" s="1394"/>
      <c r="N119" s="1394"/>
      <c r="O119" s="1394"/>
      <c r="P119" s="1394"/>
      <c r="Q119" s="1395"/>
      <c r="R119" s="1382"/>
      <c r="S119" s="1382"/>
      <c r="T119" s="1796"/>
      <c r="U119" s="1466">
        <v>2</v>
      </c>
      <c r="V119" s="1467" t="str" cm="1">
        <f t="array" aca="1" ref="V119" ca="1">IF(INDIRECT("'Incentives Worksheet'!H"&amp;'Configurable Tab'!H12+7)=0,"",INDIRECT("'Incentives Worksheet'!H"&amp;'Configurable Tab'!H12+7))</f>
        <v/>
      </c>
      <c r="W119" s="1484" t="str" cm="1">
        <f t="array" aca="1" ref="W119" ca="1">IF(INDIRECT("'Incentives Worksheet'!J"&amp;'Configurable Tab'!H12+7)=0,"",INDIRECT("'Incentives Worksheet'!J"&amp;'Configurable Tab'!H12+7))</f>
        <v/>
      </c>
      <c r="X119" s="1469" t="str" cm="1">
        <f t="array" aca="1" ref="X119" ca="1">IF(INDIRECT("'Incentives Worksheet'!L"&amp;'Configurable Tab'!H12+7)=0,"",INDIRECT("'Incentives Worksheet'!L"&amp;'Configurable Tab'!H12+7))</f>
        <v/>
      </c>
      <c r="Y119" s="1394"/>
      <c r="Z119" s="1394"/>
      <c r="AA119" s="1394"/>
      <c r="AB119" s="1394"/>
      <c r="AC119" s="1394"/>
      <c r="AD119" s="1394"/>
      <c r="AE119" s="1394"/>
      <c r="AF119" s="1394"/>
      <c r="AG119" s="1394"/>
      <c r="AH119" s="1394"/>
      <c r="AI119" s="1395"/>
      <c r="AJ119" s="1382"/>
      <c r="AK119" s="1382"/>
      <c r="AL119" s="1382"/>
      <c r="AM119" s="1382"/>
      <c r="AN119" s="1382"/>
      <c r="AO119" s="1382"/>
      <c r="AP119" s="1382"/>
      <c r="AQ119" s="1382"/>
      <c r="AR119" s="1382"/>
      <c r="AS119" s="1382"/>
      <c r="AT119" s="1382"/>
      <c r="AU119" s="1382"/>
      <c r="AV119" s="1382"/>
      <c r="AW119" s="1382"/>
      <c r="AX119" s="1382"/>
      <c r="AY119" s="1382"/>
      <c r="AZ119" s="1382"/>
      <c r="BA119" s="1382"/>
      <c r="BB119" s="1382"/>
      <c r="BC119" s="1382"/>
      <c r="BD119" s="1382"/>
      <c r="BE119" s="1382"/>
      <c r="BF119" s="1382"/>
      <c r="BG119" s="1382"/>
      <c r="BH119" s="1382"/>
      <c r="BI119" s="1382"/>
      <c r="BJ119" s="1382"/>
      <c r="BK119" s="1382"/>
      <c r="BL119" s="1382"/>
      <c r="BM119" s="1382"/>
      <c r="BN119" s="1382"/>
      <c r="BO119" s="1382"/>
      <c r="BP119" s="1382"/>
      <c r="BQ119" s="1382"/>
      <c r="BR119" s="1382"/>
      <c r="BS119" s="1382"/>
      <c r="BT119" s="1382"/>
      <c r="BU119" s="1382"/>
      <c r="BV119" s="1382"/>
      <c r="BW119" s="1382"/>
      <c r="BX119" s="1382"/>
      <c r="BY119" s="1382"/>
      <c r="BZ119" s="1382"/>
      <c r="CA119" s="1382"/>
      <c r="CB119" s="1382"/>
      <c r="CC119" s="1382"/>
      <c r="CD119" s="1382"/>
      <c r="CE119" s="1382"/>
      <c r="CF119" s="1382"/>
      <c r="CG119" s="1382"/>
      <c r="CH119" s="1382"/>
      <c r="CI119" s="1382"/>
      <c r="CJ119" s="1382"/>
      <c r="CK119" s="1382"/>
    </row>
    <row r="120" spans="1:89" x14ac:dyDescent="0.25">
      <c r="A120" s="1382"/>
      <c r="B120" s="1796"/>
      <c r="C120" s="1466">
        <v>3</v>
      </c>
      <c r="D120" s="1440" t="str" cm="1">
        <f t="array" aca="1" ref="D120" ca="1">IF(INDIRECT("'Incentives Worksheet'!H"&amp;'Configurable Tab'!H11+8)=0,"",INDIRECT("'Incentives Worksheet'!H"&amp;'Configurable Tab'!H11+8))</f>
        <v/>
      </c>
      <c r="E120" s="1483" t="str" cm="1">
        <f t="array" aca="1" ref="E120" ca="1">IF(INDIRECT("'Incentives Worksheet'!J"&amp;'Configurable Tab'!H11+8)=0,"",INDIRECT("'Incentives Worksheet'!J"&amp;'Configurable Tab'!H11+8))</f>
        <v/>
      </c>
      <c r="F120" s="1442" t="str" cm="1">
        <f t="array" aca="1" ref="F120" ca="1">IF(INDIRECT("'Incentives Worksheet'!L"&amp;'Configurable Tab'!H11+8)=0,"",INDIRECT("'Incentives Worksheet'!L"&amp;'Configurable Tab'!H11+8))</f>
        <v/>
      </c>
      <c r="G120" s="1394"/>
      <c r="H120" s="1394"/>
      <c r="I120" s="1394"/>
      <c r="J120" s="1394"/>
      <c r="K120" s="1394"/>
      <c r="L120" s="1394"/>
      <c r="M120" s="1394"/>
      <c r="N120" s="1394"/>
      <c r="O120" s="1394"/>
      <c r="P120" s="1394"/>
      <c r="Q120" s="1395"/>
      <c r="R120" s="1382"/>
      <c r="S120" s="1382"/>
      <c r="T120" s="1796"/>
      <c r="U120" s="1466">
        <v>3</v>
      </c>
      <c r="V120" s="1467" t="str" cm="1">
        <f t="array" aca="1" ref="V120" ca="1">IF(INDIRECT("'Incentives Worksheet'!H"&amp;'Configurable Tab'!H12+8)=0,"",INDIRECT("'Incentives Worksheet'!H"&amp;'Configurable Tab'!H12+8))</f>
        <v/>
      </c>
      <c r="W120" s="1484" t="str" cm="1">
        <f t="array" aca="1" ref="W120" ca="1">IF(INDIRECT("'Incentives Worksheet'!J"&amp;'Configurable Tab'!H12+8)=0,"",INDIRECT("'Incentives Worksheet'!J"&amp;'Configurable Tab'!H12+8))</f>
        <v/>
      </c>
      <c r="X120" s="1469" t="str" cm="1">
        <f t="array" aca="1" ref="X120" ca="1">IF(INDIRECT("'Incentives Worksheet'!L"&amp;'Configurable Tab'!H12+8)=0,"",INDIRECT("'Incentives Worksheet'!L"&amp;'Configurable Tab'!H12+8))</f>
        <v/>
      </c>
      <c r="Y120" s="1394"/>
      <c r="Z120" s="1394"/>
      <c r="AA120" s="1394"/>
      <c r="AB120" s="1394"/>
      <c r="AC120" s="1394"/>
      <c r="AD120" s="1394"/>
      <c r="AE120" s="1394"/>
      <c r="AF120" s="1394"/>
      <c r="AG120" s="1394"/>
      <c r="AH120" s="1394"/>
      <c r="AI120" s="1395"/>
      <c r="AJ120" s="1382"/>
      <c r="AK120" s="1382"/>
      <c r="AL120" s="1382"/>
      <c r="AM120" s="1382"/>
      <c r="AN120" s="1382"/>
      <c r="AO120" s="1382"/>
      <c r="AP120" s="1382"/>
      <c r="AQ120" s="1382"/>
      <c r="AR120" s="1382"/>
      <c r="AS120" s="1382"/>
      <c r="AT120" s="1382"/>
      <c r="AU120" s="1382"/>
      <c r="AV120" s="1382"/>
      <c r="AW120" s="1382"/>
      <c r="AX120" s="1382"/>
      <c r="AY120" s="1382"/>
      <c r="AZ120" s="1382"/>
      <c r="BA120" s="1382"/>
      <c r="BB120" s="1382"/>
      <c r="BC120" s="1382"/>
      <c r="BD120" s="1382"/>
      <c r="BE120" s="1382"/>
      <c r="BF120" s="1382"/>
      <c r="BG120" s="1382"/>
      <c r="BH120" s="1382"/>
      <c r="BI120" s="1382"/>
      <c r="BJ120" s="1382"/>
      <c r="BK120" s="1382"/>
      <c r="BL120" s="1382"/>
      <c r="BM120" s="1382"/>
      <c r="BN120" s="1382"/>
      <c r="BO120" s="1382"/>
      <c r="BP120" s="1382"/>
      <c r="BQ120" s="1382"/>
      <c r="BR120" s="1382"/>
      <c r="BS120" s="1382"/>
      <c r="BT120" s="1382"/>
      <c r="BU120" s="1382"/>
      <c r="BV120" s="1382"/>
      <c r="BW120" s="1382"/>
      <c r="BX120" s="1382"/>
      <c r="BY120" s="1382"/>
      <c r="BZ120" s="1382"/>
      <c r="CA120" s="1382"/>
      <c r="CB120" s="1382"/>
      <c r="CC120" s="1382"/>
      <c r="CD120" s="1382"/>
      <c r="CE120" s="1382"/>
      <c r="CF120" s="1382"/>
      <c r="CG120" s="1382"/>
      <c r="CH120" s="1382"/>
      <c r="CI120" s="1382"/>
      <c r="CJ120" s="1382"/>
      <c r="CK120" s="1382"/>
    </row>
    <row r="121" spans="1:89" x14ac:dyDescent="0.25">
      <c r="A121" s="1382"/>
      <c r="B121" s="1796"/>
      <c r="C121" s="1466">
        <v>4</v>
      </c>
      <c r="D121" s="1440" t="str" cm="1">
        <f t="array" aca="1" ref="D121" ca="1">IF(INDIRECT("'Incentives Worksheet'!H"&amp;'Configurable Tab'!H11+9)=0,"",INDIRECT("'Incentives Worksheet'!H"&amp;'Configurable Tab'!H11+9))</f>
        <v/>
      </c>
      <c r="E121" s="1483" t="str" cm="1">
        <f t="array" aca="1" ref="E121" ca="1">IF(INDIRECT("'Incentives Worksheet'!J"&amp;'Configurable Tab'!H11+9)=0,"",INDIRECT("'Incentives Worksheet'!J"&amp;'Configurable Tab'!H11+9))</f>
        <v/>
      </c>
      <c r="F121" s="1442" t="str" cm="1">
        <f t="array" aca="1" ref="F121" ca="1">IF(INDIRECT("'Incentives Worksheet'!L"&amp;'Configurable Tab'!H11+9)=0,"",INDIRECT("'Incentives Worksheet'!L"&amp;'Configurable Tab'!H11+9))</f>
        <v/>
      </c>
      <c r="G121" s="1394"/>
      <c r="H121" s="1394"/>
      <c r="I121" s="1394"/>
      <c r="J121" s="1394"/>
      <c r="K121" s="1394"/>
      <c r="L121" s="1394"/>
      <c r="M121" s="1394"/>
      <c r="N121" s="1394"/>
      <c r="O121" s="1394"/>
      <c r="P121" s="1394"/>
      <c r="Q121" s="1395"/>
      <c r="R121" s="1382"/>
      <c r="S121" s="1382"/>
      <c r="T121" s="1796"/>
      <c r="U121" s="1466">
        <v>4</v>
      </c>
      <c r="V121" s="1467" t="str" cm="1">
        <f t="array" aca="1" ref="V121" ca="1">IF(INDIRECT("'Incentives Worksheet'!H"&amp;'Configurable Tab'!H12+9)=0,"",INDIRECT("'Incentives Worksheet'!H"&amp;'Configurable Tab'!H12+9))</f>
        <v/>
      </c>
      <c r="W121" s="1484" t="str" cm="1">
        <f t="array" aca="1" ref="W121" ca="1">IF(INDIRECT("'Incentives Worksheet'!J"&amp;'Configurable Tab'!H12+9)=0,"",INDIRECT("'Incentives Worksheet'!J"&amp;'Configurable Tab'!H12+9))</f>
        <v/>
      </c>
      <c r="X121" s="1469" t="str" cm="1">
        <f t="array" aca="1" ref="X121" ca="1">IF(INDIRECT("'Incentives Worksheet'!L"&amp;'Configurable Tab'!H12+9)=0,"",INDIRECT("'Incentives Worksheet'!L"&amp;'Configurable Tab'!H12+9))</f>
        <v/>
      </c>
      <c r="Y121" s="1394"/>
      <c r="Z121" s="1394"/>
      <c r="AA121" s="1394"/>
      <c r="AB121" s="1394"/>
      <c r="AC121" s="1394"/>
      <c r="AD121" s="1394"/>
      <c r="AE121" s="1394"/>
      <c r="AF121" s="1394"/>
      <c r="AG121" s="1394"/>
      <c r="AH121" s="1394"/>
      <c r="AI121" s="1395"/>
      <c r="AJ121" s="1382"/>
      <c r="AK121" s="1382"/>
      <c r="AL121" s="1382"/>
      <c r="AM121" s="1382"/>
      <c r="AN121" s="1382"/>
      <c r="AO121" s="1382"/>
      <c r="AP121" s="1382"/>
      <c r="AQ121" s="1382"/>
      <c r="AR121" s="1382"/>
      <c r="AS121" s="1382"/>
      <c r="AT121" s="1382"/>
      <c r="AU121" s="1382"/>
      <c r="AV121" s="1382"/>
      <c r="AW121" s="1382"/>
      <c r="AX121" s="1382"/>
      <c r="AY121" s="1382"/>
      <c r="AZ121" s="1382"/>
      <c r="BA121" s="1382"/>
      <c r="BB121" s="1382"/>
      <c r="BC121" s="1382"/>
      <c r="BD121" s="1382"/>
      <c r="BE121" s="1382"/>
      <c r="BF121" s="1382"/>
      <c r="BG121" s="1382"/>
      <c r="BH121" s="1382"/>
      <c r="BI121" s="1382"/>
      <c r="BJ121" s="1382"/>
      <c r="BK121" s="1382"/>
      <c r="BL121" s="1382"/>
      <c r="BM121" s="1382"/>
      <c r="BN121" s="1382"/>
      <c r="BO121" s="1382"/>
      <c r="BP121" s="1382"/>
      <c r="BQ121" s="1382"/>
      <c r="BR121" s="1382"/>
      <c r="BS121" s="1382"/>
      <c r="BT121" s="1382"/>
      <c r="BU121" s="1382"/>
      <c r="BV121" s="1382"/>
      <c r="BW121" s="1382"/>
      <c r="BX121" s="1382"/>
      <c r="BY121" s="1382"/>
      <c r="BZ121" s="1382"/>
      <c r="CA121" s="1382"/>
      <c r="CB121" s="1382"/>
      <c r="CC121" s="1382"/>
      <c r="CD121" s="1382"/>
      <c r="CE121" s="1382"/>
      <c r="CF121" s="1382"/>
      <c r="CG121" s="1382"/>
      <c r="CH121" s="1382"/>
      <c r="CI121" s="1382"/>
      <c r="CJ121" s="1382"/>
      <c r="CK121" s="1382"/>
    </row>
    <row r="122" spans="1:89" ht="15.75" thickBot="1" x14ac:dyDescent="0.3">
      <c r="A122" s="1382"/>
      <c r="B122" s="1797"/>
      <c r="C122" s="1445">
        <v>5</v>
      </c>
      <c r="D122" s="1485" t="str" cm="1">
        <f t="array" aca="1" ref="D122" ca="1">IF(INDIRECT("'Incentives Worksheet'!H"&amp;'Configurable Tab'!H11+10)=0,"",INDIRECT("'Incentives Worksheet'!H"&amp;'Configurable Tab'!H11+10))</f>
        <v/>
      </c>
      <c r="E122" s="1486" t="str" cm="1">
        <f t="array" aca="1" ref="E122" ca="1">IF(INDIRECT("'Incentives Worksheet'!J"&amp;'Configurable Tab'!H11+10)=0,"",INDIRECT("'Incentives Worksheet'!J"&amp;'Configurable Tab'!H11+10))</f>
        <v/>
      </c>
      <c r="F122" s="1487" t="str" cm="1">
        <f t="array" aca="1" ref="F122" ca="1">IF(INDIRECT("'Incentives Worksheet'!L"&amp;'Configurable Tab'!H11+10)=0,"",INDIRECT("'Incentives Worksheet'!L"&amp;'Configurable Tab'!H11+10))</f>
        <v/>
      </c>
      <c r="G122" s="1394"/>
      <c r="H122" s="1394"/>
      <c r="I122" s="1394"/>
      <c r="J122" s="1394"/>
      <c r="K122" s="1394"/>
      <c r="L122" s="1394"/>
      <c r="M122" s="1394"/>
      <c r="N122" s="1394"/>
      <c r="O122" s="1394"/>
      <c r="P122" s="1394"/>
      <c r="Q122" s="1395"/>
      <c r="R122" s="1382"/>
      <c r="S122" s="1382"/>
      <c r="T122" s="1797"/>
      <c r="U122" s="1445">
        <v>5</v>
      </c>
      <c r="V122" s="1473" t="str" cm="1">
        <f t="array" aca="1" ref="V122" ca="1">IF(INDIRECT("'Incentives Worksheet'!H"&amp;'Configurable Tab'!H12+10)=0,"",INDIRECT("'Incentives Worksheet'!H"&amp;'Configurable Tab'!H12+10))</f>
        <v/>
      </c>
      <c r="W122" s="396" t="str" cm="1">
        <f t="array" aca="1" ref="W122" ca="1">IF(INDIRECT("'Incentives Worksheet'!J"&amp;'Configurable Tab'!H12+10)=0,"",INDIRECT("'Incentives Worksheet'!J"&amp;'Configurable Tab'!H12+10))</f>
        <v/>
      </c>
      <c r="X122" s="1474" t="str" cm="1">
        <f t="array" aca="1" ref="X122" ca="1">IF(INDIRECT("'Incentives Worksheet'!L"&amp;'Configurable Tab'!H12+10)=0,"",INDIRECT("'Incentives Worksheet'!L"&amp;'Configurable Tab'!H12+10))</f>
        <v/>
      </c>
      <c r="Y122" s="1394"/>
      <c r="Z122" s="1394"/>
      <c r="AA122" s="1394"/>
      <c r="AB122" s="1394"/>
      <c r="AC122" s="1394"/>
      <c r="AD122" s="1394"/>
      <c r="AE122" s="1394"/>
      <c r="AF122" s="1394"/>
      <c r="AG122" s="1394"/>
      <c r="AH122" s="1394"/>
      <c r="AI122" s="1395"/>
      <c r="AJ122" s="1382"/>
      <c r="AK122" s="1382"/>
      <c r="AL122" s="1382"/>
      <c r="AM122" s="1382"/>
      <c r="AN122" s="1382"/>
      <c r="AO122" s="1382"/>
      <c r="AP122" s="1382"/>
      <c r="AQ122" s="1382"/>
      <c r="AR122" s="1382"/>
      <c r="AS122" s="1382"/>
      <c r="AT122" s="1382"/>
      <c r="AU122" s="1382"/>
      <c r="AV122" s="1382"/>
      <c r="AW122" s="1382"/>
      <c r="AX122" s="1382"/>
      <c r="AY122" s="1382"/>
      <c r="AZ122" s="1382"/>
      <c r="BA122" s="1382"/>
      <c r="BB122" s="1382"/>
      <c r="BC122" s="1382"/>
      <c r="BD122" s="1382"/>
      <c r="BE122" s="1382"/>
      <c r="BF122" s="1382"/>
      <c r="BG122" s="1382"/>
      <c r="BH122" s="1382"/>
      <c r="BI122" s="1382"/>
      <c r="BJ122" s="1382"/>
      <c r="BK122" s="1382"/>
      <c r="BL122" s="1382"/>
      <c r="BM122" s="1382"/>
      <c r="BN122" s="1382"/>
      <c r="BO122" s="1382"/>
      <c r="BP122" s="1382"/>
      <c r="BQ122" s="1382"/>
      <c r="BR122" s="1382"/>
      <c r="BS122" s="1382"/>
      <c r="BT122" s="1382"/>
      <c r="BU122" s="1382"/>
      <c r="BV122" s="1382"/>
      <c r="BW122" s="1382"/>
      <c r="BX122" s="1382"/>
      <c r="BY122" s="1382"/>
      <c r="BZ122" s="1382"/>
      <c r="CA122" s="1382"/>
      <c r="CB122" s="1382"/>
      <c r="CC122" s="1382"/>
      <c r="CD122" s="1382"/>
      <c r="CE122" s="1382"/>
      <c r="CF122" s="1382"/>
      <c r="CG122" s="1382"/>
      <c r="CH122" s="1382"/>
      <c r="CI122" s="1382"/>
      <c r="CJ122" s="1382"/>
      <c r="CK122" s="1382"/>
    </row>
    <row r="123" spans="1:89" ht="15.75" customHeight="1" thickBot="1" x14ac:dyDescent="0.3">
      <c r="A123" s="1382"/>
      <c r="B123" s="1795" t="s">
        <v>1955</v>
      </c>
      <c r="C123" s="1452" t="s">
        <v>1928</v>
      </c>
      <c r="D123" s="1453" t="s">
        <v>131</v>
      </c>
      <c r="E123" s="1453" t="s">
        <v>1929</v>
      </c>
      <c r="F123" s="1382"/>
      <c r="G123" s="1382"/>
      <c r="H123" s="1382"/>
      <c r="I123" s="1382"/>
      <c r="J123" s="1382"/>
      <c r="K123" s="1382"/>
      <c r="L123" s="1382"/>
      <c r="M123" s="1382"/>
      <c r="N123" s="1382"/>
      <c r="O123" s="1382"/>
      <c r="P123" s="1382"/>
      <c r="Q123" s="138"/>
      <c r="R123" s="1382"/>
      <c r="S123" s="1382"/>
      <c r="T123" s="1795" t="s">
        <v>1955</v>
      </c>
      <c r="U123" s="1452" t="s">
        <v>1928</v>
      </c>
      <c r="V123" s="1453" t="s">
        <v>131</v>
      </c>
      <c r="W123" s="1453" t="s">
        <v>1929</v>
      </c>
      <c r="X123" s="1382"/>
      <c r="Y123" s="1382"/>
      <c r="Z123" s="1382"/>
      <c r="AA123" s="1382"/>
      <c r="AB123" s="1382"/>
      <c r="AC123" s="1382"/>
      <c r="AD123" s="1382"/>
      <c r="AE123" s="1382"/>
      <c r="AF123" s="1382"/>
      <c r="AG123" s="1382"/>
      <c r="AH123" s="1382"/>
      <c r="AI123" s="138"/>
      <c r="AJ123" s="1382"/>
      <c r="AK123" s="1382"/>
      <c r="AL123" s="1382"/>
      <c r="AM123" s="1382"/>
      <c r="AN123" s="1382"/>
      <c r="AO123" s="1382"/>
      <c r="AP123" s="1382"/>
      <c r="AQ123" s="1382"/>
      <c r="AR123" s="1382"/>
      <c r="AS123" s="1382"/>
      <c r="AT123" s="1382"/>
      <c r="AU123" s="1382"/>
      <c r="AV123" s="1382"/>
      <c r="AW123" s="1382"/>
      <c r="AX123" s="1382"/>
      <c r="AY123" s="1382"/>
      <c r="AZ123" s="1382"/>
      <c r="BA123" s="1382"/>
      <c r="BB123" s="1382"/>
      <c r="BC123" s="1382"/>
      <c r="BD123" s="1382"/>
      <c r="BE123" s="1382"/>
      <c r="BF123" s="1382"/>
      <c r="BG123" s="1382"/>
      <c r="BH123" s="1382"/>
      <c r="BI123" s="1382"/>
      <c r="BJ123" s="1382"/>
      <c r="BK123" s="1382"/>
      <c r="BL123" s="1382"/>
      <c r="BM123" s="1382"/>
      <c r="BN123" s="1382"/>
      <c r="BO123" s="1382"/>
      <c r="BP123" s="1382"/>
      <c r="BQ123" s="1382"/>
      <c r="BR123" s="1382"/>
      <c r="BS123" s="1382"/>
      <c r="BT123" s="1382"/>
      <c r="BU123" s="1382"/>
      <c r="BV123" s="1382"/>
      <c r="BW123" s="1382"/>
      <c r="BX123" s="1382"/>
      <c r="BY123" s="1382"/>
      <c r="BZ123" s="1382"/>
      <c r="CA123" s="1382"/>
      <c r="CB123" s="1382"/>
      <c r="CC123" s="1382"/>
      <c r="CD123" s="1382"/>
      <c r="CE123" s="1382"/>
      <c r="CF123" s="1382"/>
      <c r="CG123" s="1382"/>
      <c r="CH123" s="1382"/>
      <c r="CI123" s="1382"/>
      <c r="CJ123" s="1382"/>
      <c r="CK123" s="1382"/>
    </row>
    <row r="124" spans="1:89" x14ac:dyDescent="0.25">
      <c r="A124" s="1382"/>
      <c r="B124" s="1798"/>
      <c r="C124" s="1399" t="s">
        <v>1930</v>
      </c>
      <c r="D124" s="1399" t="s">
        <v>1931</v>
      </c>
      <c r="E124" s="1400"/>
      <c r="F124" s="1382"/>
      <c r="G124" s="1382"/>
      <c r="H124" s="1382"/>
      <c r="I124" s="1382"/>
      <c r="J124" s="1382"/>
      <c r="K124" s="1382"/>
      <c r="L124" s="1382"/>
      <c r="M124" s="1382"/>
      <c r="N124" s="1382"/>
      <c r="O124" s="1382"/>
      <c r="P124" s="1382"/>
      <c r="Q124" s="138"/>
      <c r="R124" s="1382"/>
      <c r="S124" s="1382"/>
      <c r="T124" s="1798"/>
      <c r="U124" s="1399" t="s">
        <v>1930</v>
      </c>
      <c r="V124" s="1399" t="s">
        <v>1931</v>
      </c>
      <c r="W124" s="1400"/>
      <c r="X124" s="1382"/>
      <c r="Y124" s="1382"/>
      <c r="Z124" s="1382"/>
      <c r="AA124" s="1382"/>
      <c r="AB124" s="1382"/>
      <c r="AC124" s="1382"/>
      <c r="AD124" s="1382"/>
      <c r="AE124" s="1382"/>
      <c r="AF124" s="1382"/>
      <c r="AG124" s="1382"/>
      <c r="AH124" s="1382"/>
      <c r="AI124" s="138"/>
      <c r="AJ124" s="1382"/>
      <c r="AK124" s="1382"/>
      <c r="AL124" s="1382"/>
      <c r="AM124" s="1382"/>
      <c r="AN124" s="1382"/>
      <c r="AO124" s="1382"/>
      <c r="AP124" s="1382"/>
      <c r="AQ124" s="1382"/>
      <c r="AR124" s="1382"/>
      <c r="AS124" s="1382"/>
      <c r="AT124" s="1382"/>
      <c r="AU124" s="1382"/>
      <c r="AV124" s="1382"/>
      <c r="AW124" s="1382"/>
      <c r="AX124" s="1382"/>
      <c r="AY124" s="1382"/>
      <c r="AZ124" s="1382"/>
      <c r="BA124" s="1382"/>
      <c r="BB124" s="1382"/>
      <c r="BC124" s="1382"/>
      <c r="BD124" s="1382"/>
      <c r="BE124" s="1382"/>
      <c r="BF124" s="1382"/>
      <c r="BG124" s="1382"/>
      <c r="BH124" s="1382"/>
      <c r="BI124" s="1382"/>
      <c r="BJ124" s="1382"/>
      <c r="BK124" s="1382"/>
      <c r="BL124" s="1382"/>
      <c r="BM124" s="1382"/>
      <c r="BN124" s="1382"/>
      <c r="BO124" s="1382"/>
      <c r="BP124" s="1382"/>
      <c r="BQ124" s="1382"/>
      <c r="BR124" s="1382"/>
      <c r="BS124" s="1382"/>
      <c r="BT124" s="1382"/>
      <c r="BU124" s="1382"/>
      <c r="BV124" s="1382"/>
      <c r="BW124" s="1382"/>
      <c r="BX124" s="1382"/>
      <c r="BY124" s="1382"/>
      <c r="BZ124" s="1382"/>
      <c r="CA124" s="1382"/>
      <c r="CB124" s="1382"/>
      <c r="CC124" s="1382"/>
      <c r="CD124" s="1382"/>
      <c r="CE124" s="1382"/>
      <c r="CF124" s="1382"/>
      <c r="CG124" s="1382"/>
      <c r="CH124" s="1382"/>
      <c r="CI124" s="1382"/>
      <c r="CJ124" s="1382"/>
      <c r="CK124" s="1382"/>
    </row>
    <row r="125" spans="1:89" x14ac:dyDescent="0.25">
      <c r="A125" s="1382"/>
      <c r="B125" s="1798"/>
      <c r="C125" s="1401" t="s">
        <v>1930</v>
      </c>
      <c r="D125" s="1401" t="s">
        <v>1932</v>
      </c>
      <c r="E125" s="1402" t="s">
        <v>1933</v>
      </c>
      <c r="F125" s="1382"/>
      <c r="G125" s="1382"/>
      <c r="H125" s="1382"/>
      <c r="I125" s="1382"/>
      <c r="J125" s="1382"/>
      <c r="K125" s="1382"/>
      <c r="L125" s="1382"/>
      <c r="M125" s="1382"/>
      <c r="N125" s="1382"/>
      <c r="O125" s="1382"/>
      <c r="P125" s="1382"/>
      <c r="Q125" s="138"/>
      <c r="R125" s="1382"/>
      <c r="S125" s="1382"/>
      <c r="T125" s="1798"/>
      <c r="U125" s="1401" t="s">
        <v>1930</v>
      </c>
      <c r="V125" s="1401" t="s">
        <v>1932</v>
      </c>
      <c r="W125" s="1402" t="s">
        <v>1933</v>
      </c>
      <c r="X125" s="1382"/>
      <c r="Y125" s="1382"/>
      <c r="Z125" s="1382"/>
      <c r="AA125" s="1382"/>
      <c r="AB125" s="1382"/>
      <c r="AC125" s="1382"/>
      <c r="AD125" s="1382"/>
      <c r="AE125" s="1382"/>
      <c r="AF125" s="1382"/>
      <c r="AG125" s="1382"/>
      <c r="AH125" s="1382"/>
      <c r="AI125" s="138"/>
      <c r="AJ125" s="1382"/>
      <c r="AK125" s="1382"/>
      <c r="AL125" s="1382"/>
      <c r="AM125" s="1382"/>
      <c r="AN125" s="1382"/>
      <c r="AO125" s="1382"/>
      <c r="AP125" s="1382"/>
      <c r="AQ125" s="1382"/>
      <c r="AR125" s="1382"/>
      <c r="AS125" s="1382"/>
      <c r="AT125" s="1382"/>
      <c r="AU125" s="1382"/>
      <c r="AV125" s="1382"/>
      <c r="AW125" s="1382"/>
      <c r="AX125" s="1382"/>
      <c r="AY125" s="1382"/>
      <c r="AZ125" s="1382"/>
      <c r="BA125" s="1382"/>
      <c r="BB125" s="1382"/>
      <c r="BC125" s="1382"/>
      <c r="BD125" s="1382"/>
      <c r="BE125" s="1382"/>
      <c r="BF125" s="1382"/>
      <c r="BG125" s="1382"/>
      <c r="BH125" s="1382"/>
      <c r="BI125" s="1382"/>
      <c r="BJ125" s="1382"/>
      <c r="BK125" s="1382"/>
      <c r="BL125" s="1382"/>
      <c r="BM125" s="1382"/>
      <c r="BN125" s="1382"/>
      <c r="BO125" s="1382"/>
      <c r="BP125" s="1382"/>
      <c r="BQ125" s="1382"/>
      <c r="BR125" s="1382"/>
      <c r="BS125" s="1382"/>
      <c r="BT125" s="1382"/>
      <c r="BU125" s="1382"/>
      <c r="BV125" s="1382"/>
      <c r="BW125" s="1382"/>
      <c r="BX125" s="1382"/>
      <c r="BY125" s="1382"/>
      <c r="BZ125" s="1382"/>
      <c r="CA125" s="1382"/>
      <c r="CB125" s="1382"/>
      <c r="CC125" s="1382"/>
      <c r="CD125" s="1382"/>
      <c r="CE125" s="1382"/>
      <c r="CF125" s="1382"/>
      <c r="CG125" s="1382"/>
      <c r="CH125" s="1382"/>
      <c r="CI125" s="1382"/>
      <c r="CJ125" s="1382"/>
      <c r="CK125" s="1382"/>
    </row>
    <row r="126" spans="1:89" x14ac:dyDescent="0.25">
      <c r="A126" s="1382"/>
      <c r="B126" s="1798"/>
      <c r="C126" s="1401" t="s">
        <v>1930</v>
      </c>
      <c r="D126" s="1401" t="s">
        <v>1934</v>
      </c>
      <c r="E126" s="1402" t="s">
        <v>1802</v>
      </c>
      <c r="F126" s="1382"/>
      <c r="G126" s="1382"/>
      <c r="H126" s="1382"/>
      <c r="I126" s="1382"/>
      <c r="J126" s="1382"/>
      <c r="K126" s="1382"/>
      <c r="L126" s="1382"/>
      <c r="M126" s="1382"/>
      <c r="N126" s="1382"/>
      <c r="O126" s="1382"/>
      <c r="P126" s="1382"/>
      <c r="Q126" s="138"/>
      <c r="R126" s="1382"/>
      <c r="S126" s="1382"/>
      <c r="T126" s="1798"/>
      <c r="U126" s="1401" t="s">
        <v>1930</v>
      </c>
      <c r="V126" s="1401" t="s">
        <v>1934</v>
      </c>
      <c r="W126" s="1402" t="s">
        <v>1802</v>
      </c>
      <c r="X126" s="1382"/>
      <c r="Y126" s="1382"/>
      <c r="Z126" s="1382"/>
      <c r="AA126" s="1382"/>
      <c r="AB126" s="1382"/>
      <c r="AC126" s="1382"/>
      <c r="AD126" s="1382"/>
      <c r="AE126" s="1382"/>
      <c r="AF126" s="1382"/>
      <c r="AG126" s="1382"/>
      <c r="AH126" s="1382"/>
      <c r="AI126" s="138"/>
      <c r="AJ126" s="1382"/>
      <c r="AK126" s="1382"/>
      <c r="AL126" s="1382"/>
      <c r="AM126" s="1382"/>
      <c r="AN126" s="1382"/>
      <c r="AO126" s="1382"/>
      <c r="AP126" s="1382"/>
      <c r="AQ126" s="1382"/>
      <c r="AR126" s="1382"/>
      <c r="AS126" s="1382"/>
      <c r="AT126" s="1382"/>
      <c r="AU126" s="1382"/>
      <c r="AV126" s="1382"/>
      <c r="AW126" s="1382"/>
      <c r="AX126" s="1382"/>
      <c r="AY126" s="1382"/>
      <c r="AZ126" s="1382"/>
      <c r="BA126" s="1382"/>
      <c r="BB126" s="1382"/>
      <c r="BC126" s="1382"/>
      <c r="BD126" s="1382"/>
      <c r="BE126" s="1382"/>
      <c r="BF126" s="1382"/>
      <c r="BG126" s="1382"/>
      <c r="BH126" s="1382"/>
      <c r="BI126" s="1382"/>
      <c r="BJ126" s="1382"/>
      <c r="BK126" s="1382"/>
      <c r="BL126" s="1382"/>
      <c r="BM126" s="1382"/>
      <c r="BN126" s="1382"/>
      <c r="BO126" s="1382"/>
      <c r="BP126" s="1382"/>
      <c r="BQ126" s="1382"/>
      <c r="BR126" s="1382"/>
      <c r="BS126" s="1382"/>
      <c r="BT126" s="1382"/>
      <c r="BU126" s="1382"/>
      <c r="BV126" s="1382"/>
      <c r="BW126" s="1382"/>
      <c r="BX126" s="1382"/>
      <c r="BY126" s="1382"/>
      <c r="BZ126" s="1382"/>
      <c r="CA126" s="1382"/>
      <c r="CB126" s="1382"/>
      <c r="CC126" s="1382"/>
      <c r="CD126" s="1382"/>
      <c r="CE126" s="1382"/>
      <c r="CF126" s="1382"/>
      <c r="CG126" s="1382"/>
      <c r="CH126" s="1382"/>
      <c r="CI126" s="1382"/>
      <c r="CJ126" s="1382"/>
      <c r="CK126" s="1382"/>
    </row>
    <row r="127" spans="1:89" ht="15.75" thickBot="1" x14ac:dyDescent="0.3">
      <c r="A127" s="1382"/>
      <c r="B127" s="1799"/>
      <c r="C127" s="1403" t="s">
        <v>1930</v>
      </c>
      <c r="D127" s="1403" t="s">
        <v>1935</v>
      </c>
      <c r="E127" s="1404" t="s">
        <v>1936</v>
      </c>
      <c r="F127" s="1382"/>
      <c r="G127" s="1382"/>
      <c r="H127" s="1382"/>
      <c r="I127" s="1382"/>
      <c r="J127" s="1382"/>
      <c r="K127" s="1382"/>
      <c r="L127" s="1382"/>
      <c r="M127" s="1382"/>
      <c r="N127" s="1382"/>
      <c r="O127" s="1382"/>
      <c r="P127" s="1382"/>
      <c r="Q127" s="138"/>
      <c r="R127" s="1382"/>
      <c r="S127" s="1382"/>
      <c r="T127" s="1799"/>
      <c r="U127" s="1403" t="s">
        <v>1930</v>
      </c>
      <c r="V127" s="1403" t="s">
        <v>1935</v>
      </c>
      <c r="W127" s="1404" t="s">
        <v>1936</v>
      </c>
      <c r="X127" s="1382"/>
      <c r="Y127" s="1382"/>
      <c r="Z127" s="1382"/>
      <c r="AA127" s="1382"/>
      <c r="AB127" s="1382"/>
      <c r="AC127" s="1382"/>
      <c r="AD127" s="1382"/>
      <c r="AE127" s="1382"/>
      <c r="AF127" s="1382"/>
      <c r="AG127" s="1382"/>
      <c r="AH127" s="1382"/>
      <c r="AI127" s="138"/>
      <c r="AJ127" s="1382"/>
      <c r="AK127" s="1382"/>
      <c r="AL127" s="1382"/>
      <c r="AM127" s="1382"/>
      <c r="AN127" s="1382"/>
      <c r="AO127" s="1382"/>
      <c r="AP127" s="1382"/>
      <c r="AQ127" s="1382"/>
      <c r="AR127" s="1382"/>
      <c r="AS127" s="1382"/>
      <c r="AT127" s="1382"/>
      <c r="AU127" s="1382"/>
      <c r="AV127" s="1382"/>
      <c r="AW127" s="1382"/>
      <c r="AX127" s="1382"/>
      <c r="AY127" s="1382"/>
      <c r="AZ127" s="1382"/>
      <c r="BA127" s="1382"/>
      <c r="BB127" s="1382"/>
      <c r="BC127" s="1382"/>
      <c r="BD127" s="1382"/>
      <c r="BE127" s="1382"/>
      <c r="BF127" s="1382"/>
      <c r="BG127" s="1382"/>
      <c r="BH127" s="1382"/>
      <c r="BI127" s="1382"/>
      <c r="BJ127" s="1382"/>
      <c r="BK127" s="1382"/>
      <c r="BL127" s="1382"/>
      <c r="BM127" s="1382"/>
      <c r="BN127" s="1382"/>
      <c r="BO127" s="1382"/>
      <c r="BP127" s="1382"/>
      <c r="BQ127" s="1382"/>
      <c r="BR127" s="1382"/>
      <c r="BS127" s="1382"/>
      <c r="BT127" s="1382"/>
      <c r="BU127" s="1382"/>
      <c r="BV127" s="1382"/>
      <c r="BW127" s="1382"/>
      <c r="BX127" s="1382"/>
      <c r="BY127" s="1382"/>
      <c r="BZ127" s="1382"/>
      <c r="CA127" s="1382"/>
      <c r="CB127" s="1382"/>
      <c r="CC127" s="1382"/>
      <c r="CD127" s="1382"/>
      <c r="CE127" s="1382"/>
      <c r="CF127" s="1382"/>
      <c r="CG127" s="1382"/>
      <c r="CH127" s="1382"/>
      <c r="CI127" s="1382"/>
      <c r="CJ127" s="1382"/>
      <c r="CK127" s="1382"/>
    </row>
    <row r="128" spans="1:89" ht="15.75" customHeight="1" thickBot="1" x14ac:dyDescent="0.3">
      <c r="A128" s="1382"/>
      <c r="B128" s="1795" t="s">
        <v>1937</v>
      </c>
      <c r="C128" s="1406" t="s">
        <v>1938</v>
      </c>
      <c r="D128" s="1406" t="s">
        <v>1928</v>
      </c>
      <c r="E128" s="1406" t="s">
        <v>131</v>
      </c>
      <c r="F128" s="1406" t="s">
        <v>1929</v>
      </c>
      <c r="G128" s="1406" t="s">
        <v>1939</v>
      </c>
      <c r="H128" s="1407" t="s">
        <v>1940</v>
      </c>
      <c r="I128" s="1408" t="s">
        <v>794</v>
      </c>
      <c r="J128" s="1408" t="s">
        <v>795</v>
      </c>
      <c r="K128" s="1408" t="s">
        <v>800</v>
      </c>
      <c r="L128" s="1408" t="s">
        <v>801</v>
      </c>
      <c r="M128" s="1408" t="s">
        <v>204</v>
      </c>
      <c r="N128" s="1382"/>
      <c r="O128" s="1382"/>
      <c r="P128" s="1382"/>
      <c r="Q128" s="138"/>
      <c r="R128" s="1382"/>
      <c r="S128" s="1382"/>
      <c r="T128" s="1795" t="s">
        <v>1937</v>
      </c>
      <c r="U128" s="1406" t="s">
        <v>1938</v>
      </c>
      <c r="V128" s="1406" t="s">
        <v>1928</v>
      </c>
      <c r="W128" s="1406" t="s">
        <v>131</v>
      </c>
      <c r="X128" s="1406" t="s">
        <v>1929</v>
      </c>
      <c r="Y128" s="1406" t="s">
        <v>1939</v>
      </c>
      <c r="Z128" s="1407" t="s">
        <v>1940</v>
      </c>
      <c r="AA128" s="1408" t="s">
        <v>794</v>
      </c>
      <c r="AB128" s="1408" t="s">
        <v>795</v>
      </c>
      <c r="AC128" s="1408" t="s">
        <v>800</v>
      </c>
      <c r="AD128" s="1408" t="s">
        <v>801</v>
      </c>
      <c r="AE128" s="1408" t="s">
        <v>204</v>
      </c>
      <c r="AF128" s="1382"/>
      <c r="AG128" s="1382"/>
      <c r="AH128" s="1382"/>
      <c r="AI128" s="138"/>
      <c r="AJ128" s="1382"/>
      <c r="AK128" s="1382"/>
      <c r="AL128" s="1382"/>
      <c r="AM128" s="1382"/>
      <c r="AN128" s="1382"/>
      <c r="AO128" s="1382"/>
      <c r="AP128" s="1382"/>
      <c r="AQ128" s="1382"/>
      <c r="AR128" s="1382"/>
      <c r="AS128" s="1382"/>
      <c r="AT128" s="1382"/>
      <c r="AU128" s="1382"/>
      <c r="AV128" s="1382"/>
      <c r="AW128" s="1382"/>
      <c r="AX128" s="1382"/>
      <c r="AY128" s="1382"/>
      <c r="AZ128" s="1382"/>
      <c r="BA128" s="1382"/>
      <c r="BB128" s="1382"/>
      <c r="BC128" s="1382"/>
      <c r="BD128" s="1382"/>
      <c r="BE128" s="1382"/>
      <c r="BF128" s="1382"/>
      <c r="BG128" s="1382"/>
      <c r="BH128" s="1382"/>
      <c r="BI128" s="1382"/>
      <c r="BJ128" s="1382"/>
      <c r="BK128" s="1382"/>
      <c r="BL128" s="1382"/>
      <c r="BM128" s="1382"/>
      <c r="BN128" s="1382"/>
      <c r="BO128" s="1382"/>
      <c r="BP128" s="1382"/>
      <c r="BQ128" s="1382"/>
      <c r="BR128" s="1382"/>
      <c r="BS128" s="1382"/>
      <c r="BT128" s="1382"/>
      <c r="BU128" s="1382"/>
      <c r="BV128" s="1382"/>
      <c r="BW128" s="1382"/>
      <c r="BX128" s="1382"/>
      <c r="BY128" s="1382"/>
      <c r="BZ128" s="1382"/>
      <c r="CA128" s="1382"/>
      <c r="CB128" s="1382"/>
      <c r="CC128" s="1382"/>
      <c r="CD128" s="1382"/>
      <c r="CE128" s="1382"/>
      <c r="CF128" s="1382"/>
      <c r="CG128" s="1382"/>
      <c r="CH128" s="1382"/>
      <c r="CI128" s="1382"/>
      <c r="CJ128" s="1382"/>
      <c r="CK128" s="1382"/>
    </row>
    <row r="129" spans="1:89" x14ac:dyDescent="0.25">
      <c r="A129" s="1382"/>
      <c r="B129" s="1796"/>
      <c r="C129" s="1405">
        <v>1</v>
      </c>
      <c r="D129" s="1402" t="s">
        <v>1941</v>
      </c>
      <c r="E129" s="1402" t="s">
        <v>1527</v>
      </c>
      <c r="F129" s="1402" t="str">
        <f>'Required Info to Submit'!E23</f>
        <v/>
      </c>
      <c r="G129" s="1409" t="str">
        <f>'Required Info to Submit'!K23</f>
        <v/>
      </c>
      <c r="H129" s="1410" t="str">
        <f>'Required Info to Submit'!L23</f>
        <v/>
      </c>
      <c r="I129" s="1402" t="str">
        <f>'Required Info to Submit'!F23</f>
        <v/>
      </c>
      <c r="J129" s="1402" t="str">
        <f>'Required Info to Submit'!G23</f>
        <v/>
      </c>
      <c r="K129" s="1402" t="str">
        <f>'Required Info to Submit'!H23</f>
        <v/>
      </c>
      <c r="L129" s="1402" t="str">
        <f>'Required Info to Submit'!I23</f>
        <v/>
      </c>
      <c r="M129" s="1402" t="str">
        <f>'Required Info to Submit'!J23</f>
        <v/>
      </c>
      <c r="N129" s="1382"/>
      <c r="O129" s="1382"/>
      <c r="P129" s="1382"/>
      <c r="Q129" s="138"/>
      <c r="R129" s="1382"/>
      <c r="S129" s="1382"/>
      <c r="T129" s="1796"/>
      <c r="U129" s="1405">
        <v>1</v>
      </c>
      <c r="V129" s="1402" t="s">
        <v>1941</v>
      </c>
      <c r="W129" s="1402" t="s">
        <v>1527</v>
      </c>
      <c r="X129" s="1412" t="str">
        <f>'Required Info to Submit'!E23</f>
        <v/>
      </c>
      <c r="Y129" s="1488" t="str">
        <f>'Required Info to Submit'!K23</f>
        <v/>
      </c>
      <c r="Z129" s="1489" t="str">
        <f>'Required Info to Submit'!L23</f>
        <v/>
      </c>
      <c r="AA129" s="1412" t="str">
        <f>'Required Info to Submit'!F23</f>
        <v/>
      </c>
      <c r="AB129" s="1412" t="str">
        <f>'Required Info to Submit'!G23</f>
        <v/>
      </c>
      <c r="AC129" s="1412" t="str">
        <f>'Required Info to Submit'!H23</f>
        <v/>
      </c>
      <c r="AD129" s="1412" t="str">
        <f>'Required Info to Submit'!I23</f>
        <v/>
      </c>
      <c r="AE129" s="1412" t="str">
        <f>'Required Info to Submit'!J23</f>
        <v/>
      </c>
      <c r="AF129" s="1382"/>
      <c r="AG129" s="1382"/>
      <c r="AH129" s="1382"/>
      <c r="AI129" s="138"/>
      <c r="AJ129" s="1382"/>
      <c r="AK129" s="1382"/>
      <c r="AL129" s="1382"/>
      <c r="AM129" s="1382"/>
      <c r="AN129" s="1382"/>
      <c r="AO129" s="1382"/>
      <c r="AP129" s="1382"/>
      <c r="AQ129" s="1382"/>
      <c r="AR129" s="1382"/>
      <c r="AS129" s="1382"/>
      <c r="AT129" s="1382"/>
      <c r="AU129" s="1382"/>
      <c r="AV129" s="1382"/>
      <c r="AW129" s="1382"/>
      <c r="AX129" s="1382"/>
      <c r="AY129" s="1382"/>
      <c r="AZ129" s="1382"/>
      <c r="BA129" s="1382"/>
      <c r="BB129" s="1382"/>
      <c r="BC129" s="1382"/>
      <c r="BD129" s="1382"/>
      <c r="BE129" s="1382"/>
      <c r="BF129" s="1382"/>
      <c r="BG129" s="1382"/>
      <c r="BH129" s="1382"/>
      <c r="BI129" s="1382"/>
      <c r="BJ129" s="1382"/>
      <c r="BK129" s="1382"/>
      <c r="BL129" s="1382"/>
      <c r="BM129" s="1382"/>
      <c r="BN129" s="1382"/>
      <c r="BO129" s="1382"/>
      <c r="BP129" s="1382"/>
      <c r="BQ129" s="1382"/>
      <c r="BR129" s="1382"/>
      <c r="BS129" s="1382"/>
      <c r="BT129" s="1382"/>
      <c r="BU129" s="1382"/>
      <c r="BV129" s="1382"/>
      <c r="BW129" s="1382"/>
      <c r="BX129" s="1382"/>
      <c r="BY129" s="1382"/>
      <c r="BZ129" s="1382"/>
      <c r="CA129" s="1382"/>
      <c r="CB129" s="1382"/>
      <c r="CC129" s="1382"/>
      <c r="CD129" s="1382"/>
      <c r="CE129" s="1382"/>
      <c r="CF129" s="1382"/>
      <c r="CG129" s="1382"/>
      <c r="CH129" s="1382"/>
      <c r="CI129" s="1382"/>
      <c r="CJ129" s="1382"/>
      <c r="CK129" s="1382"/>
    </row>
    <row r="130" spans="1:89" x14ac:dyDescent="0.25">
      <c r="A130" s="1382"/>
      <c r="B130" s="1796"/>
      <c r="C130" s="1414">
        <v>2</v>
      </c>
      <c r="D130" s="1402" t="s">
        <v>1941</v>
      </c>
      <c r="E130" s="1402" t="s">
        <v>1527</v>
      </c>
      <c r="F130" s="1402" t="str">
        <f>'Required Info to Submit'!E24</f>
        <v/>
      </c>
      <c r="G130" s="1409" t="str">
        <f>'Required Info to Submit'!K24</f>
        <v/>
      </c>
      <c r="H130" s="1410" t="str">
        <f>'Required Info to Submit'!L24</f>
        <v/>
      </c>
      <c r="I130" s="1402" t="str">
        <f>'Required Info to Submit'!F24</f>
        <v/>
      </c>
      <c r="J130" s="1402" t="str">
        <f>'Required Info to Submit'!G24</f>
        <v/>
      </c>
      <c r="K130" s="1402" t="str">
        <f>'Required Info to Submit'!H24</f>
        <v/>
      </c>
      <c r="L130" s="1402" t="str">
        <f>'Required Info to Submit'!I24</f>
        <v/>
      </c>
      <c r="M130" s="1402" t="str">
        <f>'Required Info to Submit'!J24</f>
        <v/>
      </c>
      <c r="N130" s="1382"/>
      <c r="O130" s="1382"/>
      <c r="P130" s="1382"/>
      <c r="Q130" s="138"/>
      <c r="R130" s="1382"/>
      <c r="S130" s="1382"/>
      <c r="T130" s="1796"/>
      <c r="U130" s="1414">
        <v>2</v>
      </c>
      <c r="V130" s="1402" t="s">
        <v>1941</v>
      </c>
      <c r="W130" s="1402" t="s">
        <v>1527</v>
      </c>
      <c r="X130" s="1412" t="str">
        <f>'Required Info to Submit'!E24</f>
        <v/>
      </c>
      <c r="Y130" s="1488" t="str">
        <f>'Required Info to Submit'!K24</f>
        <v/>
      </c>
      <c r="Z130" s="1489" t="str">
        <f>'Required Info to Submit'!L24</f>
        <v/>
      </c>
      <c r="AA130" s="1412" t="str">
        <f>'Required Info to Submit'!F24</f>
        <v/>
      </c>
      <c r="AB130" s="1412" t="str">
        <f>'Required Info to Submit'!G24</f>
        <v/>
      </c>
      <c r="AC130" s="1412" t="str">
        <f>'Required Info to Submit'!H24</f>
        <v/>
      </c>
      <c r="AD130" s="1412" t="str">
        <f>'Required Info to Submit'!I24</f>
        <v/>
      </c>
      <c r="AE130" s="1412" t="str">
        <f>'Required Info to Submit'!J24</f>
        <v/>
      </c>
      <c r="AF130" s="1382"/>
      <c r="AG130" s="1382"/>
      <c r="AH130" s="1382"/>
      <c r="AI130" s="138"/>
      <c r="AJ130" s="1382"/>
      <c r="AK130" s="1382"/>
      <c r="AL130" s="1382"/>
      <c r="AM130" s="1382"/>
      <c r="AN130" s="1382"/>
      <c r="AO130" s="1382"/>
      <c r="AP130" s="1382"/>
      <c r="AQ130" s="1382"/>
      <c r="AR130" s="1382"/>
      <c r="AS130" s="1382"/>
      <c r="AT130" s="1382"/>
      <c r="AU130" s="1382"/>
      <c r="AV130" s="1382"/>
      <c r="AW130" s="1382"/>
      <c r="AX130" s="1382"/>
      <c r="AY130" s="1382"/>
      <c r="AZ130" s="1382"/>
      <c r="BA130" s="1382"/>
      <c r="BB130" s="1382"/>
      <c r="BC130" s="1382"/>
      <c r="BD130" s="1382"/>
      <c r="BE130" s="1382"/>
      <c r="BF130" s="1382"/>
      <c r="BG130" s="1382"/>
      <c r="BH130" s="1382"/>
      <c r="BI130" s="1382"/>
      <c r="BJ130" s="1382"/>
      <c r="BK130" s="1382"/>
      <c r="BL130" s="1382"/>
      <c r="BM130" s="1382"/>
      <c r="BN130" s="1382"/>
      <c r="BO130" s="1382"/>
      <c r="BP130" s="1382"/>
      <c r="BQ130" s="1382"/>
      <c r="BR130" s="1382"/>
      <c r="BS130" s="1382"/>
      <c r="BT130" s="1382"/>
      <c r="BU130" s="1382"/>
      <c r="BV130" s="1382"/>
      <c r="BW130" s="1382"/>
      <c r="BX130" s="1382"/>
      <c r="BY130" s="1382"/>
      <c r="BZ130" s="1382"/>
      <c r="CA130" s="1382"/>
      <c r="CB130" s="1382"/>
      <c r="CC130" s="1382"/>
      <c r="CD130" s="1382"/>
      <c r="CE130" s="1382"/>
      <c r="CF130" s="1382"/>
      <c r="CG130" s="1382"/>
      <c r="CH130" s="1382"/>
      <c r="CI130" s="1382"/>
      <c r="CJ130" s="1382"/>
      <c r="CK130" s="1382"/>
    </row>
    <row r="131" spans="1:89" x14ac:dyDescent="0.25">
      <c r="A131" s="1382"/>
      <c r="B131" s="1796"/>
      <c r="C131" s="1414">
        <v>3</v>
      </c>
      <c r="D131" s="1402" t="s">
        <v>1941</v>
      </c>
      <c r="E131" s="1402" t="s">
        <v>1527</v>
      </c>
      <c r="F131" s="1402" t="str">
        <f>'Required Info to Submit'!E25</f>
        <v/>
      </c>
      <c r="G131" s="1409" t="str">
        <f>'Required Info to Submit'!K25</f>
        <v/>
      </c>
      <c r="H131" s="1410" t="str">
        <f>'Required Info to Submit'!L25</f>
        <v/>
      </c>
      <c r="I131" s="1402" t="str">
        <f>'Required Info to Submit'!F25</f>
        <v/>
      </c>
      <c r="J131" s="1402" t="str">
        <f>'Required Info to Submit'!G25</f>
        <v/>
      </c>
      <c r="K131" s="1402" t="str">
        <f>'Required Info to Submit'!H25</f>
        <v/>
      </c>
      <c r="L131" s="1402" t="str">
        <f>'Required Info to Submit'!I25</f>
        <v/>
      </c>
      <c r="M131" s="1402" t="str">
        <f>'Required Info to Submit'!J25</f>
        <v/>
      </c>
      <c r="N131" s="1382"/>
      <c r="O131" s="1382"/>
      <c r="P131" s="1382"/>
      <c r="Q131" s="138"/>
      <c r="R131" s="1382"/>
      <c r="S131" s="1382"/>
      <c r="T131" s="1796"/>
      <c r="U131" s="1414">
        <v>3</v>
      </c>
      <c r="V131" s="1402" t="s">
        <v>1941</v>
      </c>
      <c r="W131" s="1402" t="s">
        <v>1527</v>
      </c>
      <c r="X131" s="1412" t="str">
        <f>'Required Info to Submit'!E25</f>
        <v/>
      </c>
      <c r="Y131" s="1488" t="str">
        <f>'Required Info to Submit'!K25</f>
        <v/>
      </c>
      <c r="Z131" s="1489" t="str">
        <f>'Required Info to Submit'!L25</f>
        <v/>
      </c>
      <c r="AA131" s="1412" t="str">
        <f>'Required Info to Submit'!F25</f>
        <v/>
      </c>
      <c r="AB131" s="1412" t="str">
        <f>'Required Info to Submit'!G25</f>
        <v/>
      </c>
      <c r="AC131" s="1412" t="str">
        <f>'Required Info to Submit'!H25</f>
        <v/>
      </c>
      <c r="AD131" s="1412" t="str">
        <f>'Required Info to Submit'!I25</f>
        <v/>
      </c>
      <c r="AE131" s="1412" t="str">
        <f>'Required Info to Submit'!J25</f>
        <v/>
      </c>
      <c r="AF131" s="1382"/>
      <c r="AG131" s="1382"/>
      <c r="AH131" s="1382"/>
      <c r="AI131" s="138"/>
      <c r="AJ131" s="1382"/>
      <c r="AK131" s="1382"/>
      <c r="AL131" s="1382"/>
      <c r="AM131" s="1382"/>
      <c r="AN131" s="1382"/>
      <c r="AO131" s="1382"/>
      <c r="AP131" s="1382"/>
      <c r="AQ131" s="1382"/>
      <c r="AR131" s="1382"/>
      <c r="AS131" s="1382"/>
      <c r="AT131" s="1382"/>
      <c r="AU131" s="1382"/>
      <c r="AV131" s="1382"/>
      <c r="AW131" s="1382"/>
      <c r="AX131" s="1382"/>
      <c r="AY131" s="1382"/>
      <c r="AZ131" s="1382"/>
      <c r="BA131" s="1382"/>
      <c r="BB131" s="1382"/>
      <c r="BC131" s="1382"/>
      <c r="BD131" s="1382"/>
      <c r="BE131" s="1382"/>
      <c r="BF131" s="1382"/>
      <c r="BG131" s="1382"/>
      <c r="BH131" s="1382"/>
      <c r="BI131" s="1382"/>
      <c r="BJ131" s="1382"/>
      <c r="BK131" s="1382"/>
      <c r="BL131" s="1382"/>
      <c r="BM131" s="1382"/>
      <c r="BN131" s="1382"/>
      <c r="BO131" s="1382"/>
      <c r="BP131" s="1382"/>
      <c r="BQ131" s="1382"/>
      <c r="BR131" s="1382"/>
      <c r="BS131" s="1382"/>
      <c r="BT131" s="1382"/>
      <c r="BU131" s="1382"/>
      <c r="BV131" s="1382"/>
      <c r="BW131" s="1382"/>
      <c r="BX131" s="1382"/>
      <c r="BY131" s="1382"/>
      <c r="BZ131" s="1382"/>
      <c r="CA131" s="1382"/>
      <c r="CB131" s="1382"/>
      <c r="CC131" s="1382"/>
      <c r="CD131" s="1382"/>
      <c r="CE131" s="1382"/>
      <c r="CF131" s="1382"/>
      <c r="CG131" s="1382"/>
      <c r="CH131" s="1382"/>
      <c r="CI131" s="1382"/>
      <c r="CJ131" s="1382"/>
      <c r="CK131" s="1382"/>
    </row>
    <row r="132" spans="1:89" x14ac:dyDescent="0.25">
      <c r="A132" s="1382"/>
      <c r="B132" s="1796"/>
      <c r="C132" s="1414">
        <v>4</v>
      </c>
      <c r="D132" s="1402" t="s">
        <v>1941</v>
      </c>
      <c r="E132" s="1402" t="s">
        <v>1527</v>
      </c>
      <c r="F132" s="1402" t="str">
        <f>'Required Info to Submit'!E26</f>
        <v/>
      </c>
      <c r="G132" s="1409" t="str">
        <f>'Required Info to Submit'!K26</f>
        <v/>
      </c>
      <c r="H132" s="1410" t="str">
        <f>'Required Info to Submit'!L26</f>
        <v/>
      </c>
      <c r="I132" s="1402" t="str">
        <f>'Required Info to Submit'!F26</f>
        <v/>
      </c>
      <c r="J132" s="1402" t="str">
        <f>'Required Info to Submit'!G26</f>
        <v/>
      </c>
      <c r="K132" s="1402" t="str">
        <f>'Required Info to Submit'!H26</f>
        <v/>
      </c>
      <c r="L132" s="1402" t="str">
        <f>'Required Info to Submit'!I26</f>
        <v/>
      </c>
      <c r="M132" s="1402" t="str">
        <f>'Required Info to Submit'!J26</f>
        <v/>
      </c>
      <c r="N132" s="1382"/>
      <c r="O132" s="1382"/>
      <c r="P132" s="1382"/>
      <c r="Q132" s="138"/>
      <c r="R132" s="1382"/>
      <c r="S132" s="1382"/>
      <c r="T132" s="1796"/>
      <c r="U132" s="1414">
        <v>4</v>
      </c>
      <c r="V132" s="1402" t="s">
        <v>1941</v>
      </c>
      <c r="W132" s="1402" t="s">
        <v>1527</v>
      </c>
      <c r="X132" s="1412" t="str">
        <f>'Required Info to Submit'!E26</f>
        <v/>
      </c>
      <c r="Y132" s="1488" t="str">
        <f>'Required Info to Submit'!K26</f>
        <v/>
      </c>
      <c r="Z132" s="1489" t="str">
        <f>'Required Info to Submit'!L26</f>
        <v/>
      </c>
      <c r="AA132" s="1412" t="str">
        <f>'Required Info to Submit'!F26</f>
        <v/>
      </c>
      <c r="AB132" s="1412" t="str">
        <f>'Required Info to Submit'!G26</f>
        <v/>
      </c>
      <c r="AC132" s="1412" t="str">
        <f>'Required Info to Submit'!H26</f>
        <v/>
      </c>
      <c r="AD132" s="1412" t="str">
        <f>'Required Info to Submit'!I26</f>
        <v/>
      </c>
      <c r="AE132" s="1412" t="str">
        <f>'Required Info to Submit'!J26</f>
        <v/>
      </c>
      <c r="AF132" s="1382"/>
      <c r="AG132" s="1382"/>
      <c r="AH132" s="1382"/>
      <c r="AI132" s="138"/>
      <c r="AJ132" s="1382"/>
      <c r="AK132" s="1382"/>
      <c r="AL132" s="1382"/>
      <c r="AM132" s="1382"/>
      <c r="AN132" s="1382"/>
      <c r="AO132" s="1382"/>
      <c r="AP132" s="1382"/>
      <c r="AQ132" s="1382"/>
      <c r="AR132" s="1382"/>
      <c r="AS132" s="1382"/>
      <c r="AT132" s="1382"/>
      <c r="AU132" s="1382"/>
      <c r="AV132" s="1382"/>
      <c r="AW132" s="1382"/>
      <c r="AX132" s="1382"/>
      <c r="AY132" s="1382"/>
      <c r="AZ132" s="1382"/>
      <c r="BA132" s="1382"/>
      <c r="BB132" s="1382"/>
      <c r="BC132" s="1382"/>
      <c r="BD132" s="1382"/>
      <c r="BE132" s="1382"/>
      <c r="BF132" s="1382"/>
      <c r="BG132" s="1382"/>
      <c r="BH132" s="1382"/>
      <c r="BI132" s="1382"/>
      <c r="BJ132" s="1382"/>
      <c r="BK132" s="1382"/>
      <c r="BL132" s="1382"/>
      <c r="BM132" s="1382"/>
      <c r="BN132" s="1382"/>
      <c r="BO132" s="1382"/>
      <c r="BP132" s="1382"/>
      <c r="BQ132" s="1382"/>
      <c r="BR132" s="1382"/>
      <c r="BS132" s="1382"/>
      <c r="BT132" s="1382"/>
      <c r="BU132" s="1382"/>
      <c r="BV132" s="1382"/>
      <c r="BW132" s="1382"/>
      <c r="BX132" s="1382"/>
      <c r="BY132" s="1382"/>
      <c r="BZ132" s="1382"/>
      <c r="CA132" s="1382"/>
      <c r="CB132" s="1382"/>
      <c r="CC132" s="1382"/>
      <c r="CD132" s="1382"/>
      <c r="CE132" s="1382"/>
      <c r="CF132" s="1382"/>
      <c r="CG132" s="1382"/>
      <c r="CH132" s="1382"/>
      <c r="CI132" s="1382"/>
      <c r="CJ132" s="1382"/>
      <c r="CK132" s="1382"/>
    </row>
    <row r="133" spans="1:89" x14ac:dyDescent="0.25">
      <c r="A133" s="1382"/>
      <c r="B133" s="1796"/>
      <c r="C133" s="1414">
        <v>5</v>
      </c>
      <c r="D133" s="1402" t="s">
        <v>1941</v>
      </c>
      <c r="E133" s="1402" t="s">
        <v>1527</v>
      </c>
      <c r="F133" s="1402" t="str">
        <f>'Required Info to Submit'!E27</f>
        <v/>
      </c>
      <c r="G133" s="1409" t="str">
        <f>'Required Info to Submit'!K27</f>
        <v/>
      </c>
      <c r="H133" s="1410" t="str">
        <f>'Required Info to Submit'!L27</f>
        <v/>
      </c>
      <c r="I133" s="1402" t="str">
        <f>'Required Info to Submit'!F27</f>
        <v/>
      </c>
      <c r="J133" s="1402" t="str">
        <f>'Required Info to Submit'!G27</f>
        <v/>
      </c>
      <c r="K133" s="1402" t="str">
        <f>'Required Info to Submit'!H27</f>
        <v/>
      </c>
      <c r="L133" s="1402" t="str">
        <f>'Required Info to Submit'!I27</f>
        <v/>
      </c>
      <c r="M133" s="1402" t="str">
        <f>'Required Info to Submit'!J27</f>
        <v/>
      </c>
      <c r="N133" s="1382"/>
      <c r="O133" s="1382"/>
      <c r="P133" s="1382"/>
      <c r="Q133" s="138"/>
      <c r="R133" s="1382"/>
      <c r="S133" s="1382"/>
      <c r="T133" s="1796"/>
      <c r="U133" s="1414">
        <v>5</v>
      </c>
      <c r="V133" s="1402" t="s">
        <v>1941</v>
      </c>
      <c r="W133" s="1402" t="s">
        <v>1527</v>
      </c>
      <c r="X133" s="1412" t="str">
        <f>'Required Info to Submit'!E27</f>
        <v/>
      </c>
      <c r="Y133" s="1488" t="str">
        <f>'Required Info to Submit'!K27</f>
        <v/>
      </c>
      <c r="Z133" s="1489" t="str">
        <f>'Required Info to Submit'!L27</f>
        <v/>
      </c>
      <c r="AA133" s="1412" t="str">
        <f>'Required Info to Submit'!F27</f>
        <v/>
      </c>
      <c r="AB133" s="1412" t="str">
        <f>'Required Info to Submit'!G27</f>
        <v/>
      </c>
      <c r="AC133" s="1412" t="str">
        <f>'Required Info to Submit'!H27</f>
        <v/>
      </c>
      <c r="AD133" s="1412" t="str">
        <f>'Required Info to Submit'!I27</f>
        <v/>
      </c>
      <c r="AE133" s="1412" t="str">
        <f>'Required Info to Submit'!J27</f>
        <v/>
      </c>
      <c r="AF133" s="1382"/>
      <c r="AG133" s="1382"/>
      <c r="AH133" s="1382"/>
      <c r="AI133" s="138"/>
      <c r="AJ133" s="1382"/>
      <c r="AK133" s="1382"/>
      <c r="AL133" s="1382"/>
      <c r="AM133" s="1382"/>
      <c r="AN133" s="1382"/>
      <c r="AO133" s="1382"/>
      <c r="AP133" s="1382"/>
      <c r="AQ133" s="1382"/>
      <c r="AR133" s="1382"/>
      <c r="AS133" s="1382"/>
      <c r="AT133" s="1382"/>
      <c r="AU133" s="1382"/>
      <c r="AV133" s="1382"/>
      <c r="AW133" s="1382"/>
      <c r="AX133" s="1382"/>
      <c r="AY133" s="1382"/>
      <c r="AZ133" s="1382"/>
      <c r="BA133" s="1382"/>
      <c r="BB133" s="1382"/>
      <c r="BC133" s="1382"/>
      <c r="BD133" s="1382"/>
      <c r="BE133" s="1382"/>
      <c r="BF133" s="1382"/>
      <c r="BG133" s="1382"/>
      <c r="BH133" s="1382"/>
      <c r="BI133" s="1382"/>
      <c r="BJ133" s="1382"/>
      <c r="BK133" s="1382"/>
      <c r="BL133" s="1382"/>
      <c r="BM133" s="1382"/>
      <c r="BN133" s="1382"/>
      <c r="BO133" s="1382"/>
      <c r="BP133" s="1382"/>
      <c r="BQ133" s="1382"/>
      <c r="BR133" s="1382"/>
      <c r="BS133" s="1382"/>
      <c r="BT133" s="1382"/>
      <c r="BU133" s="1382"/>
      <c r="BV133" s="1382"/>
      <c r="BW133" s="1382"/>
      <c r="BX133" s="1382"/>
      <c r="BY133" s="1382"/>
      <c r="BZ133" s="1382"/>
      <c r="CA133" s="1382"/>
      <c r="CB133" s="1382"/>
      <c r="CC133" s="1382"/>
      <c r="CD133" s="1382"/>
      <c r="CE133" s="1382"/>
      <c r="CF133" s="1382"/>
      <c r="CG133" s="1382"/>
      <c r="CH133" s="1382"/>
      <c r="CI133" s="1382"/>
      <c r="CJ133" s="1382"/>
      <c r="CK133" s="1382"/>
    </row>
    <row r="134" spans="1:89" x14ac:dyDescent="0.25">
      <c r="A134" s="1382"/>
      <c r="B134" s="1796"/>
      <c r="C134" s="1414">
        <v>6</v>
      </c>
      <c r="D134" s="1402" t="s">
        <v>1941</v>
      </c>
      <c r="E134" s="1402" t="s">
        <v>1527</v>
      </c>
      <c r="F134" s="1402" t="str">
        <f>'Required Info to Submit'!E28</f>
        <v/>
      </c>
      <c r="G134" s="1409" t="str">
        <f>'Required Info to Submit'!K28</f>
        <v/>
      </c>
      <c r="H134" s="1410" t="str">
        <f>'Required Info to Submit'!L28</f>
        <v/>
      </c>
      <c r="I134" s="1402" t="str">
        <f>'Required Info to Submit'!F28</f>
        <v/>
      </c>
      <c r="J134" s="1402" t="str">
        <f>'Required Info to Submit'!G28</f>
        <v/>
      </c>
      <c r="K134" s="1402" t="str">
        <f>'Required Info to Submit'!H28</f>
        <v/>
      </c>
      <c r="L134" s="1402" t="str">
        <f>'Required Info to Submit'!I28</f>
        <v/>
      </c>
      <c r="M134" s="1402" t="str">
        <f>'Required Info to Submit'!J28</f>
        <v/>
      </c>
      <c r="N134" s="1382"/>
      <c r="O134" s="1382"/>
      <c r="P134" s="1382"/>
      <c r="Q134" s="138"/>
      <c r="R134" s="1382"/>
      <c r="S134" s="1382"/>
      <c r="T134" s="1796"/>
      <c r="U134" s="1414">
        <v>6</v>
      </c>
      <c r="V134" s="1402" t="s">
        <v>1941</v>
      </c>
      <c r="W134" s="1402" t="s">
        <v>1527</v>
      </c>
      <c r="X134" s="1412" t="str">
        <f>'Required Info to Submit'!E28</f>
        <v/>
      </c>
      <c r="Y134" s="1488" t="str">
        <f>'Required Info to Submit'!K28</f>
        <v/>
      </c>
      <c r="Z134" s="1489" t="str">
        <f>'Required Info to Submit'!L28</f>
        <v/>
      </c>
      <c r="AA134" s="1412" t="str">
        <f>'Required Info to Submit'!F28</f>
        <v/>
      </c>
      <c r="AB134" s="1412" t="str">
        <f>'Required Info to Submit'!G28</f>
        <v/>
      </c>
      <c r="AC134" s="1412" t="str">
        <f>'Required Info to Submit'!H28</f>
        <v/>
      </c>
      <c r="AD134" s="1412" t="str">
        <f>'Required Info to Submit'!I28</f>
        <v/>
      </c>
      <c r="AE134" s="1412" t="str">
        <f>'Required Info to Submit'!J28</f>
        <v/>
      </c>
      <c r="AF134" s="1382"/>
      <c r="AG134" s="1382"/>
      <c r="AH134" s="1382"/>
      <c r="AI134" s="138"/>
      <c r="AJ134" s="1382"/>
      <c r="AK134" s="1382"/>
      <c r="AL134" s="1382"/>
      <c r="AM134" s="1382"/>
      <c r="AN134" s="1382"/>
      <c r="AO134" s="1382"/>
      <c r="AP134" s="1382"/>
      <c r="AQ134" s="1382"/>
      <c r="AR134" s="1382"/>
      <c r="AS134" s="1382"/>
      <c r="AT134" s="1382"/>
      <c r="AU134" s="1382"/>
      <c r="AV134" s="1382"/>
      <c r="AW134" s="1382"/>
      <c r="AX134" s="1382"/>
      <c r="AY134" s="1382"/>
      <c r="AZ134" s="1382"/>
      <c r="BA134" s="1382"/>
      <c r="BB134" s="1382"/>
      <c r="BC134" s="1382"/>
      <c r="BD134" s="1382"/>
      <c r="BE134" s="1382"/>
      <c r="BF134" s="1382"/>
      <c r="BG134" s="1382"/>
      <c r="BH134" s="1382"/>
      <c r="BI134" s="1382"/>
      <c r="BJ134" s="1382"/>
      <c r="BK134" s="1382"/>
      <c r="BL134" s="1382"/>
      <c r="BM134" s="1382"/>
      <c r="BN134" s="1382"/>
      <c r="BO134" s="1382"/>
      <c r="BP134" s="1382"/>
      <c r="BQ134" s="1382"/>
      <c r="BR134" s="1382"/>
      <c r="BS134" s="1382"/>
      <c r="BT134" s="1382"/>
      <c r="BU134" s="1382"/>
      <c r="BV134" s="1382"/>
      <c r="BW134" s="1382"/>
      <c r="BX134" s="1382"/>
      <c r="BY134" s="1382"/>
      <c r="BZ134" s="1382"/>
      <c r="CA134" s="1382"/>
      <c r="CB134" s="1382"/>
      <c r="CC134" s="1382"/>
      <c r="CD134" s="1382"/>
      <c r="CE134" s="1382"/>
      <c r="CF134" s="1382"/>
      <c r="CG134" s="1382"/>
      <c r="CH134" s="1382"/>
      <c r="CI134" s="1382"/>
      <c r="CJ134" s="1382"/>
      <c r="CK134" s="1382"/>
    </row>
    <row r="135" spans="1:89" x14ac:dyDescent="0.25">
      <c r="A135" s="1382"/>
      <c r="B135" s="1796"/>
      <c r="C135" s="1414">
        <v>7</v>
      </c>
      <c r="D135" s="1402" t="s">
        <v>1941</v>
      </c>
      <c r="E135" s="1402" t="s">
        <v>1527</v>
      </c>
      <c r="F135" s="1402" t="str">
        <f>'Required Info to Submit'!E29</f>
        <v/>
      </c>
      <c r="G135" s="1409" t="str">
        <f>'Required Info to Submit'!K29</f>
        <v/>
      </c>
      <c r="H135" s="1410" t="str">
        <f>'Required Info to Submit'!L29</f>
        <v/>
      </c>
      <c r="I135" s="1402" t="str">
        <f>'Required Info to Submit'!F29</f>
        <v/>
      </c>
      <c r="J135" s="1402" t="str">
        <f>'Required Info to Submit'!G29</f>
        <v/>
      </c>
      <c r="K135" s="1402" t="str">
        <f>'Required Info to Submit'!H29</f>
        <v/>
      </c>
      <c r="L135" s="1402" t="str">
        <f>'Required Info to Submit'!I29</f>
        <v/>
      </c>
      <c r="M135" s="1402" t="str">
        <f>'Required Info to Submit'!J29</f>
        <v/>
      </c>
      <c r="N135" s="1382"/>
      <c r="O135" s="1382"/>
      <c r="P135" s="1382"/>
      <c r="Q135" s="138"/>
      <c r="R135" s="1382"/>
      <c r="S135" s="1382"/>
      <c r="T135" s="1796"/>
      <c r="U135" s="1414">
        <v>7</v>
      </c>
      <c r="V135" s="1402" t="s">
        <v>1941</v>
      </c>
      <c r="W135" s="1402" t="s">
        <v>1527</v>
      </c>
      <c r="X135" s="1412" t="str">
        <f>'Required Info to Submit'!E29</f>
        <v/>
      </c>
      <c r="Y135" s="1488" t="str">
        <f>'Required Info to Submit'!K29</f>
        <v/>
      </c>
      <c r="Z135" s="1489" t="str">
        <f>'Required Info to Submit'!L29</f>
        <v/>
      </c>
      <c r="AA135" s="1412" t="str">
        <f>'Required Info to Submit'!F29</f>
        <v/>
      </c>
      <c r="AB135" s="1412" t="str">
        <f>'Required Info to Submit'!G29</f>
        <v/>
      </c>
      <c r="AC135" s="1412" t="str">
        <f>'Required Info to Submit'!H29</f>
        <v/>
      </c>
      <c r="AD135" s="1412" t="str">
        <f>'Required Info to Submit'!I29</f>
        <v/>
      </c>
      <c r="AE135" s="1412" t="str">
        <f>'Required Info to Submit'!J29</f>
        <v/>
      </c>
      <c r="AF135" s="1382"/>
      <c r="AG135" s="1382"/>
      <c r="AH135" s="1382"/>
      <c r="AI135" s="138"/>
      <c r="AJ135" s="1382"/>
      <c r="AK135" s="1382"/>
      <c r="AL135" s="1382"/>
      <c r="AM135" s="1382"/>
      <c r="AN135" s="1382"/>
      <c r="AO135" s="1382"/>
      <c r="AP135" s="1382"/>
      <c r="AQ135" s="1382"/>
      <c r="AR135" s="1382"/>
      <c r="AS135" s="1382"/>
      <c r="AT135" s="1382"/>
      <c r="AU135" s="1382"/>
      <c r="AV135" s="1382"/>
      <c r="AW135" s="1382"/>
      <c r="AX135" s="1382"/>
      <c r="AY135" s="1382"/>
      <c r="AZ135" s="1382"/>
      <c r="BA135" s="1382"/>
      <c r="BB135" s="1382"/>
      <c r="BC135" s="1382"/>
      <c r="BD135" s="1382"/>
      <c r="BE135" s="1382"/>
      <c r="BF135" s="1382"/>
      <c r="BG135" s="1382"/>
      <c r="BH135" s="1382"/>
      <c r="BI135" s="1382"/>
      <c r="BJ135" s="1382"/>
      <c r="BK135" s="1382"/>
      <c r="BL135" s="1382"/>
      <c r="BM135" s="1382"/>
      <c r="BN135" s="1382"/>
      <c r="BO135" s="1382"/>
      <c r="BP135" s="1382"/>
      <c r="BQ135" s="1382"/>
      <c r="BR135" s="1382"/>
      <c r="BS135" s="1382"/>
      <c r="BT135" s="1382"/>
      <c r="BU135" s="1382"/>
      <c r="BV135" s="1382"/>
      <c r="BW135" s="1382"/>
      <c r="BX135" s="1382"/>
      <c r="BY135" s="1382"/>
      <c r="BZ135" s="1382"/>
      <c r="CA135" s="1382"/>
      <c r="CB135" s="1382"/>
      <c r="CC135" s="1382"/>
      <c r="CD135" s="1382"/>
      <c r="CE135" s="1382"/>
      <c r="CF135" s="1382"/>
      <c r="CG135" s="1382"/>
      <c r="CH135" s="1382"/>
      <c r="CI135" s="1382"/>
      <c r="CJ135" s="1382"/>
      <c r="CK135" s="1382"/>
    </row>
    <row r="136" spans="1:89" x14ac:dyDescent="0.25">
      <c r="A136" s="1382"/>
      <c r="B136" s="1796"/>
      <c r="C136" s="1414">
        <v>8</v>
      </c>
      <c r="D136" s="1402" t="s">
        <v>1941</v>
      </c>
      <c r="E136" s="1402" t="s">
        <v>1527</v>
      </c>
      <c r="F136" s="1402" t="str">
        <f>'Required Info to Submit'!E30</f>
        <v/>
      </c>
      <c r="G136" s="1409" t="str">
        <f>'Required Info to Submit'!K30</f>
        <v/>
      </c>
      <c r="H136" s="1410" t="str">
        <f>'Required Info to Submit'!L30</f>
        <v/>
      </c>
      <c r="I136" s="1402" t="str">
        <f>'Required Info to Submit'!F30</f>
        <v/>
      </c>
      <c r="J136" s="1402" t="str">
        <f>'Required Info to Submit'!G30</f>
        <v/>
      </c>
      <c r="K136" s="1402" t="str">
        <f>'Required Info to Submit'!H30</f>
        <v/>
      </c>
      <c r="L136" s="1402" t="str">
        <f>'Required Info to Submit'!I30</f>
        <v/>
      </c>
      <c r="M136" s="1402" t="str">
        <f>'Required Info to Submit'!J30</f>
        <v/>
      </c>
      <c r="N136" s="1382"/>
      <c r="O136" s="1382"/>
      <c r="P136" s="1382"/>
      <c r="Q136" s="138"/>
      <c r="R136" s="1382"/>
      <c r="S136" s="1382"/>
      <c r="T136" s="1796"/>
      <c r="U136" s="1414">
        <v>8</v>
      </c>
      <c r="V136" s="1402" t="s">
        <v>1941</v>
      </c>
      <c r="W136" s="1402" t="s">
        <v>1527</v>
      </c>
      <c r="X136" s="1412" t="str">
        <f>'Required Info to Submit'!E30</f>
        <v/>
      </c>
      <c r="Y136" s="1488" t="str">
        <f>'Required Info to Submit'!K30</f>
        <v/>
      </c>
      <c r="Z136" s="1489" t="str">
        <f>'Required Info to Submit'!L30</f>
        <v/>
      </c>
      <c r="AA136" s="1412" t="str">
        <f>'Required Info to Submit'!F30</f>
        <v/>
      </c>
      <c r="AB136" s="1412" t="str">
        <f>'Required Info to Submit'!G30</f>
        <v/>
      </c>
      <c r="AC136" s="1412" t="str">
        <f>'Required Info to Submit'!H30</f>
        <v/>
      </c>
      <c r="AD136" s="1412" t="str">
        <f>'Required Info to Submit'!I30</f>
        <v/>
      </c>
      <c r="AE136" s="1412" t="str">
        <f>'Required Info to Submit'!J30</f>
        <v/>
      </c>
      <c r="AF136" s="1382"/>
      <c r="AG136" s="1382"/>
      <c r="AH136" s="1382"/>
      <c r="AI136" s="138"/>
      <c r="AJ136" s="1382"/>
      <c r="AK136" s="1382"/>
      <c r="AL136" s="1382"/>
      <c r="AM136" s="1382"/>
      <c r="AN136" s="1382"/>
      <c r="AO136" s="1382"/>
      <c r="AP136" s="1382"/>
      <c r="AQ136" s="1382"/>
      <c r="AR136" s="1382"/>
      <c r="AS136" s="1382"/>
      <c r="AT136" s="1382"/>
      <c r="AU136" s="1382"/>
      <c r="AV136" s="1382"/>
      <c r="AW136" s="1382"/>
      <c r="AX136" s="1382"/>
      <c r="AY136" s="1382"/>
      <c r="AZ136" s="1382"/>
      <c r="BA136" s="1382"/>
      <c r="BB136" s="1382"/>
      <c r="BC136" s="1382"/>
      <c r="BD136" s="1382"/>
      <c r="BE136" s="1382"/>
      <c r="BF136" s="1382"/>
      <c r="BG136" s="1382"/>
      <c r="BH136" s="1382"/>
      <c r="BI136" s="1382"/>
      <c r="BJ136" s="1382"/>
      <c r="BK136" s="1382"/>
      <c r="BL136" s="1382"/>
      <c r="BM136" s="1382"/>
      <c r="BN136" s="1382"/>
      <c r="BO136" s="1382"/>
      <c r="BP136" s="1382"/>
      <c r="BQ136" s="1382"/>
      <c r="BR136" s="1382"/>
      <c r="BS136" s="1382"/>
      <c r="BT136" s="1382"/>
      <c r="BU136" s="1382"/>
      <c r="BV136" s="1382"/>
      <c r="BW136" s="1382"/>
      <c r="BX136" s="1382"/>
      <c r="BY136" s="1382"/>
      <c r="BZ136" s="1382"/>
      <c r="CA136" s="1382"/>
      <c r="CB136" s="1382"/>
      <c r="CC136" s="1382"/>
      <c r="CD136" s="1382"/>
      <c r="CE136" s="1382"/>
      <c r="CF136" s="1382"/>
      <c r="CG136" s="1382"/>
      <c r="CH136" s="1382"/>
      <c r="CI136" s="1382"/>
      <c r="CJ136" s="1382"/>
      <c r="CK136" s="1382"/>
    </row>
    <row r="137" spans="1:89" x14ac:dyDescent="0.25">
      <c r="A137" s="1382"/>
      <c r="B137" s="1796"/>
      <c r="C137" s="1414">
        <v>9</v>
      </c>
      <c r="D137" s="1402" t="s">
        <v>1941</v>
      </c>
      <c r="E137" s="1402" t="s">
        <v>1527</v>
      </c>
      <c r="F137" s="1402" t="str">
        <f>'Required Info to Submit'!E31</f>
        <v/>
      </c>
      <c r="G137" s="1409" t="str">
        <f>'Required Info to Submit'!K31</f>
        <v/>
      </c>
      <c r="H137" s="1410" t="str">
        <f>'Required Info to Submit'!L31</f>
        <v/>
      </c>
      <c r="I137" s="1402" t="str">
        <f>'Required Info to Submit'!F31</f>
        <v/>
      </c>
      <c r="J137" s="1402" t="str">
        <f>'Required Info to Submit'!G31</f>
        <v/>
      </c>
      <c r="K137" s="1402" t="str">
        <f>'Required Info to Submit'!H31</f>
        <v/>
      </c>
      <c r="L137" s="1402" t="str">
        <f>'Required Info to Submit'!I31</f>
        <v/>
      </c>
      <c r="M137" s="1402" t="str">
        <f>'Required Info to Submit'!J31</f>
        <v/>
      </c>
      <c r="N137" s="1382"/>
      <c r="O137" s="1382"/>
      <c r="P137" s="1382"/>
      <c r="Q137" s="138"/>
      <c r="R137" s="1382"/>
      <c r="S137" s="1382"/>
      <c r="T137" s="1796"/>
      <c r="U137" s="1414">
        <v>9</v>
      </c>
      <c r="V137" s="1402" t="s">
        <v>1941</v>
      </c>
      <c r="W137" s="1402" t="s">
        <v>1527</v>
      </c>
      <c r="X137" s="1412" t="str">
        <f>'Required Info to Submit'!E31</f>
        <v/>
      </c>
      <c r="Y137" s="1488" t="str">
        <f>'Required Info to Submit'!K31</f>
        <v/>
      </c>
      <c r="Z137" s="1489" t="str">
        <f>'Required Info to Submit'!L31</f>
        <v/>
      </c>
      <c r="AA137" s="1412" t="str">
        <f>'Required Info to Submit'!F31</f>
        <v/>
      </c>
      <c r="AB137" s="1412" t="str">
        <f>'Required Info to Submit'!G31</f>
        <v/>
      </c>
      <c r="AC137" s="1412" t="str">
        <f>'Required Info to Submit'!H31</f>
        <v/>
      </c>
      <c r="AD137" s="1412" t="str">
        <f>'Required Info to Submit'!I31</f>
        <v/>
      </c>
      <c r="AE137" s="1412" t="str">
        <f>'Required Info to Submit'!J31</f>
        <v/>
      </c>
      <c r="AF137" s="1382"/>
      <c r="AG137" s="1382"/>
      <c r="AH137" s="1382"/>
      <c r="AI137" s="138"/>
      <c r="AJ137" s="1382"/>
      <c r="AK137" s="1382"/>
      <c r="AL137" s="1382"/>
      <c r="AM137" s="1382"/>
      <c r="AN137" s="1382"/>
      <c r="AO137" s="1382"/>
      <c r="AP137" s="1382"/>
      <c r="AQ137" s="1382"/>
      <c r="AR137" s="1382"/>
      <c r="AS137" s="1382"/>
      <c r="AT137" s="1382"/>
      <c r="AU137" s="1382"/>
      <c r="AV137" s="1382"/>
      <c r="AW137" s="1382"/>
      <c r="AX137" s="1382"/>
      <c r="AY137" s="1382"/>
      <c r="AZ137" s="1382"/>
      <c r="BA137" s="1382"/>
      <c r="BB137" s="1382"/>
      <c r="BC137" s="1382"/>
      <c r="BD137" s="1382"/>
      <c r="BE137" s="1382"/>
      <c r="BF137" s="1382"/>
      <c r="BG137" s="1382"/>
      <c r="BH137" s="1382"/>
      <c r="BI137" s="1382"/>
      <c r="BJ137" s="1382"/>
      <c r="BK137" s="1382"/>
      <c r="BL137" s="1382"/>
      <c r="BM137" s="1382"/>
      <c r="BN137" s="1382"/>
      <c r="BO137" s="1382"/>
      <c r="BP137" s="1382"/>
      <c r="BQ137" s="1382"/>
      <c r="BR137" s="1382"/>
      <c r="BS137" s="1382"/>
      <c r="BT137" s="1382"/>
      <c r="BU137" s="1382"/>
      <c r="BV137" s="1382"/>
      <c r="BW137" s="1382"/>
      <c r="BX137" s="1382"/>
      <c r="BY137" s="1382"/>
      <c r="BZ137" s="1382"/>
      <c r="CA137" s="1382"/>
      <c r="CB137" s="1382"/>
      <c r="CC137" s="1382"/>
      <c r="CD137" s="1382"/>
      <c r="CE137" s="1382"/>
      <c r="CF137" s="1382"/>
      <c r="CG137" s="1382"/>
      <c r="CH137" s="1382"/>
      <c r="CI137" s="1382"/>
      <c r="CJ137" s="1382"/>
      <c r="CK137" s="1382"/>
    </row>
    <row r="138" spans="1:89" ht="15.75" thickBot="1" x14ac:dyDescent="0.3">
      <c r="A138" s="1382"/>
      <c r="B138" s="1797"/>
      <c r="C138" s="1416">
        <v>10</v>
      </c>
      <c r="D138" s="1404" t="s">
        <v>1941</v>
      </c>
      <c r="E138" s="1404" t="s">
        <v>1527</v>
      </c>
      <c r="F138" s="1404" t="str">
        <f>'Required Info to Submit'!E32</f>
        <v/>
      </c>
      <c r="G138" s="1417" t="str">
        <f>'Required Info to Submit'!K32</f>
        <v/>
      </c>
      <c r="H138" s="1479" t="str">
        <f>'Required Info to Submit'!L32</f>
        <v/>
      </c>
      <c r="I138" s="1404" t="str">
        <f>'Required Info to Submit'!F32</f>
        <v/>
      </c>
      <c r="J138" s="1404" t="str">
        <f>'Required Info to Submit'!G32</f>
        <v/>
      </c>
      <c r="K138" s="1404" t="str">
        <f>'Required Info to Submit'!H32</f>
        <v/>
      </c>
      <c r="L138" s="1404" t="str">
        <f>'Required Info to Submit'!I32</f>
        <v/>
      </c>
      <c r="M138" s="1404" t="str">
        <f>'Required Info to Submit'!J32</f>
        <v/>
      </c>
      <c r="N138" s="257"/>
      <c r="O138" s="257"/>
      <c r="P138" s="257"/>
      <c r="Q138" s="258"/>
      <c r="R138" s="1382"/>
      <c r="S138" s="1382"/>
      <c r="T138" s="1797"/>
      <c r="U138" s="1416">
        <v>10</v>
      </c>
      <c r="V138" s="1404" t="s">
        <v>1941</v>
      </c>
      <c r="W138" s="1404" t="s">
        <v>1527</v>
      </c>
      <c r="X138" s="1412" t="str">
        <f>'Required Info to Submit'!E32</f>
        <v/>
      </c>
      <c r="Y138" s="1488" t="str">
        <f>'Required Info to Submit'!K32</f>
        <v/>
      </c>
      <c r="Z138" s="1489" t="str">
        <f>'Required Info to Submit'!L32</f>
        <v/>
      </c>
      <c r="AA138" s="1412" t="str">
        <f>'Required Info to Submit'!F32</f>
        <v/>
      </c>
      <c r="AB138" s="1412" t="str">
        <f>'Required Info to Submit'!G32</f>
        <v/>
      </c>
      <c r="AC138" s="1412" t="str">
        <f>'Required Info to Submit'!H32</f>
        <v/>
      </c>
      <c r="AD138" s="1412" t="str">
        <f>'Required Info to Submit'!I32</f>
        <v/>
      </c>
      <c r="AE138" s="1412" t="str">
        <f>'Required Info to Submit'!J32</f>
        <v/>
      </c>
      <c r="AF138" s="257"/>
      <c r="AG138" s="257"/>
      <c r="AH138" s="257"/>
      <c r="AI138" s="258"/>
      <c r="AJ138" s="1382"/>
      <c r="AK138" s="1382"/>
      <c r="AL138" s="1382"/>
      <c r="AM138" s="1382"/>
      <c r="AN138" s="1382"/>
      <c r="AO138" s="1382"/>
      <c r="AP138" s="1382"/>
      <c r="AQ138" s="1382"/>
      <c r="AR138" s="1382"/>
      <c r="AS138" s="1382"/>
      <c r="AT138" s="1382"/>
      <c r="AU138" s="1382"/>
      <c r="AV138" s="1382"/>
      <c r="AW138" s="1382"/>
      <c r="AX138" s="1382"/>
      <c r="AY138" s="1382"/>
      <c r="AZ138" s="1382"/>
      <c r="BA138" s="1382"/>
      <c r="BB138" s="1382"/>
      <c r="BC138" s="1382"/>
      <c r="BD138" s="1382"/>
      <c r="BE138" s="1382"/>
      <c r="BF138" s="1382"/>
      <c r="BG138" s="1382"/>
      <c r="BH138" s="1382"/>
      <c r="BI138" s="1382"/>
      <c r="BJ138" s="1382"/>
      <c r="BK138" s="1382"/>
      <c r="BL138" s="1382"/>
      <c r="BM138" s="1382"/>
      <c r="BN138" s="1382"/>
      <c r="BO138" s="1382"/>
      <c r="BP138" s="1382"/>
      <c r="BQ138" s="1382"/>
      <c r="BR138" s="1382"/>
      <c r="BS138" s="1382"/>
      <c r="BT138" s="1382"/>
      <c r="BU138" s="1382"/>
      <c r="BV138" s="1382"/>
      <c r="BW138" s="1382"/>
      <c r="BX138" s="1382"/>
      <c r="BY138" s="1382"/>
      <c r="BZ138" s="1382"/>
      <c r="CA138" s="1382"/>
      <c r="CB138" s="1382"/>
      <c r="CC138" s="1382"/>
      <c r="CD138" s="1382"/>
      <c r="CE138" s="1382"/>
      <c r="CF138" s="1382"/>
      <c r="CG138" s="1382"/>
      <c r="CH138" s="1382"/>
      <c r="CI138" s="1382"/>
      <c r="CJ138" s="1382"/>
      <c r="CK138" s="1382"/>
    </row>
    <row r="139" spans="1:89" x14ac:dyDescent="0.25">
      <c r="A139" s="1382"/>
      <c r="B139" s="1382"/>
      <c r="C139" s="1382"/>
      <c r="D139" s="1382"/>
      <c r="E139" s="1382"/>
      <c r="F139" s="1382"/>
      <c r="G139" s="1382"/>
      <c r="H139" s="1382"/>
      <c r="I139" s="1382"/>
      <c r="J139" s="1382"/>
      <c r="K139" s="1382"/>
      <c r="L139" s="1382"/>
      <c r="M139" s="1382"/>
      <c r="N139" s="1382"/>
      <c r="O139" s="1382"/>
      <c r="P139" s="1382"/>
      <c r="Q139" s="1382"/>
      <c r="R139" s="1382"/>
      <c r="S139" s="1382"/>
      <c r="T139" s="1382"/>
      <c r="U139" s="1382"/>
      <c r="V139" s="1382"/>
      <c r="W139" s="1382"/>
      <c r="X139" s="1382"/>
      <c r="Y139" s="1382"/>
      <c r="Z139" s="1382"/>
      <c r="AA139" s="1382"/>
      <c r="AB139" s="1382"/>
      <c r="AC139" s="1382"/>
      <c r="AD139" s="1382"/>
      <c r="AE139" s="1382"/>
      <c r="AF139" s="1382"/>
      <c r="AG139" s="1382"/>
      <c r="AH139" s="1382"/>
      <c r="AI139" s="1382"/>
      <c r="AJ139" s="1382"/>
      <c r="AK139" s="1382"/>
      <c r="AL139" s="1382"/>
      <c r="AM139" s="1382"/>
      <c r="AN139" s="1382"/>
      <c r="AO139" s="1382"/>
      <c r="AP139" s="1382"/>
      <c r="AQ139" s="1382"/>
      <c r="AR139" s="1382"/>
      <c r="AS139" s="1382"/>
      <c r="AT139" s="1382"/>
      <c r="AU139" s="1382"/>
      <c r="AV139" s="1382"/>
      <c r="AW139" s="1382"/>
      <c r="AX139" s="1382"/>
      <c r="AY139" s="1382"/>
      <c r="AZ139" s="1382"/>
      <c r="BA139" s="1382"/>
      <c r="BB139" s="1382"/>
      <c r="BC139" s="1382"/>
      <c r="BD139" s="1382"/>
      <c r="BE139" s="1382"/>
      <c r="BF139" s="1382"/>
      <c r="BG139" s="1382"/>
      <c r="BH139" s="1382"/>
      <c r="BI139" s="1382"/>
      <c r="BJ139" s="1382"/>
      <c r="BK139" s="1382"/>
      <c r="BL139" s="1382"/>
      <c r="BM139" s="1382"/>
      <c r="BN139" s="1382"/>
      <c r="BO139" s="1382"/>
      <c r="BP139" s="1382"/>
      <c r="BQ139" s="1382"/>
      <c r="BR139" s="1382"/>
      <c r="BS139" s="1382"/>
      <c r="BT139" s="1382"/>
      <c r="BU139" s="1382"/>
      <c r="BV139" s="1382"/>
      <c r="BW139" s="1382"/>
      <c r="BX139" s="1382"/>
      <c r="BY139" s="1382"/>
      <c r="BZ139" s="1382"/>
      <c r="CA139" s="1382"/>
      <c r="CB139" s="1382"/>
      <c r="CC139" s="1382"/>
      <c r="CD139" s="1382"/>
      <c r="CE139" s="1382"/>
      <c r="CF139" s="1382"/>
      <c r="CG139" s="1382"/>
      <c r="CH139" s="1382"/>
      <c r="CI139" s="1382"/>
      <c r="CJ139" s="1382"/>
      <c r="CK139" s="1382"/>
    </row>
    <row r="140" spans="1:89" ht="15.75" thickBot="1" x14ac:dyDescent="0.3">
      <c r="A140" s="1382"/>
      <c r="B140" s="1382"/>
      <c r="C140" s="1382"/>
      <c r="D140" s="1382"/>
      <c r="E140" s="1382"/>
      <c r="F140" s="1382"/>
      <c r="G140" s="1382"/>
      <c r="H140" s="1382"/>
      <c r="I140" s="1382"/>
      <c r="J140" s="1382"/>
      <c r="K140" s="1382"/>
      <c r="L140" s="1382"/>
      <c r="M140" s="1382"/>
      <c r="N140" s="1382"/>
      <c r="O140" s="1382"/>
      <c r="P140" s="1382"/>
      <c r="Q140" s="1382"/>
      <c r="R140" s="1382"/>
      <c r="S140" s="1382"/>
      <c r="T140" s="1382"/>
      <c r="U140" s="1382"/>
      <c r="V140" s="1382"/>
      <c r="W140" s="1382"/>
      <c r="X140" s="1382"/>
      <c r="Y140" s="1382"/>
      <c r="Z140" s="1382"/>
      <c r="AA140" s="1382"/>
      <c r="AB140" s="1382"/>
      <c r="AC140" s="1382"/>
      <c r="AD140" s="1382"/>
      <c r="AE140" s="1382"/>
      <c r="AF140" s="1382"/>
      <c r="AG140" s="1382"/>
      <c r="AH140" s="1382"/>
      <c r="AI140" s="1382"/>
      <c r="AJ140" s="1382"/>
      <c r="AK140" s="1382"/>
      <c r="AL140" s="1382"/>
      <c r="AM140" s="1382"/>
      <c r="AN140" s="1382"/>
      <c r="AO140" s="1382"/>
      <c r="AP140" s="1382"/>
      <c r="AQ140" s="1382"/>
      <c r="AR140" s="1382"/>
      <c r="AS140" s="1382"/>
      <c r="AT140" s="1382"/>
      <c r="AU140" s="1382"/>
      <c r="AV140" s="1382"/>
      <c r="AW140" s="1382"/>
      <c r="AX140" s="1382"/>
      <c r="AY140" s="1382"/>
      <c r="AZ140" s="1382"/>
      <c r="BA140" s="1382"/>
      <c r="BB140" s="1382"/>
      <c r="BC140" s="1382"/>
      <c r="BD140" s="1382"/>
      <c r="BE140" s="1382"/>
      <c r="BF140" s="1382"/>
      <c r="BG140" s="1382"/>
      <c r="BH140" s="1382"/>
      <c r="BI140" s="1382"/>
      <c r="BJ140" s="1382"/>
      <c r="BK140" s="1382"/>
      <c r="BL140" s="1382"/>
      <c r="BM140" s="1382"/>
      <c r="BN140" s="1382"/>
      <c r="BO140" s="1382"/>
      <c r="BP140" s="1382"/>
      <c r="BQ140" s="1382"/>
      <c r="BR140" s="1382"/>
      <c r="BS140" s="1382"/>
      <c r="BT140" s="1382"/>
      <c r="BU140" s="1382"/>
      <c r="BV140" s="1382"/>
      <c r="BW140" s="1382"/>
      <c r="BX140" s="1382"/>
      <c r="BY140" s="1382"/>
      <c r="BZ140" s="1382"/>
      <c r="CA140" s="1382"/>
      <c r="CB140" s="1382"/>
      <c r="CC140" s="1382"/>
      <c r="CD140" s="1382"/>
      <c r="CE140" s="1382"/>
      <c r="CF140" s="1382"/>
      <c r="CG140" s="1382"/>
      <c r="CH140" s="1382"/>
      <c r="CI140" s="1382"/>
      <c r="CJ140" s="1382"/>
      <c r="CK140" s="1382"/>
    </row>
    <row r="141" spans="1:89" ht="41.25" customHeight="1" thickBot="1" x14ac:dyDescent="0.3">
      <c r="A141" s="1382"/>
      <c r="B141" s="1388"/>
      <c r="C141" s="1383" t="s">
        <v>1483</v>
      </c>
      <c r="D141" s="1383" t="s">
        <v>1594</v>
      </c>
      <c r="E141" s="1383" t="s">
        <v>794</v>
      </c>
      <c r="F141" s="1383" t="s">
        <v>1599</v>
      </c>
      <c r="G141" s="1383" t="s">
        <v>1917</v>
      </c>
      <c r="H141" s="1384" t="s">
        <v>1918</v>
      </c>
      <c r="I141" s="1384" t="s">
        <v>1919</v>
      </c>
      <c r="J141" s="1383" t="s">
        <v>1920</v>
      </c>
      <c r="K141" s="1384" t="s">
        <v>1497</v>
      </c>
      <c r="L141" s="1384" t="s">
        <v>1481</v>
      </c>
      <c r="M141" s="1383" t="s">
        <v>1482</v>
      </c>
      <c r="N141" s="1383" t="s">
        <v>730</v>
      </c>
      <c r="O141" s="1383" t="s">
        <v>732</v>
      </c>
      <c r="P141" s="1384" t="s">
        <v>1598</v>
      </c>
      <c r="Q141" s="1382"/>
      <c r="R141" s="1382"/>
      <c r="S141" s="1382"/>
      <c r="T141" s="1388"/>
      <c r="U141" s="1383" t="s">
        <v>1483</v>
      </c>
      <c r="V141" s="1383" t="s">
        <v>1594</v>
      </c>
      <c r="W141" s="1383" t="s">
        <v>794</v>
      </c>
      <c r="X141" s="1383" t="s">
        <v>1599</v>
      </c>
      <c r="Y141" s="1383" t="s">
        <v>1917</v>
      </c>
      <c r="Z141" s="1384" t="s">
        <v>1918</v>
      </c>
      <c r="AA141" s="1384" t="s">
        <v>1919</v>
      </c>
      <c r="AB141" s="1383" t="s">
        <v>1920</v>
      </c>
      <c r="AC141" s="1384" t="s">
        <v>1497</v>
      </c>
      <c r="AD141" s="1384" t="s">
        <v>1481</v>
      </c>
      <c r="AE141" s="1383" t="s">
        <v>1482</v>
      </c>
      <c r="AF141" s="1383" t="s">
        <v>730</v>
      </c>
      <c r="AG141" s="1383" t="s">
        <v>732</v>
      </c>
      <c r="AH141" s="1384" t="s">
        <v>1598</v>
      </c>
      <c r="AI141" s="1382"/>
      <c r="AJ141" s="1382"/>
      <c r="AK141" s="1382"/>
      <c r="AL141" s="1382"/>
      <c r="AM141" s="1382"/>
      <c r="AN141" s="1382"/>
      <c r="AO141" s="1382"/>
      <c r="AP141" s="1382"/>
      <c r="AQ141" s="1382"/>
      <c r="AR141" s="1382"/>
      <c r="AS141" s="1382"/>
      <c r="AT141" s="1382"/>
      <c r="AU141" s="1382"/>
      <c r="AV141" s="1382"/>
      <c r="AW141" s="1382"/>
      <c r="AX141" s="1382"/>
      <c r="AY141" s="1382"/>
      <c r="AZ141" s="1382"/>
      <c r="BA141" s="1382"/>
      <c r="BB141" s="1382"/>
      <c r="BC141" s="1382"/>
      <c r="BD141" s="1382"/>
      <c r="BE141" s="1382"/>
      <c r="BF141" s="1382"/>
      <c r="BG141" s="1382"/>
      <c r="BH141" s="1382"/>
      <c r="BI141" s="1382"/>
      <c r="BJ141" s="1382"/>
      <c r="BK141" s="1382"/>
      <c r="BL141" s="1382"/>
      <c r="BM141" s="1382"/>
      <c r="BN141" s="1382"/>
      <c r="BO141" s="1382"/>
      <c r="BP141" s="1382"/>
      <c r="BQ141" s="1382"/>
      <c r="BR141" s="1382"/>
      <c r="BS141" s="1382"/>
      <c r="BT141" s="1382"/>
      <c r="BU141" s="1382"/>
      <c r="BV141" s="1382"/>
      <c r="BW141" s="1382"/>
      <c r="BX141" s="1382"/>
      <c r="BY141" s="1382"/>
      <c r="BZ141" s="1382"/>
      <c r="CA141" s="1382"/>
      <c r="CB141" s="1382"/>
      <c r="CC141" s="1382"/>
      <c r="CD141" s="1382"/>
      <c r="CE141" s="1382"/>
      <c r="CF141" s="1382"/>
      <c r="CG141" s="1382"/>
      <c r="CH141" s="1382"/>
      <c r="CI141" s="1382"/>
      <c r="CJ141" s="1382"/>
      <c r="CK141" s="1382"/>
    </row>
    <row r="142" spans="1:89" ht="71.25" customHeight="1" thickBot="1" x14ac:dyDescent="0.3">
      <c r="A142" s="1382"/>
      <c r="B142" s="1390" t="s">
        <v>1921</v>
      </c>
      <c r="C142" s="1391" t="s">
        <v>1633</v>
      </c>
      <c r="D142" s="1490">
        <v>3401</v>
      </c>
      <c r="E142" s="1491" t="s">
        <v>1633</v>
      </c>
      <c r="F142" s="1491" t="s">
        <v>1634</v>
      </c>
      <c r="G142" s="1492" t="str" cm="1">
        <f t="array" aca="1" ref="G142" ca="1">INDIRECT("'Incentives Worksheet'!P"&amp;'Configurable Tab'!H13+3)</f>
        <v>Same as Payout Cycle</v>
      </c>
      <c r="H142" s="1492" t="str" cm="1">
        <f t="array" aca="1" ref="H142" ca="1">IF(ISBLANK(INDIRECT("'Incentives Worksheet'!H"&amp;'Configurable Tab'!H13+3)),"",INDIRECT("'Incentives Worksheet'!H"&amp;'Configurable Tab'!H13+3))</f>
        <v/>
      </c>
      <c r="I142" s="1492" t="str" cm="1">
        <f t="array" aca="1" ref="I142" ca="1">IF(INDIRECT("'Incentives Worksheet'!R"&amp;'Configurable Tab'!H13+3)="USF Calendar","Fiscal",INDIRECT("'Incentives Worksheet'!R"&amp;'Configurable Tab'!H13+3))</f>
        <v>Fiscal</v>
      </c>
      <c r="J142" s="1492" t="str" cm="1">
        <f t="array" aca="1" ref="J142" ca="1">IF(INDIRECT("'Incentives Worksheet'!T"&amp;'Configurable Tab'!H13+3)="Yes","Post to GL","")</f>
        <v/>
      </c>
      <c r="K142" s="1492" t="str" cm="1">
        <f t="array" aca="1" ref="K142" ca="1">IF(ISBLANK(INDIRECT("'Incentives Worksheet'!L"&amp;'Configurable Tab'!H13+3)),"",INDIRECT("'Incentives Worksheet'!L"&amp;'Configurable Tab'!H13+3))</f>
        <v/>
      </c>
      <c r="L142" s="1492" t="str" cm="1">
        <f t="array" aca="1" ref="L142" ca="1">IF(ISBLANK(INDIRECT("'Incentives Worksheet'!J"&amp;'Configurable Tab'!H13+3)),"",INDIRECT("'Incentives Worksheet'!J"&amp;'Configurable Tab'!H13+3))</f>
        <v/>
      </c>
      <c r="M142" s="1492" t="str" cm="1">
        <f t="array" aca="1" ref="M142" ca="1">IF(ISBLANK(INDIRECT("'Incentives Worksheet'!N"&amp;'Configurable Tab'!H13+3)),"",INDIRECT("'Incentives Worksheet'!N"&amp;'Configurable Tab'!H13+3))</f>
        <v/>
      </c>
      <c r="N142" s="1493" t="str" cm="1">
        <f t="array" aca="1" ref="N142" ca="1">INDIRECT("'Incentives Worksheet'!D"&amp;'Configurable Tab'!H13+6)</f>
        <v/>
      </c>
      <c r="O142" s="1493" t="str" cm="1">
        <f t="array" aca="1" ref="O142" ca="1">INDIRECT("'Incentives Worksheet'!D"&amp;'Configurable Tab'!H13+8)</f>
        <v/>
      </c>
      <c r="P142" s="1492" t="str" cm="1">
        <f t="array" aca="1" ref="P142" ca="1">IF(INDIRECT("'Incentives Worksheet'!D"&amp;'Configurable Tab'!H13+10)="No","Update tracking dates",INDIRECT("'Incentives Worksheet'!D"&amp;'Configurable Tab'!H13+10))</f>
        <v>Yes</v>
      </c>
      <c r="Q142" s="1382"/>
      <c r="R142" s="1382"/>
      <c r="S142" s="1382"/>
      <c r="T142" s="1390" t="s">
        <v>1921</v>
      </c>
      <c r="U142" s="1391" t="s">
        <v>1633</v>
      </c>
      <c r="V142" s="1392">
        <v>3402</v>
      </c>
      <c r="W142" s="1387" t="s">
        <v>1633</v>
      </c>
      <c r="X142" s="1387" t="s">
        <v>1634</v>
      </c>
      <c r="Y142" s="1385" t="str" cm="1">
        <f t="array" aca="1" ref="Y142" ca="1">INDIRECT("'Incentives Worksheet'!P"&amp;'Configurable Tab'!H14+3)</f>
        <v>Same as Payout Cycle</v>
      </c>
      <c r="Z142" s="1385" t="str" cm="1">
        <f t="array" aca="1" ref="Z142" ca="1">IF(ISBLANK(INDIRECT("'Incentives Worksheet'!H"&amp;'Configurable Tab'!H14+3)),"",INDIRECT("'Incentives Worksheet'!H"&amp;'Configurable Tab'!H14+3))</f>
        <v/>
      </c>
      <c r="AA142" s="1385" t="str" cm="1">
        <f t="array" aca="1" ref="AA142" ca="1">IF(INDIRECT("'Incentives Worksheet'!R"&amp;'Configurable Tab'!H14+3)="USF Calendar","Fiscal",INDIRECT("'Incentives Worksheet'!R"&amp;'Configurable Tab'!H14+3))</f>
        <v>Fiscal</v>
      </c>
      <c r="AB142" s="1385" t="str" cm="1">
        <f t="array" aca="1" ref="AB142" ca="1">IF(INDIRECT("'Incentives Worksheet'!T"&amp;'Configurable Tab'!H14+3)="Yes","Post to GL","")</f>
        <v/>
      </c>
      <c r="AC142" s="1385" t="str" cm="1">
        <f t="array" aca="1" ref="AC142" ca="1">IF(ISBLANK(INDIRECT("'Incentives Worksheet'!L"&amp;'Configurable Tab'!H14+3)),"",INDIRECT("'Incentives Worksheet'!L"&amp;'Configurable Tab'!H14+3))</f>
        <v/>
      </c>
      <c r="AD142" s="1385" t="str" cm="1">
        <f t="array" aca="1" ref="AD142" ca="1">IF(ISBLANK(INDIRECT("'Incentives Worksheet'!J"&amp;'Configurable Tab'!H14+3)),"",INDIRECT("'Incentives Worksheet'!J"&amp;'Configurable Tab'!H14+3))</f>
        <v/>
      </c>
      <c r="AE142" s="1385" t="str" cm="1">
        <f t="array" aca="1" ref="AE142" ca="1">IF(ISBLANK(INDIRECT("'Incentives Worksheet'!N"&amp;'Configurable Tab'!H14+3)),"",INDIRECT("'Incentives Worksheet'!N"&amp;'Configurable Tab'!H14+3))</f>
        <v/>
      </c>
      <c r="AF142" s="1386" t="str" cm="1">
        <f t="array" aca="1" ref="AF142" ca="1">INDIRECT("'Incentives Worksheet'!D"&amp;'Configurable Tab'!H14+6)</f>
        <v/>
      </c>
      <c r="AG142" s="1386" t="str" cm="1">
        <f t="array" aca="1" ref="AG142" ca="1">INDIRECT("'Incentives Worksheet'!D"&amp;'Configurable Tab'!H14+8)</f>
        <v/>
      </c>
      <c r="AH142" s="1385" t="str" cm="1">
        <f t="array" aca="1" ref="AH142" ca="1">IF(INDIRECT("'Incentives Worksheet'!D"&amp;'Configurable Tab'!H14+10)="No","Update tracking dates",INDIRECT("'Incentives Worksheet'!D"&amp;'Configurable Tab'!H14+10))</f>
        <v>Yes</v>
      </c>
      <c r="AI142" s="1382"/>
      <c r="AJ142" s="1382"/>
      <c r="AK142" s="1382"/>
      <c r="AL142" s="1382"/>
      <c r="AM142" s="1382"/>
      <c r="AN142" s="1382"/>
      <c r="AO142" s="1382"/>
      <c r="AP142" s="1382"/>
      <c r="AQ142" s="1382"/>
      <c r="AR142" s="1382"/>
      <c r="AS142" s="1382"/>
      <c r="AT142" s="1382"/>
      <c r="AU142" s="1382"/>
      <c r="AV142" s="1382"/>
      <c r="AW142" s="1382"/>
      <c r="AX142" s="1382"/>
      <c r="AY142" s="1382"/>
      <c r="AZ142" s="1382"/>
      <c r="BA142" s="1382"/>
      <c r="BB142" s="1382"/>
      <c r="BC142" s="1382"/>
      <c r="BD142" s="1382"/>
      <c r="BE142" s="1382"/>
      <c r="BF142" s="1382"/>
      <c r="BG142" s="1382"/>
      <c r="BH142" s="1382"/>
      <c r="BI142" s="1382"/>
      <c r="BJ142" s="1382"/>
      <c r="BK142" s="1382"/>
      <c r="BL142" s="1382"/>
      <c r="BM142" s="1382"/>
      <c r="BN142" s="1382"/>
      <c r="BO142" s="1382"/>
      <c r="BP142" s="1382"/>
      <c r="BQ142" s="1382"/>
      <c r="BR142" s="1382"/>
      <c r="BS142" s="1382"/>
      <c r="BT142" s="1382"/>
      <c r="BU142" s="1382"/>
      <c r="BV142" s="1382"/>
      <c r="BW142" s="1382"/>
      <c r="BX142" s="1382"/>
      <c r="BY142" s="1382"/>
      <c r="BZ142" s="1382"/>
      <c r="CA142" s="1382"/>
      <c r="CB142" s="1382"/>
      <c r="CC142" s="1382"/>
      <c r="CD142" s="1382"/>
      <c r="CE142" s="1382"/>
      <c r="CF142" s="1382"/>
      <c r="CG142" s="1382"/>
      <c r="CH142" s="1382"/>
      <c r="CI142" s="1382"/>
      <c r="CJ142" s="1382"/>
      <c r="CK142" s="1382"/>
    </row>
    <row r="143" spans="1:89" ht="30.75" customHeight="1" thickBot="1" x14ac:dyDescent="0.3">
      <c r="A143" s="1382"/>
      <c r="B143" s="1801" t="s">
        <v>1964</v>
      </c>
      <c r="C143" s="1383" t="s">
        <v>1924</v>
      </c>
      <c r="D143" s="1384" t="s">
        <v>1925</v>
      </c>
      <c r="E143" s="1394"/>
      <c r="F143" s="1394"/>
      <c r="G143" s="1394"/>
      <c r="H143" s="1394"/>
      <c r="I143" s="1394"/>
      <c r="J143" s="1394"/>
      <c r="K143" s="1394"/>
      <c r="L143" s="1394"/>
      <c r="M143" s="1394"/>
      <c r="N143" s="1394"/>
      <c r="O143" s="1394"/>
      <c r="P143" s="1395"/>
      <c r="Q143" s="1382"/>
      <c r="R143" s="1382"/>
      <c r="S143" s="1382"/>
      <c r="T143" s="1801" t="s">
        <v>1964</v>
      </c>
      <c r="U143" s="1383" t="s">
        <v>1924</v>
      </c>
      <c r="V143" s="1384" t="s">
        <v>1925</v>
      </c>
      <c r="W143" s="1394"/>
      <c r="X143" s="1394"/>
      <c r="Y143" s="1394"/>
      <c r="Z143" s="1394"/>
      <c r="AA143" s="1394"/>
      <c r="AB143" s="1394"/>
      <c r="AC143" s="1394"/>
      <c r="AD143" s="1394"/>
      <c r="AE143" s="1394"/>
      <c r="AF143" s="1394"/>
      <c r="AG143" s="1394"/>
      <c r="AH143" s="1395"/>
      <c r="AI143" s="1382"/>
      <c r="AJ143" s="1382"/>
      <c r="AK143" s="1382"/>
      <c r="AL143" s="1382"/>
      <c r="AM143" s="1382"/>
      <c r="AN143" s="1382"/>
      <c r="AO143" s="1382"/>
      <c r="AP143" s="1382"/>
      <c r="AQ143" s="1382"/>
      <c r="AR143" s="1382"/>
      <c r="AS143" s="1382"/>
      <c r="AT143" s="1382"/>
      <c r="AU143" s="1382"/>
      <c r="AV143" s="1382"/>
      <c r="AW143" s="1382"/>
      <c r="AX143" s="1382"/>
      <c r="AY143" s="1382"/>
      <c r="AZ143" s="1382"/>
      <c r="BA143" s="1382"/>
      <c r="BB143" s="1382"/>
      <c r="BC143" s="1382"/>
      <c r="BD143" s="1382"/>
      <c r="BE143" s="1382"/>
      <c r="BF143" s="1382"/>
      <c r="BG143" s="1382"/>
      <c r="BH143" s="1382"/>
      <c r="BI143" s="1382"/>
      <c r="BJ143" s="1382"/>
      <c r="BK143" s="1382"/>
      <c r="BL143" s="1382"/>
      <c r="BM143" s="1382"/>
      <c r="BN143" s="1382"/>
      <c r="BO143" s="1382"/>
      <c r="BP143" s="1382"/>
      <c r="BQ143" s="1382"/>
      <c r="BR143" s="1382"/>
      <c r="BS143" s="1382"/>
      <c r="BT143" s="1382"/>
      <c r="BU143" s="1382"/>
      <c r="BV143" s="1382"/>
      <c r="BW143" s="1382"/>
      <c r="BX143" s="1382"/>
      <c r="BY143" s="1382"/>
      <c r="BZ143" s="1382"/>
      <c r="CA143" s="1382"/>
      <c r="CB143" s="1382"/>
      <c r="CC143" s="1382"/>
      <c r="CD143" s="1382"/>
      <c r="CE143" s="1382"/>
      <c r="CF143" s="1382"/>
      <c r="CG143" s="1382"/>
      <c r="CH143" s="1382"/>
      <c r="CI143" s="1382"/>
      <c r="CJ143" s="1382"/>
      <c r="CK143" s="1382"/>
    </row>
    <row r="144" spans="1:89" ht="15.75" thickBot="1" x14ac:dyDescent="0.3">
      <c r="A144" s="1382"/>
      <c r="B144" s="1802"/>
      <c r="C144" s="1396" t="s">
        <v>1926</v>
      </c>
      <c r="D144" s="1494" t="str" cm="1">
        <f t="array" aca="1" ref="D144" ca="1">IF(ISBLANK(INDIRECT("'Incentives Worksheet'!L"&amp;'Configurable Tab'!H13+6)),"",INDIRECT("'Incentives Worksheet'!L"&amp;'Configurable Tab'!H13+6))</f>
        <v/>
      </c>
      <c r="E144" s="1394"/>
      <c r="F144" s="1394"/>
      <c r="G144" s="1394"/>
      <c r="H144" s="1394"/>
      <c r="I144" s="1394"/>
      <c r="J144" s="1394"/>
      <c r="K144" s="1394"/>
      <c r="L144" s="1394"/>
      <c r="M144" s="1394"/>
      <c r="N144" s="1394"/>
      <c r="O144" s="1394"/>
      <c r="P144" s="1395"/>
      <c r="Q144" s="1382"/>
      <c r="R144" s="1382"/>
      <c r="S144" s="1382"/>
      <c r="T144" s="1802"/>
      <c r="U144" s="1396" t="s">
        <v>1926</v>
      </c>
      <c r="V144" s="1494" t="str" cm="1">
        <f t="array" aca="1" ref="V144" ca="1">IF(ISBLANK(INDIRECT("'Incentives Worksheet'!L"&amp;'Configurable Tab'!H14+6)),"",INDIRECT("'Incentives Worksheet'!L"&amp;'Configurable Tab'!H14+6))</f>
        <v/>
      </c>
      <c r="W144" s="1394"/>
      <c r="X144" s="1394"/>
      <c r="Y144" s="1394"/>
      <c r="Z144" s="1394"/>
      <c r="AA144" s="1394"/>
      <c r="AB144" s="1394"/>
      <c r="AC144" s="1394"/>
      <c r="AD144" s="1394"/>
      <c r="AE144" s="1394"/>
      <c r="AF144" s="1394"/>
      <c r="AG144" s="1394"/>
      <c r="AH144" s="1395"/>
      <c r="AI144" s="1382"/>
      <c r="AJ144" s="1382"/>
      <c r="AK144" s="1382"/>
      <c r="AL144" s="1382"/>
      <c r="AM144" s="1382"/>
      <c r="AN144" s="1382"/>
      <c r="AO144" s="1382"/>
      <c r="AP144" s="1382"/>
      <c r="AQ144" s="1382"/>
      <c r="AR144" s="1382"/>
      <c r="AS144" s="1382"/>
      <c r="AT144" s="1382"/>
      <c r="AU144" s="1382"/>
      <c r="AV144" s="1382"/>
      <c r="AW144" s="1382"/>
      <c r="AX144" s="1382"/>
      <c r="AY144" s="1382"/>
      <c r="AZ144" s="1382"/>
      <c r="BA144" s="1382"/>
      <c r="BB144" s="1382"/>
      <c r="BC144" s="1382"/>
      <c r="BD144" s="1382"/>
      <c r="BE144" s="1382"/>
      <c r="BF144" s="1382"/>
      <c r="BG144" s="1382"/>
      <c r="BH144" s="1382"/>
      <c r="BI144" s="1382"/>
      <c r="BJ144" s="1382"/>
      <c r="BK144" s="1382"/>
      <c r="BL144" s="1382"/>
      <c r="BM144" s="1382"/>
      <c r="BN144" s="1382"/>
      <c r="BO144" s="1382"/>
      <c r="BP144" s="1382"/>
      <c r="BQ144" s="1382"/>
      <c r="BR144" s="1382"/>
      <c r="BS144" s="1382"/>
      <c r="BT144" s="1382"/>
      <c r="BU144" s="1382"/>
      <c r="BV144" s="1382"/>
      <c r="BW144" s="1382"/>
      <c r="BX144" s="1382"/>
      <c r="BY144" s="1382"/>
      <c r="BZ144" s="1382"/>
      <c r="CA144" s="1382"/>
      <c r="CB144" s="1382"/>
      <c r="CC144" s="1382"/>
      <c r="CD144" s="1382"/>
      <c r="CE144" s="1382"/>
      <c r="CF144" s="1382"/>
      <c r="CG144" s="1382"/>
      <c r="CH144" s="1382"/>
      <c r="CI144" s="1382"/>
      <c r="CJ144" s="1382"/>
      <c r="CK144" s="1382"/>
    </row>
    <row r="145" spans="1:89" ht="15.75" customHeight="1" thickBot="1" x14ac:dyDescent="0.3">
      <c r="A145" s="1382"/>
      <c r="B145" s="1800" t="s">
        <v>1927</v>
      </c>
      <c r="C145" s="1397" t="s">
        <v>1928</v>
      </c>
      <c r="D145" s="1398" t="s">
        <v>131</v>
      </c>
      <c r="E145" s="1398" t="s">
        <v>1929</v>
      </c>
      <c r="F145" s="1382"/>
      <c r="G145" s="1382"/>
      <c r="H145" s="1382"/>
      <c r="I145" s="1382"/>
      <c r="J145" s="1382"/>
      <c r="K145" s="1382"/>
      <c r="L145" s="1382"/>
      <c r="M145" s="1382"/>
      <c r="N145" s="1382"/>
      <c r="O145" s="1382"/>
      <c r="P145" s="138"/>
      <c r="Q145" s="1382"/>
      <c r="R145" s="1382"/>
      <c r="S145" s="1382"/>
      <c r="T145" s="1800" t="s">
        <v>1927</v>
      </c>
      <c r="U145" s="1397" t="s">
        <v>1928</v>
      </c>
      <c r="V145" s="1398" t="s">
        <v>131</v>
      </c>
      <c r="W145" s="1398" t="s">
        <v>1929</v>
      </c>
      <c r="X145" s="1382"/>
      <c r="Y145" s="1382"/>
      <c r="Z145" s="1382"/>
      <c r="AA145" s="1382"/>
      <c r="AB145" s="1382"/>
      <c r="AC145" s="1382"/>
      <c r="AD145" s="1382"/>
      <c r="AE145" s="1382"/>
      <c r="AF145" s="1382"/>
      <c r="AG145" s="1382"/>
      <c r="AH145" s="138"/>
      <c r="AI145" s="1382"/>
      <c r="AJ145" s="1382"/>
      <c r="AK145" s="1382"/>
      <c r="AL145" s="1382"/>
      <c r="AM145" s="1382"/>
      <c r="AN145" s="1382"/>
      <c r="AO145" s="1382"/>
      <c r="AP145" s="1382"/>
      <c r="AQ145" s="1382"/>
      <c r="AR145" s="1382"/>
      <c r="AS145" s="1382"/>
      <c r="AT145" s="1382"/>
      <c r="AU145" s="1382"/>
      <c r="AV145" s="1382"/>
      <c r="AW145" s="1382"/>
      <c r="AX145" s="1382"/>
      <c r="AY145" s="1382"/>
      <c r="AZ145" s="1382"/>
      <c r="BA145" s="1382"/>
      <c r="BB145" s="1382"/>
      <c r="BC145" s="1382"/>
      <c r="BD145" s="1382"/>
      <c r="BE145" s="1382"/>
      <c r="BF145" s="1382"/>
      <c r="BG145" s="1382"/>
      <c r="BH145" s="1382"/>
      <c r="BI145" s="1382"/>
      <c r="BJ145" s="1382"/>
      <c r="BK145" s="1382"/>
      <c r="BL145" s="1382"/>
      <c r="BM145" s="1382"/>
      <c r="BN145" s="1382"/>
      <c r="BO145" s="1382"/>
      <c r="BP145" s="1382"/>
      <c r="BQ145" s="1382"/>
      <c r="BR145" s="1382"/>
      <c r="BS145" s="1382"/>
      <c r="BT145" s="1382"/>
      <c r="BU145" s="1382"/>
      <c r="BV145" s="1382"/>
      <c r="BW145" s="1382"/>
      <c r="BX145" s="1382"/>
      <c r="BY145" s="1382"/>
      <c r="BZ145" s="1382"/>
      <c r="CA145" s="1382"/>
      <c r="CB145" s="1382"/>
      <c r="CC145" s="1382"/>
      <c r="CD145" s="1382"/>
      <c r="CE145" s="1382"/>
      <c r="CF145" s="1382"/>
      <c r="CG145" s="1382"/>
      <c r="CH145" s="1382"/>
      <c r="CI145" s="1382"/>
      <c r="CJ145" s="1382"/>
      <c r="CK145" s="1382"/>
    </row>
    <row r="146" spans="1:89" x14ac:dyDescent="0.25">
      <c r="A146" s="1382"/>
      <c r="B146" s="1796"/>
      <c r="C146" s="1399" t="s">
        <v>1930</v>
      </c>
      <c r="D146" s="1399" t="s">
        <v>1931</v>
      </c>
      <c r="E146" s="1400"/>
      <c r="F146" s="1382"/>
      <c r="G146" s="1382"/>
      <c r="H146" s="1382"/>
      <c r="I146" s="1382"/>
      <c r="J146" s="1382"/>
      <c r="K146" s="1382"/>
      <c r="L146" s="1382"/>
      <c r="M146" s="1382"/>
      <c r="N146" s="1382"/>
      <c r="O146" s="1382"/>
      <c r="P146" s="138"/>
      <c r="Q146" s="1382"/>
      <c r="R146" s="1382"/>
      <c r="S146" s="1382"/>
      <c r="T146" s="1796"/>
      <c r="U146" s="1399" t="s">
        <v>1930</v>
      </c>
      <c r="V146" s="1399" t="s">
        <v>1931</v>
      </c>
      <c r="W146" s="1400"/>
      <c r="X146" s="1382"/>
      <c r="Y146" s="1382"/>
      <c r="Z146" s="1382"/>
      <c r="AA146" s="1382"/>
      <c r="AB146" s="1382"/>
      <c r="AC146" s="1382"/>
      <c r="AD146" s="1382"/>
      <c r="AE146" s="1382"/>
      <c r="AF146" s="1382"/>
      <c r="AG146" s="1382"/>
      <c r="AH146" s="138"/>
      <c r="AI146" s="1382"/>
      <c r="AJ146" s="1382"/>
      <c r="AK146" s="1382"/>
      <c r="AL146" s="1382"/>
      <c r="AM146" s="1382"/>
      <c r="AN146" s="1382"/>
      <c r="AO146" s="1382"/>
      <c r="AP146" s="1382"/>
      <c r="AQ146" s="1382"/>
      <c r="AR146" s="1382"/>
      <c r="AS146" s="1382"/>
      <c r="AT146" s="1382"/>
      <c r="AU146" s="1382"/>
      <c r="AV146" s="1382"/>
      <c r="AW146" s="1382"/>
      <c r="AX146" s="1382"/>
      <c r="AY146" s="1382"/>
      <c r="AZ146" s="1382"/>
      <c r="BA146" s="1382"/>
      <c r="BB146" s="1382"/>
      <c r="BC146" s="1382"/>
      <c r="BD146" s="1382"/>
      <c r="BE146" s="1382"/>
      <c r="BF146" s="1382"/>
      <c r="BG146" s="1382"/>
      <c r="BH146" s="1382"/>
      <c r="BI146" s="1382"/>
      <c r="BJ146" s="1382"/>
      <c r="BK146" s="1382"/>
      <c r="BL146" s="1382"/>
      <c r="BM146" s="1382"/>
      <c r="BN146" s="1382"/>
      <c r="BO146" s="1382"/>
      <c r="BP146" s="1382"/>
      <c r="BQ146" s="1382"/>
      <c r="BR146" s="1382"/>
      <c r="BS146" s="1382"/>
      <c r="BT146" s="1382"/>
      <c r="BU146" s="1382"/>
      <c r="BV146" s="1382"/>
      <c r="BW146" s="1382"/>
      <c r="BX146" s="1382"/>
      <c r="BY146" s="1382"/>
      <c r="BZ146" s="1382"/>
      <c r="CA146" s="1382"/>
      <c r="CB146" s="1382"/>
      <c r="CC146" s="1382"/>
      <c r="CD146" s="1382"/>
      <c r="CE146" s="1382"/>
      <c r="CF146" s="1382"/>
      <c r="CG146" s="1382"/>
      <c r="CH146" s="1382"/>
      <c r="CI146" s="1382"/>
      <c r="CJ146" s="1382"/>
      <c r="CK146" s="1382"/>
    </row>
    <row r="147" spans="1:89" x14ac:dyDescent="0.25">
      <c r="A147" s="1382"/>
      <c r="B147" s="1796"/>
      <c r="C147" s="1401" t="s">
        <v>1930</v>
      </c>
      <c r="D147" s="1401" t="s">
        <v>1932</v>
      </c>
      <c r="E147" s="1402" t="s">
        <v>1933</v>
      </c>
      <c r="F147" s="1382"/>
      <c r="G147" s="1382"/>
      <c r="H147" s="1382"/>
      <c r="I147" s="1382"/>
      <c r="J147" s="1382"/>
      <c r="K147" s="1382"/>
      <c r="L147" s="1382"/>
      <c r="M147" s="1382"/>
      <c r="N147" s="1382"/>
      <c r="O147" s="1382"/>
      <c r="P147" s="138"/>
      <c r="Q147" s="1382"/>
      <c r="R147" s="1382"/>
      <c r="S147" s="1382"/>
      <c r="T147" s="1796"/>
      <c r="U147" s="1401" t="s">
        <v>1930</v>
      </c>
      <c r="V147" s="1401" t="s">
        <v>1932</v>
      </c>
      <c r="W147" s="1402" t="s">
        <v>1933</v>
      </c>
      <c r="X147" s="1382"/>
      <c r="Y147" s="1382"/>
      <c r="Z147" s="1382"/>
      <c r="AA147" s="1382"/>
      <c r="AB147" s="1382"/>
      <c r="AC147" s="1382"/>
      <c r="AD147" s="1382"/>
      <c r="AE147" s="1382"/>
      <c r="AF147" s="1382"/>
      <c r="AG147" s="1382"/>
      <c r="AH147" s="138"/>
      <c r="AI147" s="1382"/>
      <c r="AJ147" s="1382"/>
      <c r="AK147" s="1382"/>
      <c r="AL147" s="1382"/>
      <c r="AM147" s="1382"/>
      <c r="AN147" s="1382"/>
      <c r="AO147" s="1382"/>
      <c r="AP147" s="1382"/>
      <c r="AQ147" s="1382"/>
      <c r="AR147" s="1382"/>
      <c r="AS147" s="1382"/>
      <c r="AT147" s="1382"/>
      <c r="AU147" s="1382"/>
      <c r="AV147" s="1382"/>
      <c r="AW147" s="1382"/>
      <c r="AX147" s="1382"/>
      <c r="AY147" s="1382"/>
      <c r="AZ147" s="1382"/>
      <c r="BA147" s="1382"/>
      <c r="BB147" s="1382"/>
      <c r="BC147" s="1382"/>
      <c r="BD147" s="1382"/>
      <c r="BE147" s="1382"/>
      <c r="BF147" s="1382"/>
      <c r="BG147" s="1382"/>
      <c r="BH147" s="1382"/>
      <c r="BI147" s="1382"/>
      <c r="BJ147" s="1382"/>
      <c r="BK147" s="1382"/>
      <c r="BL147" s="1382"/>
      <c r="BM147" s="1382"/>
      <c r="BN147" s="1382"/>
      <c r="BO147" s="1382"/>
      <c r="BP147" s="1382"/>
      <c r="BQ147" s="1382"/>
      <c r="BR147" s="1382"/>
      <c r="BS147" s="1382"/>
      <c r="BT147" s="1382"/>
      <c r="BU147" s="1382"/>
      <c r="BV147" s="1382"/>
      <c r="BW147" s="1382"/>
      <c r="BX147" s="1382"/>
      <c r="BY147" s="1382"/>
      <c r="BZ147" s="1382"/>
      <c r="CA147" s="1382"/>
      <c r="CB147" s="1382"/>
      <c r="CC147" s="1382"/>
      <c r="CD147" s="1382"/>
      <c r="CE147" s="1382"/>
      <c r="CF147" s="1382"/>
      <c r="CG147" s="1382"/>
      <c r="CH147" s="1382"/>
      <c r="CI147" s="1382"/>
      <c r="CJ147" s="1382"/>
      <c r="CK147" s="1382"/>
    </row>
    <row r="148" spans="1:89" x14ac:dyDescent="0.25">
      <c r="A148" s="1382"/>
      <c r="B148" s="1796"/>
      <c r="C148" s="1401" t="s">
        <v>1930</v>
      </c>
      <c r="D148" s="1401" t="s">
        <v>1934</v>
      </c>
      <c r="E148" s="1402" t="s">
        <v>1802</v>
      </c>
      <c r="F148" s="1382"/>
      <c r="G148" s="1382"/>
      <c r="H148" s="1382"/>
      <c r="I148" s="1382"/>
      <c r="J148" s="1382"/>
      <c r="K148" s="1382"/>
      <c r="L148" s="1382"/>
      <c r="M148" s="1382"/>
      <c r="N148" s="1382"/>
      <c r="O148" s="1382"/>
      <c r="P148" s="138"/>
      <c r="Q148" s="1382"/>
      <c r="R148" s="1382"/>
      <c r="S148" s="1382"/>
      <c r="T148" s="1796"/>
      <c r="U148" s="1401" t="s">
        <v>1930</v>
      </c>
      <c r="V148" s="1401" t="s">
        <v>1934</v>
      </c>
      <c r="W148" s="1402" t="s">
        <v>1802</v>
      </c>
      <c r="X148" s="1382"/>
      <c r="Y148" s="1382"/>
      <c r="Z148" s="1382"/>
      <c r="AA148" s="1382"/>
      <c r="AB148" s="1382"/>
      <c r="AC148" s="1382"/>
      <c r="AD148" s="1382"/>
      <c r="AE148" s="1382"/>
      <c r="AF148" s="1382"/>
      <c r="AG148" s="1382"/>
      <c r="AH148" s="138"/>
      <c r="AI148" s="1382"/>
      <c r="AJ148" s="1382"/>
      <c r="AK148" s="1382"/>
      <c r="AL148" s="1382"/>
      <c r="AM148" s="1382"/>
      <c r="AN148" s="1382"/>
      <c r="AO148" s="1382"/>
      <c r="AP148" s="1382"/>
      <c r="AQ148" s="1382"/>
      <c r="AR148" s="1382"/>
      <c r="AS148" s="1382"/>
      <c r="AT148" s="1382"/>
      <c r="AU148" s="1382"/>
      <c r="AV148" s="1382"/>
      <c r="AW148" s="1382"/>
      <c r="AX148" s="1382"/>
      <c r="AY148" s="1382"/>
      <c r="AZ148" s="1382"/>
      <c r="BA148" s="1382"/>
      <c r="BB148" s="1382"/>
      <c r="BC148" s="1382"/>
      <c r="BD148" s="1382"/>
      <c r="BE148" s="1382"/>
      <c r="BF148" s="1382"/>
      <c r="BG148" s="1382"/>
      <c r="BH148" s="1382"/>
      <c r="BI148" s="1382"/>
      <c r="BJ148" s="1382"/>
      <c r="BK148" s="1382"/>
      <c r="BL148" s="1382"/>
      <c r="BM148" s="1382"/>
      <c r="BN148" s="1382"/>
      <c r="BO148" s="1382"/>
      <c r="BP148" s="1382"/>
      <c r="BQ148" s="1382"/>
      <c r="BR148" s="1382"/>
      <c r="BS148" s="1382"/>
      <c r="BT148" s="1382"/>
      <c r="BU148" s="1382"/>
      <c r="BV148" s="1382"/>
      <c r="BW148" s="1382"/>
      <c r="BX148" s="1382"/>
      <c r="BY148" s="1382"/>
      <c r="BZ148" s="1382"/>
      <c r="CA148" s="1382"/>
      <c r="CB148" s="1382"/>
      <c r="CC148" s="1382"/>
      <c r="CD148" s="1382"/>
      <c r="CE148" s="1382"/>
      <c r="CF148" s="1382"/>
      <c r="CG148" s="1382"/>
      <c r="CH148" s="1382"/>
      <c r="CI148" s="1382"/>
      <c r="CJ148" s="1382"/>
      <c r="CK148" s="1382"/>
    </row>
    <row r="149" spans="1:89" ht="15.75" thickBot="1" x14ac:dyDescent="0.3">
      <c r="A149" s="1382"/>
      <c r="B149" s="1797"/>
      <c r="C149" s="1403" t="s">
        <v>1930</v>
      </c>
      <c r="D149" s="1403" t="s">
        <v>1935</v>
      </c>
      <c r="E149" s="1404" t="s">
        <v>1936</v>
      </c>
      <c r="F149" s="1382"/>
      <c r="G149" s="1382"/>
      <c r="H149" s="1382"/>
      <c r="I149" s="1382"/>
      <c r="J149" s="1382"/>
      <c r="K149" s="1382"/>
      <c r="L149" s="1382"/>
      <c r="M149" s="1382"/>
      <c r="N149" s="1382"/>
      <c r="O149" s="1382"/>
      <c r="P149" s="138"/>
      <c r="Q149" s="1382"/>
      <c r="R149" s="1382"/>
      <c r="S149" s="1382"/>
      <c r="T149" s="1797"/>
      <c r="U149" s="1403" t="s">
        <v>1930</v>
      </c>
      <c r="V149" s="1403" t="s">
        <v>1935</v>
      </c>
      <c r="W149" s="1404" t="s">
        <v>1936</v>
      </c>
      <c r="X149" s="1382"/>
      <c r="Y149" s="1382"/>
      <c r="Z149" s="1382"/>
      <c r="AA149" s="1382"/>
      <c r="AB149" s="1382"/>
      <c r="AC149" s="1382"/>
      <c r="AD149" s="1382"/>
      <c r="AE149" s="1382"/>
      <c r="AF149" s="1382"/>
      <c r="AG149" s="1382"/>
      <c r="AH149" s="138"/>
      <c r="AI149" s="1382"/>
      <c r="AJ149" s="1382"/>
      <c r="AK149" s="1382"/>
      <c r="AL149" s="1382"/>
      <c r="AM149" s="1382"/>
      <c r="AN149" s="1382"/>
      <c r="AO149" s="1382"/>
      <c r="AP149" s="1382"/>
      <c r="AQ149" s="1382"/>
      <c r="AR149" s="1382"/>
      <c r="AS149" s="1382"/>
      <c r="AT149" s="1382"/>
      <c r="AU149" s="1382"/>
      <c r="AV149" s="1382"/>
      <c r="AW149" s="1382"/>
      <c r="AX149" s="1382"/>
      <c r="AY149" s="1382"/>
      <c r="AZ149" s="1382"/>
      <c r="BA149" s="1382"/>
      <c r="BB149" s="1382"/>
      <c r="BC149" s="1382"/>
      <c r="BD149" s="1382"/>
      <c r="BE149" s="1382"/>
      <c r="BF149" s="1382"/>
      <c r="BG149" s="1382"/>
      <c r="BH149" s="1382"/>
      <c r="BI149" s="1382"/>
      <c r="BJ149" s="1382"/>
      <c r="BK149" s="1382"/>
      <c r="BL149" s="1382"/>
      <c r="BM149" s="1382"/>
      <c r="BN149" s="1382"/>
      <c r="BO149" s="1382"/>
      <c r="BP149" s="1382"/>
      <c r="BQ149" s="1382"/>
      <c r="BR149" s="1382"/>
      <c r="BS149" s="1382"/>
      <c r="BT149" s="1382"/>
      <c r="BU149" s="1382"/>
      <c r="BV149" s="1382"/>
      <c r="BW149" s="1382"/>
      <c r="BX149" s="1382"/>
      <c r="BY149" s="1382"/>
      <c r="BZ149" s="1382"/>
      <c r="CA149" s="1382"/>
      <c r="CB149" s="1382"/>
      <c r="CC149" s="1382"/>
      <c r="CD149" s="1382"/>
      <c r="CE149" s="1382"/>
      <c r="CF149" s="1382"/>
      <c r="CG149" s="1382"/>
      <c r="CH149" s="1382"/>
      <c r="CI149" s="1382"/>
      <c r="CJ149" s="1382"/>
      <c r="CK149" s="1382"/>
    </row>
    <row r="150" spans="1:89" ht="15.75" customHeight="1" thickBot="1" x14ac:dyDescent="0.3">
      <c r="A150" s="1382"/>
      <c r="B150" s="1795" t="s">
        <v>1937</v>
      </c>
      <c r="C150" s="1406" t="s">
        <v>1938</v>
      </c>
      <c r="D150" s="1406" t="s">
        <v>1928</v>
      </c>
      <c r="E150" s="1406" t="s">
        <v>131</v>
      </c>
      <c r="F150" s="1406" t="s">
        <v>1929</v>
      </c>
      <c r="G150" s="1406" t="s">
        <v>1939</v>
      </c>
      <c r="H150" s="1407" t="s">
        <v>1940</v>
      </c>
      <c r="I150" s="1408" t="s">
        <v>794</v>
      </c>
      <c r="J150" s="1408" t="s">
        <v>795</v>
      </c>
      <c r="K150" s="1408" t="s">
        <v>800</v>
      </c>
      <c r="L150" s="1408" t="s">
        <v>801</v>
      </c>
      <c r="M150" s="1408" t="s">
        <v>204</v>
      </c>
      <c r="N150" s="1382"/>
      <c r="O150" s="1382"/>
      <c r="P150" s="138"/>
      <c r="Q150" s="1382"/>
      <c r="R150" s="1382"/>
      <c r="S150" s="1382"/>
      <c r="T150" s="1795" t="s">
        <v>1937</v>
      </c>
      <c r="U150" s="1406" t="s">
        <v>1938</v>
      </c>
      <c r="V150" s="1406" t="s">
        <v>1928</v>
      </c>
      <c r="W150" s="1406" t="s">
        <v>131</v>
      </c>
      <c r="X150" s="1406" t="s">
        <v>1929</v>
      </c>
      <c r="Y150" s="1406" t="s">
        <v>1939</v>
      </c>
      <c r="Z150" s="1407" t="s">
        <v>1940</v>
      </c>
      <c r="AA150" s="1408" t="s">
        <v>794</v>
      </c>
      <c r="AB150" s="1408" t="s">
        <v>795</v>
      </c>
      <c r="AC150" s="1408" t="s">
        <v>800</v>
      </c>
      <c r="AD150" s="1408" t="s">
        <v>801</v>
      </c>
      <c r="AE150" s="1408" t="s">
        <v>204</v>
      </c>
      <c r="AF150" s="1382"/>
      <c r="AG150" s="1382"/>
      <c r="AH150" s="138"/>
      <c r="AI150" s="1382"/>
      <c r="AJ150" s="1382"/>
      <c r="AK150" s="1382"/>
      <c r="AL150" s="1382"/>
      <c r="AM150" s="1382"/>
      <c r="AN150" s="1382"/>
      <c r="AO150" s="1382"/>
      <c r="AP150" s="1382"/>
      <c r="AQ150" s="1382"/>
      <c r="AR150" s="1382"/>
      <c r="AS150" s="1382"/>
      <c r="AT150" s="1382"/>
      <c r="AU150" s="1382"/>
      <c r="AV150" s="1382"/>
      <c r="AW150" s="1382"/>
      <c r="AX150" s="1382"/>
      <c r="AY150" s="1382"/>
      <c r="AZ150" s="1382"/>
      <c r="BA150" s="1382"/>
      <c r="BB150" s="1382"/>
      <c r="BC150" s="1382"/>
      <c r="BD150" s="1382"/>
      <c r="BE150" s="1382"/>
      <c r="BF150" s="1382"/>
      <c r="BG150" s="1382"/>
      <c r="BH150" s="1382"/>
      <c r="BI150" s="1382"/>
      <c r="BJ150" s="1382"/>
      <c r="BK150" s="1382"/>
      <c r="BL150" s="1382"/>
      <c r="BM150" s="1382"/>
      <c r="BN150" s="1382"/>
      <c r="BO150" s="1382"/>
      <c r="BP150" s="1382"/>
      <c r="BQ150" s="1382"/>
      <c r="BR150" s="1382"/>
      <c r="BS150" s="1382"/>
      <c r="BT150" s="1382"/>
      <c r="BU150" s="1382"/>
      <c r="BV150" s="1382"/>
      <c r="BW150" s="1382"/>
      <c r="BX150" s="1382"/>
      <c r="BY150" s="1382"/>
      <c r="BZ150" s="1382"/>
      <c r="CA150" s="1382"/>
      <c r="CB150" s="1382"/>
      <c r="CC150" s="1382"/>
      <c r="CD150" s="1382"/>
      <c r="CE150" s="1382"/>
      <c r="CF150" s="1382"/>
      <c r="CG150" s="1382"/>
      <c r="CH150" s="1382"/>
      <c r="CI150" s="1382"/>
      <c r="CJ150" s="1382"/>
      <c r="CK150" s="1382"/>
    </row>
    <row r="151" spans="1:89" x14ac:dyDescent="0.25">
      <c r="A151" s="1382"/>
      <c r="B151" s="1796"/>
      <c r="C151" s="1405">
        <v>1</v>
      </c>
      <c r="D151" s="1402" t="s">
        <v>1941</v>
      </c>
      <c r="E151" s="1402" t="s">
        <v>1527</v>
      </c>
      <c r="F151" s="1402" t="str">
        <f>'Required Info to Submit'!E23</f>
        <v/>
      </c>
      <c r="G151" s="1409" t="str">
        <f>'Required Info to Submit'!K23</f>
        <v/>
      </c>
      <c r="H151" s="1410" t="str">
        <f>'Required Info to Submit'!L23</f>
        <v/>
      </c>
      <c r="I151" s="1402" t="str">
        <f>'Required Info to Submit'!F23</f>
        <v/>
      </c>
      <c r="J151" s="1402" t="str">
        <f>'Required Info to Submit'!G23</f>
        <v/>
      </c>
      <c r="K151" s="1402" t="str">
        <f>'Required Info to Submit'!H23</f>
        <v/>
      </c>
      <c r="L151" s="1402" t="str">
        <f>'Required Info to Submit'!I23</f>
        <v/>
      </c>
      <c r="M151" s="1402" t="str">
        <f>'Required Info to Submit'!J23</f>
        <v/>
      </c>
      <c r="N151" s="1382"/>
      <c r="O151" s="1382"/>
      <c r="P151" s="138"/>
      <c r="Q151" s="1382"/>
      <c r="R151" s="1382"/>
      <c r="S151" s="1382"/>
      <c r="T151" s="1796"/>
      <c r="U151" s="1405">
        <v>1</v>
      </c>
      <c r="V151" s="1402" t="s">
        <v>1941</v>
      </c>
      <c r="W151" s="1402" t="s">
        <v>1527</v>
      </c>
      <c r="X151" s="1412" t="str">
        <f>'Required Info to Submit'!E23</f>
        <v/>
      </c>
      <c r="Y151" s="1488" t="str">
        <f>'Required Info to Submit'!K23</f>
        <v/>
      </c>
      <c r="Z151" s="1489" t="str">
        <f>'Required Info to Submit'!L23</f>
        <v/>
      </c>
      <c r="AA151" s="1412" t="str">
        <f>'Required Info to Submit'!F23</f>
        <v/>
      </c>
      <c r="AB151" s="1412" t="str">
        <f>'Required Info to Submit'!G23</f>
        <v/>
      </c>
      <c r="AC151" s="1412" t="str">
        <f>'Required Info to Submit'!H23</f>
        <v/>
      </c>
      <c r="AD151" s="1412" t="str">
        <f>'Required Info to Submit'!I23</f>
        <v/>
      </c>
      <c r="AE151" s="1412" t="str">
        <f>'Required Info to Submit'!J23</f>
        <v/>
      </c>
      <c r="AF151" s="1382"/>
      <c r="AG151" s="1382"/>
      <c r="AH151" s="138"/>
      <c r="AI151" s="1382"/>
      <c r="AJ151" s="1382"/>
      <c r="AK151" s="1382"/>
      <c r="AL151" s="1382"/>
      <c r="AM151" s="1382"/>
      <c r="AN151" s="1382"/>
      <c r="AO151" s="1382"/>
      <c r="AP151" s="1382"/>
      <c r="AQ151" s="1382"/>
      <c r="AR151" s="1382"/>
      <c r="AS151" s="1382"/>
      <c r="AT151" s="1382"/>
      <c r="AU151" s="1382"/>
      <c r="AV151" s="1382"/>
      <c r="AW151" s="1382"/>
      <c r="AX151" s="1382"/>
      <c r="AY151" s="1382"/>
      <c r="AZ151" s="1382"/>
      <c r="BA151" s="1382"/>
      <c r="BB151" s="1382"/>
      <c r="BC151" s="1382"/>
      <c r="BD151" s="1382"/>
      <c r="BE151" s="1382"/>
      <c r="BF151" s="1382"/>
      <c r="BG151" s="1382"/>
      <c r="BH151" s="1382"/>
      <c r="BI151" s="1382"/>
      <c r="BJ151" s="1382"/>
      <c r="BK151" s="1382"/>
      <c r="BL151" s="1382"/>
      <c r="BM151" s="1382"/>
      <c r="BN151" s="1382"/>
      <c r="BO151" s="1382"/>
      <c r="BP151" s="1382"/>
      <c r="BQ151" s="1382"/>
      <c r="BR151" s="1382"/>
      <c r="BS151" s="1382"/>
      <c r="BT151" s="1382"/>
      <c r="BU151" s="1382"/>
      <c r="BV151" s="1382"/>
      <c r="BW151" s="1382"/>
      <c r="BX151" s="1382"/>
      <c r="BY151" s="1382"/>
      <c r="BZ151" s="1382"/>
      <c r="CA151" s="1382"/>
      <c r="CB151" s="1382"/>
      <c r="CC151" s="1382"/>
      <c r="CD151" s="1382"/>
      <c r="CE151" s="1382"/>
      <c r="CF151" s="1382"/>
      <c r="CG151" s="1382"/>
      <c r="CH151" s="1382"/>
      <c r="CI151" s="1382"/>
      <c r="CJ151" s="1382"/>
      <c r="CK151" s="1382"/>
    </row>
    <row r="152" spans="1:89" x14ac:dyDescent="0.25">
      <c r="A152" s="1382"/>
      <c r="B152" s="1796"/>
      <c r="C152" s="1414">
        <v>2</v>
      </c>
      <c r="D152" s="1402" t="s">
        <v>1941</v>
      </c>
      <c r="E152" s="1402" t="s">
        <v>1527</v>
      </c>
      <c r="F152" s="1402" t="str">
        <f>'Required Info to Submit'!E24</f>
        <v/>
      </c>
      <c r="G152" s="1409" t="str">
        <f>'Required Info to Submit'!K24</f>
        <v/>
      </c>
      <c r="H152" s="1410" t="str">
        <f>'Required Info to Submit'!L24</f>
        <v/>
      </c>
      <c r="I152" s="1402" t="str">
        <f>'Required Info to Submit'!F24</f>
        <v/>
      </c>
      <c r="J152" s="1402" t="str">
        <f>'Required Info to Submit'!G24</f>
        <v/>
      </c>
      <c r="K152" s="1402" t="str">
        <f>'Required Info to Submit'!H24</f>
        <v/>
      </c>
      <c r="L152" s="1402" t="str">
        <f>'Required Info to Submit'!I24</f>
        <v/>
      </c>
      <c r="M152" s="1402" t="str">
        <f>'Required Info to Submit'!J24</f>
        <v/>
      </c>
      <c r="N152" s="1382"/>
      <c r="O152" s="1382"/>
      <c r="P152" s="138"/>
      <c r="Q152" s="1382"/>
      <c r="R152" s="1382"/>
      <c r="S152" s="1382"/>
      <c r="T152" s="1796"/>
      <c r="U152" s="1414">
        <v>2</v>
      </c>
      <c r="V152" s="1402" t="s">
        <v>1941</v>
      </c>
      <c r="W152" s="1402" t="s">
        <v>1527</v>
      </c>
      <c r="X152" s="1412" t="str">
        <f>'Required Info to Submit'!E24</f>
        <v/>
      </c>
      <c r="Y152" s="1488" t="str">
        <f>'Required Info to Submit'!K24</f>
        <v/>
      </c>
      <c r="Z152" s="1489" t="str">
        <f>'Required Info to Submit'!L24</f>
        <v/>
      </c>
      <c r="AA152" s="1412" t="str">
        <f>'Required Info to Submit'!F24</f>
        <v/>
      </c>
      <c r="AB152" s="1412" t="str">
        <f>'Required Info to Submit'!G24</f>
        <v/>
      </c>
      <c r="AC152" s="1412" t="str">
        <f>'Required Info to Submit'!H24</f>
        <v/>
      </c>
      <c r="AD152" s="1412" t="str">
        <f>'Required Info to Submit'!I24</f>
        <v/>
      </c>
      <c r="AE152" s="1412" t="str">
        <f>'Required Info to Submit'!J24</f>
        <v/>
      </c>
      <c r="AF152" s="1382"/>
      <c r="AG152" s="1382"/>
      <c r="AH152" s="138"/>
      <c r="AI152" s="1382"/>
      <c r="AJ152" s="1382"/>
      <c r="AK152" s="1382"/>
      <c r="AL152" s="1382"/>
      <c r="AM152" s="1382"/>
      <c r="AN152" s="1382"/>
      <c r="AO152" s="1382"/>
      <c r="AP152" s="1382"/>
      <c r="AQ152" s="1382"/>
      <c r="AR152" s="1382"/>
      <c r="AS152" s="1382"/>
      <c r="AT152" s="1382"/>
      <c r="AU152" s="1382"/>
      <c r="AV152" s="1382"/>
      <c r="AW152" s="1382"/>
      <c r="AX152" s="1382"/>
      <c r="AY152" s="1382"/>
      <c r="AZ152" s="1382"/>
      <c r="BA152" s="1382"/>
      <c r="BB152" s="1382"/>
      <c r="BC152" s="1382"/>
      <c r="BD152" s="1382"/>
      <c r="BE152" s="1382"/>
      <c r="BF152" s="1382"/>
      <c r="BG152" s="1382"/>
      <c r="BH152" s="1382"/>
      <c r="BI152" s="1382"/>
      <c r="BJ152" s="1382"/>
      <c r="BK152" s="1382"/>
      <c r="BL152" s="1382"/>
      <c r="BM152" s="1382"/>
      <c r="BN152" s="1382"/>
      <c r="BO152" s="1382"/>
      <c r="BP152" s="1382"/>
      <c r="BQ152" s="1382"/>
      <c r="BR152" s="1382"/>
      <c r="BS152" s="1382"/>
      <c r="BT152" s="1382"/>
      <c r="BU152" s="1382"/>
      <c r="BV152" s="1382"/>
      <c r="BW152" s="1382"/>
      <c r="BX152" s="1382"/>
      <c r="BY152" s="1382"/>
      <c r="BZ152" s="1382"/>
      <c r="CA152" s="1382"/>
      <c r="CB152" s="1382"/>
      <c r="CC152" s="1382"/>
      <c r="CD152" s="1382"/>
      <c r="CE152" s="1382"/>
      <c r="CF152" s="1382"/>
      <c r="CG152" s="1382"/>
      <c r="CH152" s="1382"/>
      <c r="CI152" s="1382"/>
      <c r="CJ152" s="1382"/>
      <c r="CK152" s="1382"/>
    </row>
    <row r="153" spans="1:89" x14ac:dyDescent="0.25">
      <c r="A153" s="1382"/>
      <c r="B153" s="1796"/>
      <c r="C153" s="1414">
        <v>3</v>
      </c>
      <c r="D153" s="1402" t="s">
        <v>1941</v>
      </c>
      <c r="E153" s="1402" t="s">
        <v>1527</v>
      </c>
      <c r="F153" s="1402" t="str">
        <f>'Required Info to Submit'!E25</f>
        <v/>
      </c>
      <c r="G153" s="1409" t="str">
        <f>'Required Info to Submit'!K25</f>
        <v/>
      </c>
      <c r="H153" s="1410" t="str">
        <f>'Required Info to Submit'!L25</f>
        <v/>
      </c>
      <c r="I153" s="1402" t="str">
        <f>'Required Info to Submit'!F25</f>
        <v/>
      </c>
      <c r="J153" s="1402" t="str">
        <f>'Required Info to Submit'!G25</f>
        <v/>
      </c>
      <c r="K153" s="1402" t="str">
        <f>'Required Info to Submit'!H25</f>
        <v/>
      </c>
      <c r="L153" s="1402" t="str">
        <f>'Required Info to Submit'!I25</f>
        <v/>
      </c>
      <c r="M153" s="1402" t="str">
        <f>'Required Info to Submit'!J25</f>
        <v/>
      </c>
      <c r="N153" s="1382"/>
      <c r="O153" s="1382"/>
      <c r="P153" s="138"/>
      <c r="Q153" s="1382"/>
      <c r="R153" s="1382"/>
      <c r="S153" s="1382"/>
      <c r="T153" s="1796"/>
      <c r="U153" s="1414">
        <v>3</v>
      </c>
      <c r="V153" s="1402" t="s">
        <v>1941</v>
      </c>
      <c r="W153" s="1402" t="s">
        <v>1527</v>
      </c>
      <c r="X153" s="1412" t="str">
        <f>'Required Info to Submit'!E25</f>
        <v/>
      </c>
      <c r="Y153" s="1488" t="str">
        <f>'Required Info to Submit'!K25</f>
        <v/>
      </c>
      <c r="Z153" s="1489" t="str">
        <f>'Required Info to Submit'!L25</f>
        <v/>
      </c>
      <c r="AA153" s="1412" t="str">
        <f>'Required Info to Submit'!F25</f>
        <v/>
      </c>
      <c r="AB153" s="1412" t="str">
        <f>'Required Info to Submit'!G25</f>
        <v/>
      </c>
      <c r="AC153" s="1412" t="str">
        <f>'Required Info to Submit'!H25</f>
        <v/>
      </c>
      <c r="AD153" s="1412" t="str">
        <f>'Required Info to Submit'!I25</f>
        <v/>
      </c>
      <c r="AE153" s="1412" t="str">
        <f>'Required Info to Submit'!J25</f>
        <v/>
      </c>
      <c r="AF153" s="1382"/>
      <c r="AG153" s="1382"/>
      <c r="AH153" s="138"/>
      <c r="AI153" s="1382"/>
      <c r="AJ153" s="1382"/>
      <c r="AK153" s="1382"/>
      <c r="AL153" s="1382"/>
      <c r="AM153" s="1382"/>
      <c r="AN153" s="1382"/>
      <c r="AO153" s="1382"/>
      <c r="AP153" s="1382"/>
      <c r="AQ153" s="1382"/>
      <c r="AR153" s="1382"/>
      <c r="AS153" s="1382"/>
      <c r="AT153" s="1382"/>
      <c r="AU153" s="1382"/>
      <c r="AV153" s="1382"/>
      <c r="AW153" s="1382"/>
      <c r="AX153" s="1382"/>
      <c r="AY153" s="1382"/>
      <c r="AZ153" s="1382"/>
      <c r="BA153" s="1382"/>
      <c r="BB153" s="1382"/>
      <c r="BC153" s="1382"/>
      <c r="BD153" s="1382"/>
      <c r="BE153" s="1382"/>
      <c r="BF153" s="1382"/>
      <c r="BG153" s="1382"/>
      <c r="BH153" s="1382"/>
      <c r="BI153" s="1382"/>
      <c r="BJ153" s="1382"/>
      <c r="BK153" s="1382"/>
      <c r="BL153" s="1382"/>
      <c r="BM153" s="1382"/>
      <c r="BN153" s="1382"/>
      <c r="BO153" s="1382"/>
      <c r="BP153" s="1382"/>
      <c r="BQ153" s="1382"/>
      <c r="BR153" s="1382"/>
      <c r="BS153" s="1382"/>
      <c r="BT153" s="1382"/>
      <c r="BU153" s="1382"/>
      <c r="BV153" s="1382"/>
      <c r="BW153" s="1382"/>
      <c r="BX153" s="1382"/>
      <c r="BY153" s="1382"/>
      <c r="BZ153" s="1382"/>
      <c r="CA153" s="1382"/>
      <c r="CB153" s="1382"/>
      <c r="CC153" s="1382"/>
      <c r="CD153" s="1382"/>
      <c r="CE153" s="1382"/>
      <c r="CF153" s="1382"/>
      <c r="CG153" s="1382"/>
      <c r="CH153" s="1382"/>
      <c r="CI153" s="1382"/>
      <c r="CJ153" s="1382"/>
      <c r="CK153" s="1382"/>
    </row>
    <row r="154" spans="1:89" x14ac:dyDescent="0.25">
      <c r="A154" s="1382"/>
      <c r="B154" s="1796"/>
      <c r="C154" s="1414">
        <v>4</v>
      </c>
      <c r="D154" s="1402" t="s">
        <v>1941</v>
      </c>
      <c r="E154" s="1402" t="s">
        <v>1527</v>
      </c>
      <c r="F154" s="1402" t="str">
        <f>'Required Info to Submit'!E26</f>
        <v/>
      </c>
      <c r="G154" s="1409" t="str">
        <f>'Required Info to Submit'!K26</f>
        <v/>
      </c>
      <c r="H154" s="1410" t="str">
        <f>'Required Info to Submit'!L26</f>
        <v/>
      </c>
      <c r="I154" s="1402" t="str">
        <f>'Required Info to Submit'!F26</f>
        <v/>
      </c>
      <c r="J154" s="1402" t="str">
        <f>'Required Info to Submit'!G26</f>
        <v/>
      </c>
      <c r="K154" s="1402" t="str">
        <f>'Required Info to Submit'!H26</f>
        <v/>
      </c>
      <c r="L154" s="1402" t="str">
        <f>'Required Info to Submit'!I26</f>
        <v/>
      </c>
      <c r="M154" s="1402" t="str">
        <f>'Required Info to Submit'!J26</f>
        <v/>
      </c>
      <c r="N154" s="1382"/>
      <c r="O154" s="1382"/>
      <c r="P154" s="138"/>
      <c r="Q154" s="1382"/>
      <c r="R154" s="1382"/>
      <c r="S154" s="1382"/>
      <c r="T154" s="1796"/>
      <c r="U154" s="1414">
        <v>4</v>
      </c>
      <c r="V154" s="1402" t="s">
        <v>1941</v>
      </c>
      <c r="W154" s="1402" t="s">
        <v>1527</v>
      </c>
      <c r="X154" s="1412" t="str">
        <f>'Required Info to Submit'!E26</f>
        <v/>
      </c>
      <c r="Y154" s="1488" t="str">
        <f>'Required Info to Submit'!K26</f>
        <v/>
      </c>
      <c r="Z154" s="1489" t="str">
        <f>'Required Info to Submit'!L26</f>
        <v/>
      </c>
      <c r="AA154" s="1412" t="str">
        <f>'Required Info to Submit'!F26</f>
        <v/>
      </c>
      <c r="AB154" s="1412" t="str">
        <f>'Required Info to Submit'!G26</f>
        <v/>
      </c>
      <c r="AC154" s="1412" t="str">
        <f>'Required Info to Submit'!H26</f>
        <v/>
      </c>
      <c r="AD154" s="1412" t="str">
        <f>'Required Info to Submit'!I26</f>
        <v/>
      </c>
      <c r="AE154" s="1412" t="str">
        <f>'Required Info to Submit'!J26</f>
        <v/>
      </c>
      <c r="AF154" s="1382"/>
      <c r="AG154" s="1382"/>
      <c r="AH154" s="138"/>
      <c r="AI154" s="1382"/>
      <c r="AJ154" s="1382"/>
      <c r="AK154" s="1382"/>
      <c r="AL154" s="1382"/>
      <c r="AM154" s="1382"/>
      <c r="AN154" s="1382"/>
      <c r="AO154" s="1382"/>
      <c r="AP154" s="1382"/>
      <c r="AQ154" s="1382"/>
      <c r="AR154" s="1382"/>
      <c r="AS154" s="1382"/>
      <c r="AT154" s="1382"/>
      <c r="AU154" s="1382"/>
      <c r="AV154" s="1382"/>
      <c r="AW154" s="1382"/>
      <c r="AX154" s="1382"/>
      <c r="AY154" s="1382"/>
      <c r="AZ154" s="1382"/>
      <c r="BA154" s="1382"/>
      <c r="BB154" s="1382"/>
      <c r="BC154" s="1382"/>
      <c r="BD154" s="1382"/>
      <c r="BE154" s="1382"/>
      <c r="BF154" s="1382"/>
      <c r="BG154" s="1382"/>
      <c r="BH154" s="1382"/>
      <c r="BI154" s="1382"/>
      <c r="BJ154" s="1382"/>
      <c r="BK154" s="1382"/>
      <c r="BL154" s="1382"/>
      <c r="BM154" s="1382"/>
      <c r="BN154" s="1382"/>
      <c r="BO154" s="1382"/>
      <c r="BP154" s="1382"/>
      <c r="BQ154" s="1382"/>
      <c r="BR154" s="1382"/>
      <c r="BS154" s="1382"/>
      <c r="BT154" s="1382"/>
      <c r="BU154" s="1382"/>
      <c r="BV154" s="1382"/>
      <c r="BW154" s="1382"/>
      <c r="BX154" s="1382"/>
      <c r="BY154" s="1382"/>
      <c r="BZ154" s="1382"/>
      <c r="CA154" s="1382"/>
      <c r="CB154" s="1382"/>
      <c r="CC154" s="1382"/>
      <c r="CD154" s="1382"/>
      <c r="CE154" s="1382"/>
      <c r="CF154" s="1382"/>
      <c r="CG154" s="1382"/>
      <c r="CH154" s="1382"/>
      <c r="CI154" s="1382"/>
      <c r="CJ154" s="1382"/>
      <c r="CK154" s="1382"/>
    </row>
    <row r="155" spans="1:89" x14ac:dyDescent="0.25">
      <c r="A155" s="1382"/>
      <c r="B155" s="1796"/>
      <c r="C155" s="1414">
        <v>5</v>
      </c>
      <c r="D155" s="1402" t="s">
        <v>1941</v>
      </c>
      <c r="E155" s="1402" t="s">
        <v>1527</v>
      </c>
      <c r="F155" s="1402" t="str">
        <f>'Required Info to Submit'!E27</f>
        <v/>
      </c>
      <c r="G155" s="1409" t="str">
        <f>'Required Info to Submit'!K27</f>
        <v/>
      </c>
      <c r="H155" s="1410" t="str">
        <f>'Required Info to Submit'!L27</f>
        <v/>
      </c>
      <c r="I155" s="1402" t="str">
        <f>'Required Info to Submit'!F27</f>
        <v/>
      </c>
      <c r="J155" s="1402" t="str">
        <f>'Required Info to Submit'!G27</f>
        <v/>
      </c>
      <c r="K155" s="1402" t="str">
        <f>'Required Info to Submit'!H27</f>
        <v/>
      </c>
      <c r="L155" s="1402" t="str">
        <f>'Required Info to Submit'!I27</f>
        <v/>
      </c>
      <c r="M155" s="1402" t="str">
        <f>'Required Info to Submit'!J27</f>
        <v/>
      </c>
      <c r="N155" s="1382"/>
      <c r="O155" s="1382"/>
      <c r="P155" s="138"/>
      <c r="Q155" s="1382"/>
      <c r="R155" s="1382"/>
      <c r="S155" s="1382"/>
      <c r="T155" s="1796"/>
      <c r="U155" s="1414">
        <v>5</v>
      </c>
      <c r="V155" s="1402" t="s">
        <v>1941</v>
      </c>
      <c r="W155" s="1402" t="s">
        <v>1527</v>
      </c>
      <c r="X155" s="1412" t="str">
        <f>'Required Info to Submit'!E27</f>
        <v/>
      </c>
      <c r="Y155" s="1488" t="str">
        <f>'Required Info to Submit'!K27</f>
        <v/>
      </c>
      <c r="Z155" s="1489" t="str">
        <f>'Required Info to Submit'!L27</f>
        <v/>
      </c>
      <c r="AA155" s="1412" t="str">
        <f>'Required Info to Submit'!F27</f>
        <v/>
      </c>
      <c r="AB155" s="1412" t="str">
        <f>'Required Info to Submit'!G27</f>
        <v/>
      </c>
      <c r="AC155" s="1412" t="str">
        <f>'Required Info to Submit'!H27</f>
        <v/>
      </c>
      <c r="AD155" s="1412" t="str">
        <f>'Required Info to Submit'!I27</f>
        <v/>
      </c>
      <c r="AE155" s="1412" t="str">
        <f>'Required Info to Submit'!J27</f>
        <v/>
      </c>
      <c r="AF155" s="1382"/>
      <c r="AG155" s="1382"/>
      <c r="AH155" s="138"/>
      <c r="AI155" s="1382"/>
      <c r="AJ155" s="1382"/>
      <c r="AK155" s="1382"/>
      <c r="AL155" s="1382"/>
      <c r="AM155" s="1382"/>
      <c r="AN155" s="1382"/>
      <c r="AO155" s="1382"/>
      <c r="AP155" s="1382"/>
      <c r="AQ155" s="1382"/>
      <c r="AR155" s="1382"/>
      <c r="AS155" s="1382"/>
      <c r="AT155" s="1382"/>
      <c r="AU155" s="1382"/>
      <c r="AV155" s="1382"/>
      <c r="AW155" s="1382"/>
      <c r="AX155" s="1382"/>
      <c r="AY155" s="1382"/>
      <c r="AZ155" s="1382"/>
      <c r="BA155" s="1382"/>
      <c r="BB155" s="1382"/>
      <c r="BC155" s="1382"/>
      <c r="BD155" s="1382"/>
      <c r="BE155" s="1382"/>
      <c r="BF155" s="1382"/>
      <c r="BG155" s="1382"/>
      <c r="BH155" s="1382"/>
      <c r="BI155" s="1382"/>
      <c r="BJ155" s="1382"/>
      <c r="BK155" s="1382"/>
      <c r="BL155" s="1382"/>
      <c r="BM155" s="1382"/>
      <c r="BN155" s="1382"/>
      <c r="BO155" s="1382"/>
      <c r="BP155" s="1382"/>
      <c r="BQ155" s="1382"/>
      <c r="BR155" s="1382"/>
      <c r="BS155" s="1382"/>
      <c r="BT155" s="1382"/>
      <c r="BU155" s="1382"/>
      <c r="BV155" s="1382"/>
      <c r="BW155" s="1382"/>
      <c r="BX155" s="1382"/>
      <c r="BY155" s="1382"/>
      <c r="BZ155" s="1382"/>
      <c r="CA155" s="1382"/>
      <c r="CB155" s="1382"/>
      <c r="CC155" s="1382"/>
      <c r="CD155" s="1382"/>
      <c r="CE155" s="1382"/>
      <c r="CF155" s="1382"/>
      <c r="CG155" s="1382"/>
      <c r="CH155" s="1382"/>
      <c r="CI155" s="1382"/>
      <c r="CJ155" s="1382"/>
      <c r="CK155" s="1382"/>
    </row>
    <row r="156" spans="1:89" x14ac:dyDescent="0.25">
      <c r="A156" s="1382"/>
      <c r="B156" s="1796"/>
      <c r="C156" s="1414">
        <v>6</v>
      </c>
      <c r="D156" s="1402" t="s">
        <v>1941</v>
      </c>
      <c r="E156" s="1402" t="s">
        <v>1527</v>
      </c>
      <c r="F156" s="1402" t="str">
        <f>'Required Info to Submit'!E28</f>
        <v/>
      </c>
      <c r="G156" s="1409" t="str">
        <f>'Required Info to Submit'!K28</f>
        <v/>
      </c>
      <c r="H156" s="1410" t="str">
        <f>'Required Info to Submit'!L28</f>
        <v/>
      </c>
      <c r="I156" s="1402" t="str">
        <f>'Required Info to Submit'!F28</f>
        <v/>
      </c>
      <c r="J156" s="1402" t="str">
        <f>'Required Info to Submit'!G28</f>
        <v/>
      </c>
      <c r="K156" s="1402" t="str">
        <f>'Required Info to Submit'!H28</f>
        <v/>
      </c>
      <c r="L156" s="1402" t="str">
        <f>'Required Info to Submit'!I28</f>
        <v/>
      </c>
      <c r="M156" s="1402" t="str">
        <f>'Required Info to Submit'!J28</f>
        <v/>
      </c>
      <c r="N156" s="1382"/>
      <c r="O156" s="1382"/>
      <c r="P156" s="138"/>
      <c r="Q156" s="1382"/>
      <c r="R156" s="1382"/>
      <c r="S156" s="1382"/>
      <c r="T156" s="1796"/>
      <c r="U156" s="1414">
        <v>6</v>
      </c>
      <c r="V156" s="1402" t="s">
        <v>1941</v>
      </c>
      <c r="W156" s="1402" t="s">
        <v>1527</v>
      </c>
      <c r="X156" s="1412" t="str">
        <f>'Required Info to Submit'!E28</f>
        <v/>
      </c>
      <c r="Y156" s="1488" t="str">
        <f>'Required Info to Submit'!K28</f>
        <v/>
      </c>
      <c r="Z156" s="1489" t="str">
        <f>'Required Info to Submit'!L28</f>
        <v/>
      </c>
      <c r="AA156" s="1412" t="str">
        <f>'Required Info to Submit'!F28</f>
        <v/>
      </c>
      <c r="AB156" s="1412" t="str">
        <f>'Required Info to Submit'!G28</f>
        <v/>
      </c>
      <c r="AC156" s="1412" t="str">
        <f>'Required Info to Submit'!H28</f>
        <v/>
      </c>
      <c r="AD156" s="1412" t="str">
        <f>'Required Info to Submit'!I28</f>
        <v/>
      </c>
      <c r="AE156" s="1412" t="str">
        <f>'Required Info to Submit'!J28</f>
        <v/>
      </c>
      <c r="AF156" s="1382"/>
      <c r="AG156" s="1382"/>
      <c r="AH156" s="138"/>
      <c r="AI156" s="1382"/>
      <c r="AJ156" s="1382"/>
      <c r="AK156" s="1382"/>
      <c r="AL156" s="1382"/>
      <c r="AM156" s="1382"/>
      <c r="AN156" s="1382"/>
      <c r="AO156" s="1382"/>
      <c r="AP156" s="1382"/>
      <c r="AQ156" s="1382"/>
      <c r="AR156" s="1382"/>
      <c r="AS156" s="1382"/>
      <c r="AT156" s="1382"/>
      <c r="AU156" s="1382"/>
      <c r="AV156" s="1382"/>
      <c r="AW156" s="1382"/>
      <c r="AX156" s="1382"/>
      <c r="AY156" s="1382"/>
      <c r="AZ156" s="1382"/>
      <c r="BA156" s="1382"/>
      <c r="BB156" s="1382"/>
      <c r="BC156" s="1382"/>
      <c r="BD156" s="1382"/>
      <c r="BE156" s="1382"/>
      <c r="BF156" s="1382"/>
      <c r="BG156" s="1382"/>
      <c r="BH156" s="1382"/>
      <c r="BI156" s="1382"/>
      <c r="BJ156" s="1382"/>
      <c r="BK156" s="1382"/>
      <c r="BL156" s="1382"/>
      <c r="BM156" s="1382"/>
      <c r="BN156" s="1382"/>
      <c r="BO156" s="1382"/>
      <c r="BP156" s="1382"/>
      <c r="BQ156" s="1382"/>
      <c r="BR156" s="1382"/>
      <c r="BS156" s="1382"/>
      <c r="BT156" s="1382"/>
      <c r="BU156" s="1382"/>
      <c r="BV156" s="1382"/>
      <c r="BW156" s="1382"/>
      <c r="BX156" s="1382"/>
      <c r="BY156" s="1382"/>
      <c r="BZ156" s="1382"/>
      <c r="CA156" s="1382"/>
      <c r="CB156" s="1382"/>
      <c r="CC156" s="1382"/>
      <c r="CD156" s="1382"/>
      <c r="CE156" s="1382"/>
      <c r="CF156" s="1382"/>
      <c r="CG156" s="1382"/>
      <c r="CH156" s="1382"/>
      <c r="CI156" s="1382"/>
      <c r="CJ156" s="1382"/>
      <c r="CK156" s="1382"/>
    </row>
    <row r="157" spans="1:89" x14ac:dyDescent="0.25">
      <c r="A157" s="1382"/>
      <c r="B157" s="1796"/>
      <c r="C157" s="1414">
        <v>7</v>
      </c>
      <c r="D157" s="1402" t="s">
        <v>1941</v>
      </c>
      <c r="E157" s="1402" t="s">
        <v>1527</v>
      </c>
      <c r="F157" s="1402" t="str">
        <f>'Required Info to Submit'!E29</f>
        <v/>
      </c>
      <c r="G157" s="1409" t="str">
        <f>'Required Info to Submit'!K29</f>
        <v/>
      </c>
      <c r="H157" s="1410" t="str">
        <f>'Required Info to Submit'!L29</f>
        <v/>
      </c>
      <c r="I157" s="1402" t="str">
        <f>'Required Info to Submit'!F29</f>
        <v/>
      </c>
      <c r="J157" s="1402" t="str">
        <f>'Required Info to Submit'!G29</f>
        <v/>
      </c>
      <c r="K157" s="1402" t="str">
        <f>'Required Info to Submit'!H29</f>
        <v/>
      </c>
      <c r="L157" s="1402" t="str">
        <f>'Required Info to Submit'!I29</f>
        <v/>
      </c>
      <c r="M157" s="1402" t="str">
        <f>'Required Info to Submit'!J29</f>
        <v/>
      </c>
      <c r="N157" s="1382"/>
      <c r="O157" s="1382"/>
      <c r="P157" s="138"/>
      <c r="Q157" s="1382"/>
      <c r="R157" s="1382"/>
      <c r="S157" s="1382"/>
      <c r="T157" s="1796"/>
      <c r="U157" s="1414">
        <v>7</v>
      </c>
      <c r="V157" s="1402" t="s">
        <v>1941</v>
      </c>
      <c r="W157" s="1402" t="s">
        <v>1527</v>
      </c>
      <c r="X157" s="1412" t="str">
        <f>'Required Info to Submit'!E29</f>
        <v/>
      </c>
      <c r="Y157" s="1488" t="str">
        <f>'Required Info to Submit'!K29</f>
        <v/>
      </c>
      <c r="Z157" s="1489" t="str">
        <f>'Required Info to Submit'!L29</f>
        <v/>
      </c>
      <c r="AA157" s="1412" t="str">
        <f>'Required Info to Submit'!F29</f>
        <v/>
      </c>
      <c r="AB157" s="1412" t="str">
        <f>'Required Info to Submit'!G29</f>
        <v/>
      </c>
      <c r="AC157" s="1412" t="str">
        <f>'Required Info to Submit'!H29</f>
        <v/>
      </c>
      <c r="AD157" s="1412" t="str">
        <f>'Required Info to Submit'!I29</f>
        <v/>
      </c>
      <c r="AE157" s="1412" t="str">
        <f>'Required Info to Submit'!J29</f>
        <v/>
      </c>
      <c r="AF157" s="1382"/>
      <c r="AG157" s="1382"/>
      <c r="AH157" s="138"/>
      <c r="AI157" s="1382"/>
      <c r="AJ157" s="1382"/>
      <c r="AK157" s="1382"/>
      <c r="AL157" s="1382"/>
      <c r="AM157" s="1382"/>
      <c r="AN157" s="1382"/>
      <c r="AO157" s="1382"/>
      <c r="AP157" s="1382"/>
      <c r="AQ157" s="1382"/>
      <c r="AR157" s="1382"/>
      <c r="AS157" s="1382"/>
      <c r="AT157" s="1382"/>
      <c r="AU157" s="1382"/>
      <c r="AV157" s="1382"/>
      <c r="AW157" s="1382"/>
      <c r="AX157" s="1382"/>
      <c r="AY157" s="1382"/>
      <c r="AZ157" s="1382"/>
      <c r="BA157" s="1382"/>
      <c r="BB157" s="1382"/>
      <c r="BC157" s="1382"/>
      <c r="BD157" s="1382"/>
      <c r="BE157" s="1382"/>
      <c r="BF157" s="1382"/>
      <c r="BG157" s="1382"/>
      <c r="BH157" s="1382"/>
      <c r="BI157" s="1382"/>
      <c r="BJ157" s="1382"/>
      <c r="BK157" s="1382"/>
      <c r="BL157" s="1382"/>
      <c r="BM157" s="1382"/>
      <c r="BN157" s="1382"/>
      <c r="BO157" s="1382"/>
      <c r="BP157" s="1382"/>
      <c r="BQ157" s="1382"/>
      <c r="BR157" s="1382"/>
      <c r="BS157" s="1382"/>
      <c r="BT157" s="1382"/>
      <c r="BU157" s="1382"/>
      <c r="BV157" s="1382"/>
      <c r="BW157" s="1382"/>
      <c r="BX157" s="1382"/>
      <c r="BY157" s="1382"/>
      <c r="BZ157" s="1382"/>
      <c r="CA157" s="1382"/>
      <c r="CB157" s="1382"/>
      <c r="CC157" s="1382"/>
      <c r="CD157" s="1382"/>
      <c r="CE157" s="1382"/>
      <c r="CF157" s="1382"/>
      <c r="CG157" s="1382"/>
      <c r="CH157" s="1382"/>
      <c r="CI157" s="1382"/>
      <c r="CJ157" s="1382"/>
      <c r="CK157" s="1382"/>
    </row>
    <row r="158" spans="1:89" x14ac:dyDescent="0.25">
      <c r="A158" s="1382"/>
      <c r="B158" s="1796"/>
      <c r="C158" s="1414">
        <v>8</v>
      </c>
      <c r="D158" s="1402" t="s">
        <v>1941</v>
      </c>
      <c r="E158" s="1402" t="s">
        <v>1527</v>
      </c>
      <c r="F158" s="1402" t="str">
        <f>'Required Info to Submit'!E30</f>
        <v/>
      </c>
      <c r="G158" s="1409" t="str">
        <f>'Required Info to Submit'!K30</f>
        <v/>
      </c>
      <c r="H158" s="1410" t="str">
        <f>'Required Info to Submit'!L30</f>
        <v/>
      </c>
      <c r="I158" s="1402" t="str">
        <f>'Required Info to Submit'!F30</f>
        <v/>
      </c>
      <c r="J158" s="1402" t="str">
        <f>'Required Info to Submit'!G30</f>
        <v/>
      </c>
      <c r="K158" s="1402" t="str">
        <f>'Required Info to Submit'!H30</f>
        <v/>
      </c>
      <c r="L158" s="1402" t="str">
        <f>'Required Info to Submit'!I30</f>
        <v/>
      </c>
      <c r="M158" s="1402" t="str">
        <f>'Required Info to Submit'!J30</f>
        <v/>
      </c>
      <c r="N158" s="1382"/>
      <c r="O158" s="1382"/>
      <c r="P158" s="138"/>
      <c r="Q158" s="1382"/>
      <c r="R158" s="1382"/>
      <c r="S158" s="1382"/>
      <c r="T158" s="1796"/>
      <c r="U158" s="1414">
        <v>8</v>
      </c>
      <c r="V158" s="1402" t="s">
        <v>1941</v>
      </c>
      <c r="W158" s="1402" t="s">
        <v>1527</v>
      </c>
      <c r="X158" s="1412" t="str">
        <f>'Required Info to Submit'!E30</f>
        <v/>
      </c>
      <c r="Y158" s="1488" t="str">
        <f>'Required Info to Submit'!K30</f>
        <v/>
      </c>
      <c r="Z158" s="1489" t="str">
        <f>'Required Info to Submit'!L30</f>
        <v/>
      </c>
      <c r="AA158" s="1412" t="str">
        <f>'Required Info to Submit'!F30</f>
        <v/>
      </c>
      <c r="AB158" s="1412" t="str">
        <f>'Required Info to Submit'!G30</f>
        <v/>
      </c>
      <c r="AC158" s="1412" t="str">
        <f>'Required Info to Submit'!H30</f>
        <v/>
      </c>
      <c r="AD158" s="1412" t="str">
        <f>'Required Info to Submit'!I30</f>
        <v/>
      </c>
      <c r="AE158" s="1412" t="str">
        <f>'Required Info to Submit'!J30</f>
        <v/>
      </c>
      <c r="AF158" s="1382"/>
      <c r="AG158" s="1382"/>
      <c r="AH158" s="138"/>
      <c r="AI158" s="1382"/>
      <c r="AJ158" s="1382"/>
      <c r="AK158" s="1382"/>
      <c r="AL158" s="1382"/>
      <c r="AM158" s="1382"/>
      <c r="AN158" s="1382"/>
      <c r="AO158" s="1382"/>
      <c r="AP158" s="1382"/>
      <c r="AQ158" s="1382"/>
      <c r="AR158" s="1382"/>
      <c r="AS158" s="1382"/>
      <c r="AT158" s="1382"/>
      <c r="AU158" s="1382"/>
      <c r="AV158" s="1382"/>
      <c r="AW158" s="1382"/>
      <c r="AX158" s="1382"/>
      <c r="AY158" s="1382"/>
      <c r="AZ158" s="1382"/>
      <c r="BA158" s="1382"/>
      <c r="BB158" s="1382"/>
      <c r="BC158" s="1382"/>
      <c r="BD158" s="1382"/>
      <c r="BE158" s="1382"/>
      <c r="BF158" s="1382"/>
      <c r="BG158" s="1382"/>
      <c r="BH158" s="1382"/>
      <c r="BI158" s="1382"/>
      <c r="BJ158" s="1382"/>
      <c r="BK158" s="1382"/>
      <c r="BL158" s="1382"/>
      <c r="BM158" s="1382"/>
      <c r="BN158" s="1382"/>
      <c r="BO158" s="1382"/>
      <c r="BP158" s="1382"/>
      <c r="BQ158" s="1382"/>
      <c r="BR158" s="1382"/>
      <c r="BS158" s="1382"/>
      <c r="BT158" s="1382"/>
      <c r="BU158" s="1382"/>
      <c r="BV158" s="1382"/>
      <c r="BW158" s="1382"/>
      <c r="BX158" s="1382"/>
      <c r="BY158" s="1382"/>
      <c r="BZ158" s="1382"/>
      <c r="CA158" s="1382"/>
      <c r="CB158" s="1382"/>
      <c r="CC158" s="1382"/>
      <c r="CD158" s="1382"/>
      <c r="CE158" s="1382"/>
      <c r="CF158" s="1382"/>
      <c r="CG158" s="1382"/>
      <c r="CH158" s="1382"/>
      <c r="CI158" s="1382"/>
      <c r="CJ158" s="1382"/>
      <c r="CK158" s="1382"/>
    </row>
    <row r="159" spans="1:89" x14ac:dyDescent="0.25">
      <c r="A159" s="1382"/>
      <c r="B159" s="1796"/>
      <c r="C159" s="1414">
        <v>9</v>
      </c>
      <c r="D159" s="1402" t="s">
        <v>1941</v>
      </c>
      <c r="E159" s="1402" t="s">
        <v>1527</v>
      </c>
      <c r="F159" s="1402" t="str">
        <f>'Required Info to Submit'!E31</f>
        <v/>
      </c>
      <c r="G159" s="1409" t="str">
        <f>'Required Info to Submit'!K31</f>
        <v/>
      </c>
      <c r="H159" s="1410" t="str">
        <f>'Required Info to Submit'!L31</f>
        <v/>
      </c>
      <c r="I159" s="1402" t="str">
        <f>'Required Info to Submit'!F31</f>
        <v/>
      </c>
      <c r="J159" s="1402" t="str">
        <f>'Required Info to Submit'!G31</f>
        <v/>
      </c>
      <c r="K159" s="1402" t="str">
        <f>'Required Info to Submit'!H31</f>
        <v/>
      </c>
      <c r="L159" s="1402" t="str">
        <f>'Required Info to Submit'!I31</f>
        <v/>
      </c>
      <c r="M159" s="1402" t="str">
        <f>'Required Info to Submit'!J31</f>
        <v/>
      </c>
      <c r="N159" s="1382"/>
      <c r="O159" s="1382"/>
      <c r="P159" s="138"/>
      <c r="Q159" s="1382"/>
      <c r="R159" s="1382"/>
      <c r="S159" s="1382"/>
      <c r="T159" s="1796"/>
      <c r="U159" s="1414">
        <v>9</v>
      </c>
      <c r="V159" s="1402" t="s">
        <v>1941</v>
      </c>
      <c r="W159" s="1402" t="s">
        <v>1527</v>
      </c>
      <c r="X159" s="1412" t="str">
        <f>'Required Info to Submit'!E31</f>
        <v/>
      </c>
      <c r="Y159" s="1488" t="str">
        <f>'Required Info to Submit'!K31</f>
        <v/>
      </c>
      <c r="Z159" s="1489" t="str">
        <f>'Required Info to Submit'!L31</f>
        <v/>
      </c>
      <c r="AA159" s="1412" t="str">
        <f>'Required Info to Submit'!F31</f>
        <v/>
      </c>
      <c r="AB159" s="1412" t="str">
        <f>'Required Info to Submit'!G31</f>
        <v/>
      </c>
      <c r="AC159" s="1412" t="str">
        <f>'Required Info to Submit'!H31</f>
        <v/>
      </c>
      <c r="AD159" s="1412" t="str">
        <f>'Required Info to Submit'!I31</f>
        <v/>
      </c>
      <c r="AE159" s="1412" t="str">
        <f>'Required Info to Submit'!J31</f>
        <v/>
      </c>
      <c r="AF159" s="1382"/>
      <c r="AG159" s="1382"/>
      <c r="AH159" s="138"/>
      <c r="AI159" s="1382"/>
      <c r="AJ159" s="1382"/>
      <c r="AK159" s="1382"/>
      <c r="AL159" s="1382"/>
      <c r="AM159" s="1382"/>
      <c r="AN159" s="1382"/>
      <c r="AO159" s="1382"/>
      <c r="AP159" s="1382"/>
      <c r="AQ159" s="1382"/>
      <c r="AR159" s="1382"/>
      <c r="AS159" s="1382"/>
      <c r="AT159" s="1382"/>
      <c r="AU159" s="1382"/>
      <c r="AV159" s="1382"/>
      <c r="AW159" s="1382"/>
      <c r="AX159" s="1382"/>
      <c r="AY159" s="1382"/>
      <c r="AZ159" s="1382"/>
      <c r="BA159" s="1382"/>
      <c r="BB159" s="1382"/>
      <c r="BC159" s="1382"/>
      <c r="BD159" s="1382"/>
      <c r="BE159" s="1382"/>
      <c r="BF159" s="1382"/>
      <c r="BG159" s="1382"/>
      <c r="BH159" s="1382"/>
      <c r="BI159" s="1382"/>
      <c r="BJ159" s="1382"/>
      <c r="BK159" s="1382"/>
      <c r="BL159" s="1382"/>
      <c r="BM159" s="1382"/>
      <c r="BN159" s="1382"/>
      <c r="BO159" s="1382"/>
      <c r="BP159" s="1382"/>
      <c r="BQ159" s="1382"/>
      <c r="BR159" s="1382"/>
      <c r="BS159" s="1382"/>
      <c r="BT159" s="1382"/>
      <c r="BU159" s="1382"/>
      <c r="BV159" s="1382"/>
      <c r="BW159" s="1382"/>
      <c r="BX159" s="1382"/>
      <c r="BY159" s="1382"/>
      <c r="BZ159" s="1382"/>
      <c r="CA159" s="1382"/>
      <c r="CB159" s="1382"/>
      <c r="CC159" s="1382"/>
      <c r="CD159" s="1382"/>
      <c r="CE159" s="1382"/>
      <c r="CF159" s="1382"/>
      <c r="CG159" s="1382"/>
      <c r="CH159" s="1382"/>
      <c r="CI159" s="1382"/>
      <c r="CJ159" s="1382"/>
      <c r="CK159" s="1382"/>
    </row>
    <row r="160" spans="1:89" ht="15.75" thickBot="1" x14ac:dyDescent="0.3">
      <c r="A160" s="1382"/>
      <c r="B160" s="1797"/>
      <c r="C160" s="1416">
        <v>10</v>
      </c>
      <c r="D160" s="1404" t="s">
        <v>1941</v>
      </c>
      <c r="E160" s="1404" t="s">
        <v>1527</v>
      </c>
      <c r="F160" s="1402" t="str">
        <f>'Required Info to Submit'!E32</f>
        <v/>
      </c>
      <c r="G160" s="1409" t="str">
        <f>'Required Info to Submit'!K32</f>
        <v/>
      </c>
      <c r="H160" s="1410" t="str">
        <f>'Required Info to Submit'!L32</f>
        <v/>
      </c>
      <c r="I160" s="1402" t="str">
        <f>'Required Info to Submit'!F32</f>
        <v/>
      </c>
      <c r="J160" s="1402" t="str">
        <f>'Required Info to Submit'!G32</f>
        <v/>
      </c>
      <c r="K160" s="1402" t="str">
        <f>'Required Info to Submit'!H32</f>
        <v/>
      </c>
      <c r="L160" s="1402" t="str">
        <f>'Required Info to Submit'!I32</f>
        <v/>
      </c>
      <c r="M160" s="1402" t="str">
        <f>'Required Info to Submit'!J32</f>
        <v/>
      </c>
      <c r="N160" s="257"/>
      <c r="O160" s="257"/>
      <c r="P160" s="258"/>
      <c r="Q160" s="1382"/>
      <c r="R160" s="1382"/>
      <c r="S160" s="1382"/>
      <c r="T160" s="1797"/>
      <c r="U160" s="1416">
        <v>10</v>
      </c>
      <c r="V160" s="1404" t="s">
        <v>1941</v>
      </c>
      <c r="W160" s="1404" t="s">
        <v>1527</v>
      </c>
      <c r="X160" s="1412" t="str">
        <f>'Required Info to Submit'!E32</f>
        <v/>
      </c>
      <c r="Y160" s="1488" t="str">
        <f>'Required Info to Submit'!K32</f>
        <v/>
      </c>
      <c r="Z160" s="1489" t="str">
        <f>'Required Info to Submit'!L32</f>
        <v/>
      </c>
      <c r="AA160" s="1412" t="str">
        <f>'Required Info to Submit'!F32</f>
        <v/>
      </c>
      <c r="AB160" s="1412" t="str">
        <f>'Required Info to Submit'!G32</f>
        <v/>
      </c>
      <c r="AC160" s="1412" t="str">
        <f>'Required Info to Submit'!H32</f>
        <v/>
      </c>
      <c r="AD160" s="1412" t="str">
        <f>'Required Info to Submit'!I32</f>
        <v/>
      </c>
      <c r="AE160" s="1412" t="str">
        <f>'Required Info to Submit'!J32</f>
        <v/>
      </c>
      <c r="AF160" s="257"/>
      <c r="AG160" s="257"/>
      <c r="AH160" s="258"/>
      <c r="AI160" s="1382"/>
      <c r="AJ160" s="1382"/>
      <c r="AK160" s="1382"/>
      <c r="AL160" s="1382"/>
      <c r="AM160" s="1382"/>
      <c r="AN160" s="1382"/>
      <c r="AO160" s="1382"/>
      <c r="AP160" s="1382"/>
      <c r="AQ160" s="1382"/>
      <c r="AR160" s="1382"/>
      <c r="AS160" s="1382"/>
      <c r="AT160" s="1382"/>
      <c r="AU160" s="1382"/>
      <c r="AV160" s="1382"/>
      <c r="AW160" s="1382"/>
      <c r="AX160" s="1382"/>
      <c r="AY160" s="1382"/>
      <c r="AZ160" s="1382"/>
      <c r="BA160" s="1382"/>
      <c r="BB160" s="1382"/>
      <c r="BC160" s="1382"/>
      <c r="BD160" s="1382"/>
      <c r="BE160" s="1382"/>
      <c r="BF160" s="1382"/>
      <c r="BG160" s="1382"/>
      <c r="BH160" s="1382"/>
      <c r="BI160" s="1382"/>
      <c r="BJ160" s="1382"/>
      <c r="BK160" s="1382"/>
      <c r="BL160" s="1382"/>
      <c r="BM160" s="1382"/>
      <c r="BN160" s="1382"/>
      <c r="BO160" s="1382"/>
      <c r="BP160" s="1382"/>
      <c r="BQ160" s="1382"/>
      <c r="BR160" s="1382"/>
      <c r="BS160" s="1382"/>
      <c r="BT160" s="1382"/>
      <c r="BU160" s="1382"/>
      <c r="BV160" s="1382"/>
      <c r="BW160" s="1382"/>
      <c r="BX160" s="1382"/>
      <c r="BY160" s="1382"/>
      <c r="BZ160" s="1382"/>
      <c r="CA160" s="1382"/>
      <c r="CB160" s="1382"/>
      <c r="CC160" s="1382"/>
      <c r="CD160" s="1382"/>
      <c r="CE160" s="1382"/>
      <c r="CF160" s="1382"/>
      <c r="CG160" s="1382"/>
      <c r="CH160" s="1382"/>
      <c r="CI160" s="1382"/>
      <c r="CJ160" s="1382"/>
      <c r="CK160" s="1382"/>
    </row>
    <row r="161" spans="1:89" x14ac:dyDescent="0.25">
      <c r="A161" s="1382"/>
      <c r="B161" s="1382"/>
      <c r="C161" s="1382"/>
      <c r="D161" s="1382"/>
      <c r="E161" s="1382"/>
      <c r="F161" s="1382"/>
      <c r="G161" s="1382"/>
      <c r="H161" s="1382"/>
      <c r="I161" s="1382"/>
      <c r="J161" s="1382"/>
      <c r="K161" s="1382"/>
      <c r="L161" s="1382"/>
      <c r="M161" s="1382"/>
      <c r="N161" s="1382"/>
      <c r="O161" s="1382"/>
      <c r="P161" s="1382"/>
      <c r="Q161" s="1382"/>
      <c r="R161" s="1382"/>
      <c r="S161" s="1382"/>
      <c r="T161" s="1382"/>
      <c r="U161" s="1382"/>
      <c r="V161" s="1382"/>
      <c r="W161" s="1382"/>
      <c r="X161" s="1382"/>
      <c r="Y161" s="1382"/>
      <c r="Z161" s="1382"/>
      <c r="AA161" s="1382"/>
      <c r="AB161" s="1382"/>
      <c r="AC161" s="1382"/>
      <c r="AD161" s="1382"/>
      <c r="AE161" s="1382"/>
      <c r="AF161" s="1382"/>
      <c r="AG161" s="1382"/>
      <c r="AH161" s="1382"/>
      <c r="AI161" s="1382"/>
      <c r="AJ161" s="1382"/>
      <c r="AK161" s="1382"/>
      <c r="AL161" s="1382"/>
      <c r="AM161" s="1382"/>
      <c r="AN161" s="1382"/>
      <c r="AO161" s="1382"/>
      <c r="AP161" s="1382"/>
      <c r="AQ161" s="1382"/>
      <c r="AR161" s="1382"/>
      <c r="AS161" s="1382"/>
      <c r="AT161" s="1382"/>
      <c r="AU161" s="1382"/>
      <c r="AV161" s="1382"/>
      <c r="AW161" s="1382"/>
      <c r="AX161" s="1382"/>
      <c r="AY161" s="1382"/>
      <c r="AZ161" s="1382"/>
      <c r="BA161" s="1382"/>
      <c r="BB161" s="1382"/>
      <c r="BC161" s="1382"/>
      <c r="BD161" s="1382"/>
      <c r="BE161" s="1382"/>
      <c r="BF161" s="1382"/>
      <c r="BG161" s="1382"/>
      <c r="BH161" s="1382"/>
      <c r="BI161" s="1382"/>
      <c r="BJ161" s="1382"/>
      <c r="BK161" s="1382"/>
      <c r="BL161" s="1382"/>
      <c r="BM161" s="1382"/>
      <c r="BN161" s="1382"/>
      <c r="BO161" s="1382"/>
      <c r="BP161" s="1382"/>
      <c r="BQ161" s="1382"/>
      <c r="BR161" s="1382"/>
      <c r="BS161" s="1382"/>
      <c r="BT161" s="1382"/>
      <c r="BU161" s="1382"/>
      <c r="BV161" s="1382"/>
      <c r="BW161" s="1382"/>
      <c r="BX161" s="1382"/>
      <c r="BY161" s="1382"/>
      <c r="BZ161" s="1382"/>
      <c r="CA161" s="1382"/>
      <c r="CB161" s="1382"/>
      <c r="CC161" s="1382"/>
      <c r="CD161" s="1382"/>
      <c r="CE161" s="1382"/>
      <c r="CF161" s="1382"/>
      <c r="CG161" s="1382"/>
      <c r="CH161" s="1382"/>
      <c r="CI161" s="1382"/>
      <c r="CJ161" s="1382"/>
      <c r="CK161" s="1382"/>
    </row>
    <row r="162" spans="1:89" ht="15.75" thickBot="1" x14ac:dyDescent="0.3">
      <c r="A162" s="1382"/>
      <c r="B162" s="1382"/>
      <c r="C162" s="1382"/>
      <c r="D162" s="1382"/>
      <c r="E162" s="1382"/>
      <c r="F162" s="1382"/>
      <c r="G162" s="1382"/>
      <c r="H162" s="1382"/>
      <c r="I162" s="1382"/>
      <c r="J162" s="1382"/>
      <c r="K162" s="1382"/>
      <c r="L162" s="1382"/>
      <c r="M162" s="1382"/>
      <c r="N162" s="1382"/>
      <c r="O162" s="1382"/>
      <c r="P162" s="1382"/>
      <c r="Q162" s="1382"/>
      <c r="R162" s="1382"/>
      <c r="S162" s="1382"/>
      <c r="T162" s="1382"/>
      <c r="U162" s="1382"/>
      <c r="V162" s="1382"/>
      <c r="W162" s="1382"/>
      <c r="X162" s="1382"/>
      <c r="Y162" s="1382"/>
      <c r="Z162" s="1382"/>
      <c r="AA162" s="1382"/>
      <c r="AB162" s="1382"/>
      <c r="AC162" s="1382"/>
      <c r="AD162" s="1382"/>
      <c r="AE162" s="1382"/>
      <c r="AF162" s="1382"/>
      <c r="AG162" s="1382"/>
      <c r="AH162" s="1382"/>
      <c r="AI162" s="1382"/>
      <c r="AJ162" s="1382"/>
      <c r="AK162" s="1382"/>
      <c r="AL162" s="1382"/>
      <c r="AM162" s="1382"/>
      <c r="AN162" s="1382"/>
      <c r="AO162" s="1382"/>
      <c r="AP162" s="1382"/>
      <c r="AQ162" s="1382"/>
      <c r="AR162" s="1382"/>
      <c r="AS162" s="1382"/>
      <c r="AT162" s="1382"/>
      <c r="AU162" s="1382"/>
      <c r="AV162" s="1382"/>
      <c r="AW162" s="1382"/>
      <c r="AX162" s="1382"/>
      <c r="AY162" s="1382"/>
      <c r="AZ162" s="1382"/>
      <c r="BA162" s="1382"/>
      <c r="BB162" s="1382"/>
      <c r="BC162" s="1382"/>
      <c r="BD162" s="1382"/>
      <c r="BE162" s="1382"/>
      <c r="BF162" s="1382"/>
      <c r="BG162" s="1382"/>
      <c r="BH162" s="1382"/>
      <c r="BI162" s="1382"/>
      <c r="BJ162" s="1382"/>
      <c r="BK162" s="1382"/>
      <c r="BL162" s="1382"/>
      <c r="BM162" s="1382"/>
      <c r="BN162" s="1382"/>
      <c r="BO162" s="1382"/>
      <c r="BP162" s="1382"/>
      <c r="BQ162" s="1382"/>
      <c r="BR162" s="1382"/>
      <c r="BS162" s="1382"/>
      <c r="BT162" s="1382"/>
      <c r="BU162" s="1382"/>
      <c r="BV162" s="1382"/>
      <c r="BW162" s="1382"/>
      <c r="BX162" s="1382"/>
      <c r="BY162" s="1382"/>
      <c r="BZ162" s="1382"/>
      <c r="CA162" s="1382"/>
      <c r="CB162" s="1382"/>
      <c r="CC162" s="1382"/>
      <c r="CD162" s="1382"/>
      <c r="CE162" s="1382"/>
      <c r="CF162" s="1382"/>
      <c r="CG162" s="1382"/>
      <c r="CH162" s="1382"/>
      <c r="CI162" s="1382"/>
      <c r="CJ162" s="1382"/>
      <c r="CK162" s="1382"/>
    </row>
    <row r="163" spans="1:89" ht="45.75" customHeight="1" thickBot="1" x14ac:dyDescent="0.3">
      <c r="A163" s="1382"/>
      <c r="B163" s="1388"/>
      <c r="C163" s="1383" t="s">
        <v>1483</v>
      </c>
      <c r="D163" s="1383" t="s">
        <v>1594</v>
      </c>
      <c r="E163" s="1383" t="s">
        <v>794</v>
      </c>
      <c r="F163" s="1383" t="s">
        <v>1599</v>
      </c>
      <c r="G163" s="1383" t="s">
        <v>1917</v>
      </c>
      <c r="H163" s="1384" t="s">
        <v>1918</v>
      </c>
      <c r="I163" s="1384" t="s">
        <v>1919</v>
      </c>
      <c r="J163" s="1383" t="s">
        <v>1942</v>
      </c>
      <c r="K163" s="1383" t="s">
        <v>1920</v>
      </c>
      <c r="L163" s="1384" t="s">
        <v>1497</v>
      </c>
      <c r="M163" s="1384" t="s">
        <v>1481</v>
      </c>
      <c r="N163" s="1383" t="s">
        <v>1482</v>
      </c>
      <c r="O163" s="1383" t="s">
        <v>730</v>
      </c>
      <c r="P163" s="1383" t="s">
        <v>732</v>
      </c>
      <c r="Q163" s="1384" t="s">
        <v>1598</v>
      </c>
      <c r="R163" s="1382"/>
      <c r="S163" s="1382"/>
      <c r="T163" s="1388"/>
      <c r="U163" s="1383" t="s">
        <v>1483</v>
      </c>
      <c r="V163" s="1383" t="s">
        <v>1594</v>
      </c>
      <c r="W163" s="1383" t="s">
        <v>794</v>
      </c>
      <c r="X163" s="1383" t="s">
        <v>1599</v>
      </c>
      <c r="Y163" s="1383" t="s">
        <v>1917</v>
      </c>
      <c r="Z163" s="1384" t="s">
        <v>1918</v>
      </c>
      <c r="AA163" s="1384" t="s">
        <v>1919</v>
      </c>
      <c r="AB163" s="1383" t="s">
        <v>1942</v>
      </c>
      <c r="AC163" s="1383" t="s">
        <v>1920</v>
      </c>
      <c r="AD163" s="1384" t="s">
        <v>1497</v>
      </c>
      <c r="AE163" s="1384" t="s">
        <v>1481</v>
      </c>
      <c r="AF163" s="1383" t="s">
        <v>1482</v>
      </c>
      <c r="AG163" s="1383" t="s">
        <v>730</v>
      </c>
      <c r="AH163" s="1383" t="s">
        <v>732</v>
      </c>
      <c r="AI163" s="1384" t="s">
        <v>1598</v>
      </c>
      <c r="AJ163" s="1382"/>
      <c r="AK163" s="1382"/>
      <c r="AL163" s="1382"/>
      <c r="AM163" s="1382"/>
      <c r="AN163" s="1382"/>
      <c r="AO163" s="1382"/>
      <c r="AP163" s="1382"/>
      <c r="AQ163" s="1382"/>
      <c r="AR163" s="1382"/>
      <c r="AS163" s="1382"/>
      <c r="AT163" s="1382"/>
      <c r="AU163" s="1382"/>
      <c r="AV163" s="1382"/>
      <c r="AW163" s="1382"/>
      <c r="AX163" s="1382"/>
      <c r="AY163" s="1382"/>
      <c r="AZ163" s="1382"/>
      <c r="BA163" s="1382"/>
      <c r="BB163" s="1382"/>
      <c r="BC163" s="1382"/>
      <c r="BD163" s="1382"/>
      <c r="BE163" s="1382"/>
      <c r="BF163" s="1382"/>
      <c r="BG163" s="1382"/>
      <c r="BH163" s="1382"/>
      <c r="BI163" s="1382"/>
      <c r="BJ163" s="1382"/>
      <c r="BK163" s="1382"/>
      <c r="BL163" s="1382"/>
      <c r="BM163" s="1382"/>
      <c r="BN163" s="1382"/>
      <c r="BO163" s="1382"/>
      <c r="BP163" s="1382"/>
      <c r="BQ163" s="1382"/>
      <c r="BR163" s="1382"/>
      <c r="BS163" s="1382"/>
      <c r="BT163" s="1382"/>
      <c r="BU163" s="1382"/>
      <c r="BV163" s="1382"/>
      <c r="BW163" s="1382"/>
      <c r="BX163" s="1382"/>
      <c r="BY163" s="1382"/>
      <c r="BZ163" s="1382"/>
      <c r="CA163" s="1382"/>
      <c r="CB163" s="1382"/>
      <c r="CC163" s="1382"/>
      <c r="CD163" s="1382"/>
      <c r="CE163" s="1382"/>
      <c r="CF163" s="1382"/>
      <c r="CG163" s="1382"/>
      <c r="CH163" s="1382"/>
      <c r="CI163" s="1382"/>
      <c r="CJ163" s="1382"/>
      <c r="CK163" s="1382"/>
    </row>
    <row r="164" spans="1:89" ht="71.25" customHeight="1" thickBot="1" x14ac:dyDescent="0.3">
      <c r="A164" s="1382"/>
      <c r="B164" s="1390" t="s">
        <v>1921</v>
      </c>
      <c r="C164" s="1391" t="s">
        <v>1637</v>
      </c>
      <c r="D164" s="1392">
        <v>3501</v>
      </c>
      <c r="E164" s="1387" t="s">
        <v>1965</v>
      </c>
      <c r="F164" s="1387" t="s">
        <v>1634</v>
      </c>
      <c r="G164" s="1385" t="str" cm="1">
        <f t="array" aca="1" ref="G164" ca="1">INDIRECT("'Incentives Worksheet'!P"&amp;'Configurable Tab'!H15+3)</f>
        <v>Same as Payout Cycle</v>
      </c>
      <c r="H164" s="1385" t="str" cm="1">
        <f t="array" aca="1" ref="H164" ca="1">IF(ISBLANK(INDIRECT("'Incentives Worksheet'!H"&amp;'Configurable Tab'!H15+3)),"",INDIRECT("'Incentives Worksheet'!H"&amp;'Configurable Tab'!H15+3))</f>
        <v/>
      </c>
      <c r="I164" s="1385" t="str" cm="1">
        <f t="array" aca="1" ref="I164" ca="1">IF(INDIRECT("'Incentives Worksheet'!R"&amp;'Configurable Tab'!H15+3)="USF Calendar","Fiscal",INDIRECT("'Incentives Worksheet'!R"&amp;'Configurable Tab'!H15+3))</f>
        <v>Fiscal</v>
      </c>
      <c r="J164" s="1385" t="str" cm="1">
        <f t="array" aca="1" ref="J164" ca="1">IF(INDIRECT("'Incentives Worksheet'!L"&amp;'Configurable Tab'!H15+9)="All"," Select All Products","Unselect All Products")</f>
        <v xml:space="preserve"> Select All Products</v>
      </c>
      <c r="K164" s="1385" t="str" cm="1">
        <f t="array" aca="1" ref="K164" ca="1">IF(INDIRECT("'Incentives Worksheet'!T"&amp;'Configurable Tab'!H15+3)="Yes","Post to GL","")</f>
        <v/>
      </c>
      <c r="L164" s="1385" t="str" cm="1">
        <f t="array" aca="1" ref="L164" ca="1">IF(ISBLANK(INDIRECT("'Incentives Worksheet'!L"&amp;'Configurable Tab'!H15+3)),"",INDIRECT("'Incentives Worksheet'!L"&amp;'Configurable Tab'!H15+3))</f>
        <v/>
      </c>
      <c r="M164" s="1385" t="str" cm="1">
        <f t="array" aca="1" ref="M164" ca="1">IF(ISBLANK(INDIRECT("'Incentives Worksheet'!J"&amp;'Configurable Tab'!H15+3)),"",INDIRECT("'Incentives Worksheet'!J"&amp;'Configurable Tab'!H15+3))</f>
        <v/>
      </c>
      <c r="N164" s="1385" t="str" cm="1">
        <f t="array" aca="1" ref="N164" ca="1">IF(ISBLANK(INDIRECT("'Incentives Worksheet'!N"&amp;'Configurable Tab'!H15+3)),"",INDIRECT("'Incentives Worksheet'!N"&amp;'Configurable Tab'!H15+3))</f>
        <v/>
      </c>
      <c r="O164" s="1386" t="str" cm="1">
        <f t="array" aca="1" ref="O164" ca="1">INDIRECT("'Incentives Worksheet'!D"&amp;'Configurable Tab'!H15+6)</f>
        <v/>
      </c>
      <c r="P164" s="1386" t="str" cm="1">
        <f t="array" aca="1" ref="P164" ca="1">INDIRECT("'Incentives Worksheet'!D"&amp;'Configurable Tab'!H15+8)</f>
        <v/>
      </c>
      <c r="Q164" s="1385" t="str" cm="1">
        <f t="array" aca="1" ref="Q164" ca="1">IF(INDIRECT("'Incentives Worksheet'!D"&amp;'Configurable Tab'!H15+10)="No","Update tracking dates",INDIRECT("'Incentives Worksheet'!D"&amp;'Configurable Tab'!H15+10))</f>
        <v>Yes</v>
      </c>
      <c r="R164" s="1382"/>
      <c r="S164" s="1382"/>
      <c r="T164" s="1390" t="s">
        <v>1921</v>
      </c>
      <c r="U164" s="1391" t="s">
        <v>1637</v>
      </c>
      <c r="V164" s="1392">
        <v>3502</v>
      </c>
      <c r="W164" s="1387" t="s">
        <v>1965</v>
      </c>
      <c r="X164" s="1387" t="s">
        <v>1634</v>
      </c>
      <c r="Y164" s="1385" t="str" cm="1">
        <f t="array" aca="1" ref="Y164" ca="1">INDIRECT("'Incentives Worksheet'!P"&amp;'Configurable Tab'!H16+3)</f>
        <v>Same as Payout Cycle</v>
      </c>
      <c r="Z164" s="1385" t="str" cm="1">
        <f t="array" aca="1" ref="Z164" ca="1">IF(ISBLANK(INDIRECT("'Incentives Worksheet'!H"&amp;'Configurable Tab'!H16+3)),"",INDIRECT("'Incentives Worksheet'!H"&amp;'Configurable Tab'!H16+3))</f>
        <v/>
      </c>
      <c r="AA164" s="1385" t="str" cm="1">
        <f t="array" aca="1" ref="AA164" ca="1">IF(INDIRECT("'Incentives Worksheet'!R"&amp;'Configurable Tab'!H16+3)="USF Calendar","Fiscal",INDIRECT("'Incentives Worksheet'!R"&amp;'Configurable Tab'!H16+3))</f>
        <v>Fiscal</v>
      </c>
      <c r="AB164" s="1385" t="str" cm="1">
        <f t="array" aca="1" ref="AB164" ca="1">IF(INDIRECT("'Incentives Worksheet'!L"&amp;'Configurable Tab'!H16+9)="All"," Select All Products","Unselect All Products")</f>
        <v xml:space="preserve"> Select All Products</v>
      </c>
      <c r="AC164" s="1385" t="str" cm="1">
        <f t="array" aca="1" ref="AC164" ca="1">IF(INDIRECT("'Incentives Worksheet'!T"&amp;'Configurable Tab'!H16+3)="Yes","Post to GL","")</f>
        <v/>
      </c>
      <c r="AD164" s="1385" t="str" cm="1">
        <f t="array" aca="1" ref="AD164" ca="1">IF(ISBLANK(INDIRECT("'Incentives Worksheet'!L"&amp;'Configurable Tab'!H16+3)),"",INDIRECT("'Incentives Worksheet'!L"&amp;'Configurable Tab'!H16+3))</f>
        <v/>
      </c>
      <c r="AE164" s="1385" t="str" cm="1">
        <f t="array" aca="1" ref="AE164" ca="1">IF(ISBLANK(INDIRECT("'Incentives Worksheet'!J"&amp;'Configurable Tab'!H16+3)),"",INDIRECT("'Incentives Worksheet'!J"&amp;'Configurable Tab'!H16+3))</f>
        <v/>
      </c>
      <c r="AF164" s="1385" t="str" cm="1">
        <f t="array" aca="1" ref="AF164" ca="1">IF(ISBLANK(INDIRECT("'Incentives Worksheet'!N"&amp;'Configurable Tab'!H16+3)),"",INDIRECT("'Incentives Worksheet'!N"&amp;'Configurable Tab'!H16+3))</f>
        <v/>
      </c>
      <c r="AG164" s="1386" t="str" cm="1">
        <f t="array" aca="1" ref="AG164" ca="1">INDIRECT("'Incentives Worksheet'!D"&amp;'Configurable Tab'!H16+6)</f>
        <v/>
      </c>
      <c r="AH164" s="1386" t="str" cm="1">
        <f t="array" aca="1" ref="AH164" ca="1">INDIRECT("'Incentives Worksheet'!D"&amp;'Configurable Tab'!H16+8)</f>
        <v/>
      </c>
      <c r="AI164" s="1385" t="str" cm="1">
        <f t="array" aca="1" ref="AI164" ca="1">IF(INDIRECT("'Incentives Worksheet'!D"&amp;'Configurable Tab'!H16+10)="No","Update tracking dates",INDIRECT("'Incentives Worksheet'!D"&amp;'Configurable Tab'!H16+10))</f>
        <v>Yes</v>
      </c>
      <c r="AJ164" s="1382"/>
      <c r="AK164" s="1382"/>
      <c r="AL164" s="1382"/>
      <c r="AM164" s="1382"/>
      <c r="AN164" s="1382"/>
      <c r="AO164" s="1382"/>
      <c r="AP164" s="1382"/>
      <c r="AQ164" s="1382"/>
      <c r="AR164" s="1382"/>
      <c r="AS164" s="1382"/>
      <c r="AT164" s="1382"/>
      <c r="AU164" s="1382"/>
      <c r="AV164" s="1382"/>
      <c r="AW164" s="1382"/>
      <c r="AX164" s="1382"/>
      <c r="AY164" s="1382"/>
      <c r="AZ164" s="1382"/>
      <c r="BA164" s="1382"/>
      <c r="BB164" s="1382"/>
      <c r="BC164" s="1382"/>
      <c r="BD164" s="1382"/>
      <c r="BE164" s="1382"/>
      <c r="BF164" s="1382"/>
      <c r="BG164" s="1382"/>
      <c r="BH164" s="1382"/>
      <c r="BI164" s="1382"/>
      <c r="BJ164" s="1382"/>
      <c r="BK164" s="1382"/>
      <c r="BL164" s="1382"/>
      <c r="BM164" s="1382"/>
      <c r="BN164" s="1382"/>
      <c r="BO164" s="1382"/>
      <c r="BP164" s="1382"/>
      <c r="BQ164" s="1382"/>
      <c r="BR164" s="1382"/>
      <c r="BS164" s="1382"/>
      <c r="BT164" s="1382"/>
      <c r="BU164" s="1382"/>
      <c r="BV164" s="1382"/>
      <c r="BW164" s="1382"/>
      <c r="BX164" s="1382"/>
      <c r="BY164" s="1382"/>
      <c r="BZ164" s="1382"/>
      <c r="CA164" s="1382"/>
      <c r="CB164" s="1382"/>
      <c r="CC164" s="1382"/>
      <c r="CD164" s="1382"/>
      <c r="CE164" s="1382"/>
      <c r="CF164" s="1382"/>
      <c r="CG164" s="1382"/>
      <c r="CH164" s="1382"/>
      <c r="CI164" s="1382"/>
      <c r="CJ164" s="1382"/>
      <c r="CK164" s="1382"/>
    </row>
    <row r="165" spans="1:89" ht="45.75" customHeight="1" thickBot="1" x14ac:dyDescent="0.3">
      <c r="A165" s="1382"/>
      <c r="B165" s="1795" t="s">
        <v>1964</v>
      </c>
      <c r="C165" s="1421" t="s">
        <v>1944</v>
      </c>
      <c r="D165" s="1383" t="s">
        <v>1945</v>
      </c>
      <c r="E165" s="1384" t="s">
        <v>1458</v>
      </c>
      <c r="F165" s="1383" t="s">
        <v>1947</v>
      </c>
      <c r="G165" s="1422" t="s">
        <v>1950</v>
      </c>
      <c r="H165" s="1423"/>
      <c r="I165" s="1423"/>
      <c r="J165" s="1382"/>
      <c r="K165" s="1423"/>
      <c r="L165" s="1423"/>
      <c r="M165" s="1423"/>
      <c r="N165" s="1423"/>
      <c r="O165" s="1423"/>
      <c r="P165" s="1382"/>
      <c r="Q165" s="1424"/>
      <c r="R165" s="1382"/>
      <c r="S165" s="1382"/>
      <c r="T165" s="1795" t="s">
        <v>1964</v>
      </c>
      <c r="U165" s="1425" t="s">
        <v>1944</v>
      </c>
      <c r="V165" s="1383" t="s">
        <v>1945</v>
      </c>
      <c r="W165" s="1384" t="s">
        <v>1458</v>
      </c>
      <c r="X165" s="1383" t="s">
        <v>1947</v>
      </c>
      <c r="Y165" s="1426" t="s">
        <v>1950</v>
      </c>
      <c r="Z165" s="1382"/>
      <c r="AA165" s="1423"/>
      <c r="AB165" s="1382"/>
      <c r="AC165" s="1423"/>
      <c r="AD165" s="1423"/>
      <c r="AE165" s="1423"/>
      <c r="AF165" s="1423"/>
      <c r="AG165" s="1423"/>
      <c r="AH165" s="1423"/>
      <c r="AI165" s="1424"/>
      <c r="AJ165" s="1382"/>
      <c r="AK165" s="1382"/>
      <c r="AL165" s="1382"/>
      <c r="AM165" s="1382"/>
      <c r="AN165" s="1382"/>
      <c r="AO165" s="1382"/>
      <c r="AP165" s="1382"/>
      <c r="AQ165" s="1382"/>
      <c r="AR165" s="1382"/>
      <c r="AS165" s="1382"/>
      <c r="AT165" s="1382"/>
      <c r="AU165" s="1382"/>
      <c r="AV165" s="1382"/>
      <c r="AW165" s="1382"/>
      <c r="AX165" s="1382"/>
      <c r="AY165" s="1382"/>
      <c r="AZ165" s="1382"/>
      <c r="BA165" s="1382"/>
      <c r="BB165" s="1382"/>
      <c r="BC165" s="1382"/>
      <c r="BD165" s="1382"/>
      <c r="BE165" s="1382"/>
      <c r="BF165" s="1382"/>
      <c r="BG165" s="1382"/>
      <c r="BH165" s="1382"/>
      <c r="BI165" s="1382"/>
      <c r="BJ165" s="1382"/>
      <c r="BK165" s="1382"/>
      <c r="BL165" s="1382"/>
      <c r="BM165" s="1382"/>
      <c r="BN165" s="1382"/>
      <c r="BO165" s="1382"/>
      <c r="BP165" s="1382"/>
      <c r="BQ165" s="1382"/>
      <c r="BR165" s="1382"/>
      <c r="BS165" s="1382"/>
      <c r="BT165" s="1382"/>
      <c r="BU165" s="1382"/>
      <c r="BV165" s="1382"/>
      <c r="BW165" s="1382"/>
      <c r="BX165" s="1382"/>
      <c r="BY165" s="1382"/>
      <c r="BZ165" s="1382"/>
      <c r="CA165" s="1382"/>
      <c r="CB165" s="1382"/>
      <c r="CC165" s="1382"/>
      <c r="CD165" s="1382"/>
      <c r="CE165" s="1382"/>
      <c r="CF165" s="1382"/>
      <c r="CG165" s="1382"/>
      <c r="CH165" s="1382"/>
      <c r="CI165" s="1382"/>
      <c r="CJ165" s="1382"/>
      <c r="CK165" s="1382"/>
    </row>
    <row r="166" spans="1:89" ht="15.75" thickBot="1" x14ac:dyDescent="0.3">
      <c r="A166" s="1382"/>
      <c r="B166" s="1798"/>
      <c r="C166" s="1461" t="s">
        <v>1966</v>
      </c>
      <c r="D166" s="1461" t="str" cm="1">
        <f t="array" aca="1" ref="D166" ca="1">IF(INDIRECT("'Incentives Worksheet'!L"&amp;'Configurable Tab'!H15+9)="All"," All Products","Included Products")</f>
        <v xml:space="preserve"> All Products</v>
      </c>
      <c r="E166" s="1461" t="str" cm="1">
        <f t="array" aca="1" ref="E166" ca="1">IF(INDIRECT("'Incentives Worksheet'!J"&amp;'Configurable Tab'!H15+9)="All","All Customers","Individual")</f>
        <v>All Customers</v>
      </c>
      <c r="F166" s="1461" t="str" cm="1">
        <f t="array" aca="1" ref="F166" ca="1">IF(INDIRECT("'Incentives Worksheet'!L"&amp;'Configurable Tab'!H15+6)&lt;&gt;0,INDIRECT("'Incentives Worksheet'!L"&amp;'Configurable Tab'!H15+6),"")</f>
        <v/>
      </c>
      <c r="G166" s="1463" t="str" cm="1">
        <f t="array" aca="1" ref="G166" ca="1">INDIRECT("'Incentives Worksheet'!N"&amp;'Configurable Tab'!H15+6)</f>
        <v>%</v>
      </c>
      <c r="H166" s="1394"/>
      <c r="I166" s="1394"/>
      <c r="J166" s="1382"/>
      <c r="K166" s="1394"/>
      <c r="L166" s="1394"/>
      <c r="M166" s="1394"/>
      <c r="N166" s="1394"/>
      <c r="O166" s="1394"/>
      <c r="P166" s="1382"/>
      <c r="Q166" s="138"/>
      <c r="R166" s="1382"/>
      <c r="S166" s="1382"/>
      <c r="T166" s="1798"/>
      <c r="U166" s="1461" t="s">
        <v>1951</v>
      </c>
      <c r="V166" s="1462" t="str" cm="1">
        <f t="array" aca="1" ref="V166" ca="1">IF(INDIRECT("'Incentives Worksheet'!L"&amp;'Configurable Tab'!H16+9)="All"," All Products","Included Products")</f>
        <v xml:space="preserve"> All Products</v>
      </c>
      <c r="W166" s="1462" t="str" cm="1">
        <f t="array" aca="1" ref="W166" ca="1">IF(INDIRECT("'Incentives Worksheet'!J"&amp;'Configurable Tab'!H16+9)="All","All Customers","Individual")</f>
        <v>All Customers</v>
      </c>
      <c r="X166" s="1462" t="str" cm="1">
        <f t="array" aca="1" ref="X166" ca="1">IF(INDIRECT("'Incentives Worksheet'!L"&amp;'Configurable Tab'!H16+6)&lt;&gt;0,INDIRECT("'Incentives Worksheet'!L"&amp;'Configurable Tab'!H16+6),"")</f>
        <v/>
      </c>
      <c r="Y166" s="1463" t="str" cm="1">
        <f t="array" aca="1" ref="Y166" ca="1">INDIRECT("'Incentives Worksheet'!N"&amp;'Configurable Tab'!H16+6)</f>
        <v>%</v>
      </c>
      <c r="Z166" s="1382"/>
      <c r="AA166" s="1394"/>
      <c r="AB166" s="1382"/>
      <c r="AC166" s="1394"/>
      <c r="AD166" s="1394"/>
      <c r="AE166" s="1394"/>
      <c r="AF166" s="1394"/>
      <c r="AG166" s="1394"/>
      <c r="AH166" s="1394"/>
      <c r="AI166" s="138"/>
      <c r="AJ166" s="1382"/>
      <c r="AK166" s="1382"/>
      <c r="AL166" s="1382"/>
      <c r="AM166" s="1382"/>
      <c r="AN166" s="1382"/>
      <c r="AO166" s="1382"/>
      <c r="AP166" s="1382"/>
      <c r="AQ166" s="1382"/>
      <c r="AR166" s="1382"/>
      <c r="AS166" s="1382"/>
      <c r="AT166" s="1382"/>
      <c r="AU166" s="1382"/>
      <c r="AV166" s="1382"/>
      <c r="AW166" s="1382"/>
      <c r="AX166" s="1382"/>
      <c r="AY166" s="1382"/>
      <c r="AZ166" s="1382"/>
      <c r="BA166" s="1382"/>
      <c r="BB166" s="1382"/>
      <c r="BC166" s="1382"/>
      <c r="BD166" s="1382"/>
      <c r="BE166" s="1382"/>
      <c r="BF166" s="1382"/>
      <c r="BG166" s="1382"/>
      <c r="BH166" s="1382"/>
      <c r="BI166" s="1382"/>
      <c r="BJ166" s="1382"/>
      <c r="BK166" s="1382"/>
      <c r="BL166" s="1382"/>
      <c r="BM166" s="1382"/>
      <c r="BN166" s="1382"/>
      <c r="BO166" s="1382"/>
      <c r="BP166" s="1382"/>
      <c r="BQ166" s="1382"/>
      <c r="BR166" s="1382"/>
      <c r="BS166" s="1382"/>
      <c r="BT166" s="1382"/>
      <c r="BU166" s="1382"/>
      <c r="BV166" s="1382"/>
      <c r="BW166" s="1382"/>
      <c r="BX166" s="1382"/>
      <c r="BY166" s="1382"/>
      <c r="BZ166" s="1382"/>
      <c r="CA166" s="1382"/>
      <c r="CB166" s="1382"/>
      <c r="CC166" s="1382"/>
      <c r="CD166" s="1382"/>
      <c r="CE166" s="1382"/>
      <c r="CF166" s="1382"/>
      <c r="CG166" s="1382"/>
      <c r="CH166" s="1382"/>
      <c r="CI166" s="1382"/>
      <c r="CJ166" s="1382"/>
      <c r="CK166" s="1382"/>
    </row>
    <row r="167" spans="1:89" ht="15.75" thickBot="1" x14ac:dyDescent="0.3">
      <c r="A167" s="1382"/>
      <c r="B167" s="1796"/>
      <c r="C167" s="1431" t="s">
        <v>1954</v>
      </c>
      <c r="D167" s="1432" t="s">
        <v>126</v>
      </c>
      <c r="E167" s="1433" t="s">
        <v>128</v>
      </c>
      <c r="F167" s="1434" t="s">
        <v>1175</v>
      </c>
      <c r="G167" s="1394"/>
      <c r="H167" s="1394"/>
      <c r="I167" s="1495"/>
      <c r="J167" s="1394"/>
      <c r="K167" s="1394"/>
      <c r="L167" s="1394"/>
      <c r="M167" s="1394"/>
      <c r="N167" s="1394"/>
      <c r="O167" s="1394"/>
      <c r="P167" s="1382"/>
      <c r="Q167" s="1395"/>
      <c r="R167" s="1382"/>
      <c r="S167" s="1382"/>
      <c r="T167" s="1798"/>
      <c r="U167" s="1383" t="s">
        <v>1954</v>
      </c>
      <c r="V167" s="1496" t="s">
        <v>126</v>
      </c>
      <c r="W167" s="1497" t="s">
        <v>128</v>
      </c>
      <c r="X167" s="1497" t="s">
        <v>1175</v>
      </c>
      <c r="Y167" s="1394"/>
      <c r="Z167" s="1394"/>
      <c r="AA167" s="1394"/>
      <c r="AB167" s="1394"/>
      <c r="AC167" s="1394"/>
      <c r="AD167" s="1394"/>
      <c r="AE167" s="1394"/>
      <c r="AF167" s="1394"/>
      <c r="AG167" s="1394"/>
      <c r="AH167" s="1394"/>
      <c r="AI167" s="1395"/>
      <c r="AJ167" s="1382"/>
      <c r="AK167" s="1382"/>
      <c r="AL167" s="1382"/>
      <c r="AM167" s="1382"/>
      <c r="AN167" s="1382"/>
      <c r="AO167" s="1382"/>
      <c r="AP167" s="1382"/>
      <c r="AQ167" s="1382"/>
      <c r="AR167" s="1382"/>
      <c r="AS167" s="1382"/>
      <c r="AT167" s="1382"/>
      <c r="AU167" s="1382"/>
      <c r="AV167" s="1382"/>
      <c r="AW167" s="1382"/>
      <c r="AX167" s="1382"/>
      <c r="AY167" s="1382"/>
      <c r="AZ167" s="1382"/>
      <c r="BA167" s="1382"/>
      <c r="BB167" s="1382"/>
      <c r="BC167" s="1382"/>
      <c r="BD167" s="1382"/>
      <c r="BE167" s="1382"/>
      <c r="BF167" s="1382"/>
      <c r="BG167" s="1382"/>
      <c r="BH167" s="1382"/>
      <c r="BI167" s="1382"/>
      <c r="BJ167" s="1382"/>
      <c r="BK167" s="1382"/>
      <c r="BL167" s="1382"/>
      <c r="BM167" s="1382"/>
      <c r="BN167" s="1382"/>
      <c r="BO167" s="1382"/>
      <c r="BP167" s="1382"/>
      <c r="BQ167" s="1382"/>
      <c r="BR167" s="1382"/>
      <c r="BS167" s="1382"/>
      <c r="BT167" s="1382"/>
      <c r="BU167" s="1382"/>
      <c r="BV167" s="1382"/>
      <c r="BW167" s="1382"/>
      <c r="BX167" s="1382"/>
      <c r="BY167" s="1382"/>
      <c r="BZ167" s="1382"/>
      <c r="CA167" s="1382"/>
      <c r="CB167" s="1382"/>
      <c r="CC167" s="1382"/>
      <c r="CD167" s="1382"/>
      <c r="CE167" s="1382"/>
      <c r="CF167" s="1382"/>
      <c r="CG167" s="1382"/>
      <c r="CH167" s="1382"/>
      <c r="CI167" s="1382"/>
      <c r="CJ167" s="1382"/>
      <c r="CK167" s="1382"/>
    </row>
    <row r="168" spans="1:89" x14ac:dyDescent="0.25">
      <c r="A168" s="1382"/>
      <c r="B168" s="1796"/>
      <c r="C168" s="1439">
        <v>0</v>
      </c>
      <c r="D168" s="1440" t="str" cm="1">
        <f t="array" aca="1" ref="D168" ca="1">IF(INDIRECT("'Incentives Worksheet'!H"&amp;'Configurable Tab'!H15+6)&lt;&gt;0,0,"")</f>
        <v/>
      </c>
      <c r="E168" s="1498" t="str" cm="1">
        <f t="array" aca="1" ref="E168" ca="1">IF(INDIRECT("'Incentives Worksheet'!H"&amp;'Configurable Tab'!H15+6)&lt;&gt;0,INDIRECT("'Incentives Worksheet'!H"&amp;'Configurable Tab'!H15+6)-0.01,"")</f>
        <v/>
      </c>
      <c r="F168" s="1499" t="str" cm="1">
        <f t="array" aca="1" ref="F168" ca="1">IF(INDIRECT("'Incentives Worksheet'!H"&amp;'Configurable Tab'!H15+6)&lt;&gt;0,0,"")</f>
        <v/>
      </c>
      <c r="G168" s="1394"/>
      <c r="H168" s="1394"/>
      <c r="I168" s="1394"/>
      <c r="J168" s="1394"/>
      <c r="K168" s="1394"/>
      <c r="L168" s="1394"/>
      <c r="M168" s="1394"/>
      <c r="N168" s="1394"/>
      <c r="O168" s="1394"/>
      <c r="P168" s="1382"/>
      <c r="Q168" s="1395"/>
      <c r="R168" s="1382"/>
      <c r="S168" s="1382"/>
      <c r="T168" s="1798"/>
      <c r="U168" s="1443">
        <v>0</v>
      </c>
      <c r="V168" s="1412" t="str" cm="1">
        <f t="array" aca="1" ref="V168" ca="1">IF(INDIRECT("'Incentives Worksheet'!H"&amp;'Configurable Tab'!H16+6)&lt;&gt;0,0,"")</f>
        <v/>
      </c>
      <c r="W168" s="1500" t="str" cm="1">
        <f t="array" aca="1" ref="W168" ca="1">IF(INDIRECT("'Incentives Worksheet'!H"&amp;'Configurable Tab'!H16+6)&lt;&gt;0,INDIRECT("'Incentives Worksheet'!H"&amp;'Configurable Tab'!H16+6)-0.01,"")</f>
        <v/>
      </c>
      <c r="X168" s="1412" t="str" cm="1">
        <f t="array" aca="1" ref="X168" ca="1">IF(INDIRECT("'Incentives Worksheet'!H"&amp;'Configurable Tab'!H16+6)&lt;&gt;0,0,"")</f>
        <v/>
      </c>
      <c r="Y168" s="1394"/>
      <c r="Z168" s="1394"/>
      <c r="AA168" s="1394"/>
      <c r="AB168" s="1394"/>
      <c r="AC168" s="1394"/>
      <c r="AD168" s="1394"/>
      <c r="AE168" s="1394"/>
      <c r="AF168" s="1394"/>
      <c r="AG168" s="1394"/>
      <c r="AH168" s="1394"/>
      <c r="AI168" s="1395"/>
      <c r="AJ168" s="1382"/>
      <c r="AK168" s="1382"/>
      <c r="AL168" s="1382"/>
      <c r="AM168" s="1382"/>
      <c r="AN168" s="1382"/>
      <c r="AO168" s="1382"/>
      <c r="AP168" s="1382"/>
      <c r="AQ168" s="1382"/>
      <c r="AR168" s="1382"/>
      <c r="AS168" s="1382"/>
      <c r="AT168" s="1382"/>
      <c r="AU168" s="1382"/>
      <c r="AV168" s="1382"/>
      <c r="AW168" s="1382"/>
      <c r="AX168" s="1382"/>
      <c r="AY168" s="1382"/>
      <c r="AZ168" s="1382"/>
      <c r="BA168" s="1382"/>
      <c r="BB168" s="1382"/>
      <c r="BC168" s="1382"/>
      <c r="BD168" s="1382"/>
      <c r="BE168" s="1382"/>
      <c r="BF168" s="1382"/>
      <c r="BG168" s="1382"/>
      <c r="BH168" s="1382"/>
      <c r="BI168" s="1382"/>
      <c r="BJ168" s="1382"/>
      <c r="BK168" s="1382"/>
      <c r="BL168" s="1382"/>
      <c r="BM168" s="1382"/>
      <c r="BN168" s="1382"/>
      <c r="BO168" s="1382"/>
      <c r="BP168" s="1382"/>
      <c r="BQ168" s="1382"/>
      <c r="BR168" s="1382"/>
      <c r="BS168" s="1382"/>
      <c r="BT168" s="1382"/>
      <c r="BU168" s="1382"/>
      <c r="BV168" s="1382"/>
      <c r="BW168" s="1382"/>
      <c r="BX168" s="1382"/>
      <c r="BY168" s="1382"/>
      <c r="BZ168" s="1382"/>
      <c r="CA168" s="1382"/>
      <c r="CB168" s="1382"/>
      <c r="CC168" s="1382"/>
      <c r="CD168" s="1382"/>
      <c r="CE168" s="1382"/>
      <c r="CF168" s="1382"/>
      <c r="CG168" s="1382"/>
      <c r="CH168" s="1382"/>
      <c r="CI168" s="1382"/>
      <c r="CJ168" s="1382"/>
      <c r="CK168" s="1382"/>
    </row>
    <row r="169" spans="1:89" ht="15.75" thickBot="1" x14ac:dyDescent="0.3">
      <c r="A169" s="1382"/>
      <c r="B169" s="1797"/>
      <c r="C169" s="1445">
        <v>1</v>
      </c>
      <c r="D169" s="1473" t="str" cm="1">
        <f t="array" aca="1" ref="D169" ca="1">IF(INDIRECT("'Incentives Worksheet'!H"&amp;'Configurable Tab'!H15+6)=0,"",INDIRECT("'Incentives Worksheet'!H"&amp;'Configurable Tab'!H15+6))</f>
        <v/>
      </c>
      <c r="E169" s="1446" t="str" cm="1">
        <f t="array" aca="1" ref="E169" ca="1">IF(INDIRECT("'Incentives Worksheet'!J"&amp;'Configurable Tab'!H15+6)=0,"",INDIRECT("'Incentives Worksheet'!J"&amp;'Configurable Tab'!H15+6))</f>
        <v/>
      </c>
      <c r="F169" s="1501" t="str" cm="1">
        <f t="array" aca="1" ref="F169" ca="1">IF(INDIRECT("'Incentives Worksheet'!L"&amp;'Configurable Tab'!H15+6)=0,"",INDIRECT("'Incentives Worksheet'!L"&amp;'Configurable Tab'!H15+6))</f>
        <v/>
      </c>
      <c r="G169" s="1394"/>
      <c r="H169" s="1394"/>
      <c r="I169" s="1394"/>
      <c r="J169" s="1394"/>
      <c r="K169" s="1394"/>
      <c r="L169" s="1394"/>
      <c r="M169" s="1394"/>
      <c r="N169" s="1394"/>
      <c r="O169" s="1394"/>
      <c r="P169" s="1382"/>
      <c r="Q169" s="1395"/>
      <c r="R169" s="1382"/>
      <c r="S169" s="1382"/>
      <c r="T169" s="1799"/>
      <c r="U169" s="1449">
        <v>1</v>
      </c>
      <c r="V169" s="1502" t="str" cm="1">
        <f t="array" aca="1" ref="V169" ca="1">IF(INDIRECT("'Incentives Worksheet'!H"&amp;'Configurable Tab'!H16+6)=0,"",INDIRECT("'Incentives Worksheet'!H"&amp;'Configurable Tab'!H16+6))</f>
        <v/>
      </c>
      <c r="W169" s="1503" t="str" cm="1">
        <f t="array" aca="1" ref="W169" ca="1">IF(INDIRECT("'Incentives Worksheet'!J"&amp;'Configurable Tab'!H16+6)=0,"",INDIRECT("'Incentives Worksheet'!J"&amp;'Configurable Tab'!H16+6))</f>
        <v/>
      </c>
      <c r="X169" s="1419" t="str" cm="1">
        <f t="array" aca="1" ref="X169" ca="1">IF(INDIRECT("'Incentives Worksheet'!L"&amp;'Configurable Tab'!H16+6)=0,"",INDIRECT("'Incentives Worksheet'!L"&amp;'Configurable Tab'!H16+6))</f>
        <v/>
      </c>
      <c r="Y169" s="1394"/>
      <c r="Z169" s="1394"/>
      <c r="AA169" s="1394"/>
      <c r="AB169" s="1394"/>
      <c r="AC169" s="1394"/>
      <c r="AD169" s="1394"/>
      <c r="AE169" s="1394"/>
      <c r="AF169" s="1394"/>
      <c r="AG169" s="1394"/>
      <c r="AH169" s="1394"/>
      <c r="AI169" s="1395"/>
      <c r="AJ169" s="1382"/>
      <c r="AK169" s="1382"/>
      <c r="AL169" s="1382"/>
      <c r="AM169" s="1382"/>
      <c r="AN169" s="1382"/>
      <c r="AO169" s="1382"/>
      <c r="AP169" s="1382"/>
      <c r="AQ169" s="1382"/>
      <c r="AR169" s="1382"/>
      <c r="AS169" s="1382"/>
      <c r="AT169" s="1382"/>
      <c r="AU169" s="1382"/>
      <c r="AV169" s="1382"/>
      <c r="AW169" s="1382"/>
      <c r="AX169" s="1382"/>
      <c r="AY169" s="1382"/>
      <c r="AZ169" s="1382"/>
      <c r="BA169" s="1382"/>
      <c r="BB169" s="1382"/>
      <c r="BC169" s="1382"/>
      <c r="BD169" s="1382"/>
      <c r="BE169" s="1382"/>
      <c r="BF169" s="1382"/>
      <c r="BG169" s="1382"/>
      <c r="BH169" s="1382"/>
      <c r="BI169" s="1382"/>
      <c r="BJ169" s="1382"/>
      <c r="BK169" s="1382"/>
      <c r="BL169" s="1382"/>
      <c r="BM169" s="1382"/>
      <c r="BN169" s="1382"/>
      <c r="BO169" s="1382"/>
      <c r="BP169" s="1382"/>
      <c r="BQ169" s="1382"/>
      <c r="BR169" s="1382"/>
      <c r="BS169" s="1382"/>
      <c r="BT169" s="1382"/>
      <c r="BU169" s="1382"/>
      <c r="BV169" s="1382"/>
      <c r="BW169" s="1382"/>
      <c r="BX169" s="1382"/>
      <c r="BY169" s="1382"/>
      <c r="BZ169" s="1382"/>
      <c r="CA169" s="1382"/>
      <c r="CB169" s="1382"/>
      <c r="CC169" s="1382"/>
      <c r="CD169" s="1382"/>
      <c r="CE169" s="1382"/>
      <c r="CF169" s="1382"/>
      <c r="CG169" s="1382"/>
      <c r="CH169" s="1382"/>
      <c r="CI169" s="1382"/>
      <c r="CJ169" s="1382"/>
      <c r="CK169" s="1382"/>
    </row>
    <row r="170" spans="1:89" ht="15.75" customHeight="1" thickBot="1" x14ac:dyDescent="0.3">
      <c r="A170" s="1382"/>
      <c r="B170" s="1795" t="s">
        <v>1955</v>
      </c>
      <c r="C170" s="1452" t="s">
        <v>1928</v>
      </c>
      <c r="D170" s="1453" t="s">
        <v>131</v>
      </c>
      <c r="E170" s="1453" t="s">
        <v>1929</v>
      </c>
      <c r="F170" s="1382"/>
      <c r="G170" s="1382"/>
      <c r="H170" s="1382"/>
      <c r="I170" s="1382"/>
      <c r="J170" s="1382"/>
      <c r="K170" s="1382"/>
      <c r="L170" s="1382"/>
      <c r="M170" s="1382"/>
      <c r="N170" s="1382"/>
      <c r="O170" s="1382"/>
      <c r="P170" s="1382"/>
      <c r="Q170" s="138"/>
      <c r="R170" s="1382"/>
      <c r="S170" s="1382"/>
      <c r="T170" s="1795" t="s">
        <v>1955</v>
      </c>
      <c r="U170" s="1452" t="s">
        <v>1928</v>
      </c>
      <c r="V170" s="1398" t="s">
        <v>131</v>
      </c>
      <c r="W170" s="1398" t="s">
        <v>1929</v>
      </c>
      <c r="X170" s="1382"/>
      <c r="Y170" s="1382"/>
      <c r="Z170" s="1382"/>
      <c r="AA170" s="1382"/>
      <c r="AB170" s="1382"/>
      <c r="AC170" s="1382"/>
      <c r="AD170" s="1382"/>
      <c r="AE170" s="1382"/>
      <c r="AF170" s="1382"/>
      <c r="AG170" s="1382"/>
      <c r="AH170" s="1382"/>
      <c r="AI170" s="138"/>
      <c r="AJ170" s="1382"/>
      <c r="AK170" s="1382"/>
      <c r="AL170" s="1382"/>
      <c r="AM170" s="1382"/>
      <c r="AN170" s="1382"/>
      <c r="AO170" s="1382"/>
      <c r="AP170" s="1382"/>
      <c r="AQ170" s="1382"/>
      <c r="AR170" s="1382"/>
      <c r="AS170" s="1382"/>
      <c r="AT170" s="1382"/>
      <c r="AU170" s="1382"/>
      <c r="AV170" s="1382"/>
      <c r="AW170" s="1382"/>
      <c r="AX170" s="1382"/>
      <c r="AY170" s="1382"/>
      <c r="AZ170" s="1382"/>
      <c r="BA170" s="1382"/>
      <c r="BB170" s="1382"/>
      <c r="BC170" s="1382"/>
      <c r="BD170" s="1382"/>
      <c r="BE170" s="1382"/>
      <c r="BF170" s="1382"/>
      <c r="BG170" s="1382"/>
      <c r="BH170" s="1382"/>
      <c r="BI170" s="1382"/>
      <c r="BJ170" s="1382"/>
      <c r="BK170" s="1382"/>
      <c r="BL170" s="1382"/>
      <c r="BM170" s="1382"/>
      <c r="BN170" s="1382"/>
      <c r="BO170" s="1382"/>
      <c r="BP170" s="1382"/>
      <c r="BQ170" s="1382"/>
      <c r="BR170" s="1382"/>
      <c r="BS170" s="1382"/>
      <c r="BT170" s="1382"/>
      <c r="BU170" s="1382"/>
      <c r="BV170" s="1382"/>
      <c r="BW170" s="1382"/>
      <c r="BX170" s="1382"/>
      <c r="BY170" s="1382"/>
      <c r="BZ170" s="1382"/>
      <c r="CA170" s="1382"/>
      <c r="CB170" s="1382"/>
      <c r="CC170" s="1382"/>
      <c r="CD170" s="1382"/>
      <c r="CE170" s="1382"/>
      <c r="CF170" s="1382"/>
      <c r="CG170" s="1382"/>
      <c r="CH170" s="1382"/>
      <c r="CI170" s="1382"/>
      <c r="CJ170" s="1382"/>
      <c r="CK170" s="1382"/>
    </row>
    <row r="171" spans="1:89" x14ac:dyDescent="0.25">
      <c r="A171" s="1382"/>
      <c r="B171" s="1798"/>
      <c r="C171" s="1399" t="s">
        <v>1930</v>
      </c>
      <c r="D171" s="1399" t="s">
        <v>1931</v>
      </c>
      <c r="E171" s="1400"/>
      <c r="F171" s="1382"/>
      <c r="G171" s="1382"/>
      <c r="H171" s="1382"/>
      <c r="I171" s="1382"/>
      <c r="J171" s="1382"/>
      <c r="K171" s="1382"/>
      <c r="L171" s="1382"/>
      <c r="M171" s="1382"/>
      <c r="N171" s="1382"/>
      <c r="O171" s="1382"/>
      <c r="P171" s="1382"/>
      <c r="Q171" s="138"/>
      <c r="R171" s="1382"/>
      <c r="S171" s="1382"/>
      <c r="T171" s="1798"/>
      <c r="U171" s="1399" t="s">
        <v>1930</v>
      </c>
      <c r="V171" s="1399" t="s">
        <v>1931</v>
      </c>
      <c r="W171" s="1400"/>
      <c r="X171" s="1382"/>
      <c r="Y171" s="1382"/>
      <c r="Z171" s="1382"/>
      <c r="AA171" s="1382"/>
      <c r="AB171" s="1382"/>
      <c r="AC171" s="1382"/>
      <c r="AD171" s="1382"/>
      <c r="AE171" s="1382"/>
      <c r="AF171" s="1382"/>
      <c r="AG171" s="1382"/>
      <c r="AH171" s="1382"/>
      <c r="AI171" s="138"/>
      <c r="AJ171" s="1382"/>
      <c r="AK171" s="1382"/>
      <c r="AL171" s="1382"/>
      <c r="AM171" s="1382"/>
      <c r="AN171" s="1382"/>
      <c r="AO171" s="1382"/>
      <c r="AP171" s="1382"/>
      <c r="AQ171" s="1382"/>
      <c r="AR171" s="1382"/>
      <c r="AS171" s="1382"/>
      <c r="AT171" s="1382"/>
      <c r="AU171" s="1382"/>
      <c r="AV171" s="1382"/>
      <c r="AW171" s="1382"/>
      <c r="AX171" s="1382"/>
      <c r="AY171" s="1382"/>
      <c r="AZ171" s="1382"/>
      <c r="BA171" s="1382"/>
      <c r="BB171" s="1382"/>
      <c r="BC171" s="1382"/>
      <c r="BD171" s="1382"/>
      <c r="BE171" s="1382"/>
      <c r="BF171" s="1382"/>
      <c r="BG171" s="1382"/>
      <c r="BH171" s="1382"/>
      <c r="BI171" s="1382"/>
      <c r="BJ171" s="1382"/>
      <c r="BK171" s="1382"/>
      <c r="BL171" s="1382"/>
      <c r="BM171" s="1382"/>
      <c r="BN171" s="1382"/>
      <c r="BO171" s="1382"/>
      <c r="BP171" s="1382"/>
      <c r="BQ171" s="1382"/>
      <c r="BR171" s="1382"/>
      <c r="BS171" s="1382"/>
      <c r="BT171" s="1382"/>
      <c r="BU171" s="1382"/>
      <c r="BV171" s="1382"/>
      <c r="BW171" s="1382"/>
      <c r="BX171" s="1382"/>
      <c r="BY171" s="1382"/>
      <c r="BZ171" s="1382"/>
      <c r="CA171" s="1382"/>
      <c r="CB171" s="1382"/>
      <c r="CC171" s="1382"/>
      <c r="CD171" s="1382"/>
      <c r="CE171" s="1382"/>
      <c r="CF171" s="1382"/>
      <c r="CG171" s="1382"/>
      <c r="CH171" s="1382"/>
      <c r="CI171" s="1382"/>
      <c r="CJ171" s="1382"/>
      <c r="CK171" s="1382"/>
    </row>
    <row r="172" spans="1:89" x14ac:dyDescent="0.25">
      <c r="A172" s="1382"/>
      <c r="B172" s="1798"/>
      <c r="C172" s="1401" t="s">
        <v>1930</v>
      </c>
      <c r="D172" s="1401" t="s">
        <v>1932</v>
      </c>
      <c r="E172" s="1402" t="s">
        <v>1933</v>
      </c>
      <c r="F172" s="1382"/>
      <c r="G172" s="1382"/>
      <c r="H172" s="1382"/>
      <c r="I172" s="1382"/>
      <c r="J172" s="1382"/>
      <c r="K172" s="1382"/>
      <c r="L172" s="1382"/>
      <c r="M172" s="1382"/>
      <c r="N172" s="1382"/>
      <c r="O172" s="1382"/>
      <c r="P172" s="1382"/>
      <c r="Q172" s="138"/>
      <c r="R172" s="1382"/>
      <c r="S172" s="1382"/>
      <c r="T172" s="1798"/>
      <c r="U172" s="1401" t="s">
        <v>1930</v>
      </c>
      <c r="V172" s="1401" t="s">
        <v>1932</v>
      </c>
      <c r="W172" s="1402" t="s">
        <v>1933</v>
      </c>
      <c r="X172" s="1382"/>
      <c r="Y172" s="1382"/>
      <c r="Z172" s="1382"/>
      <c r="AA172" s="1382"/>
      <c r="AB172" s="1382"/>
      <c r="AC172" s="1382"/>
      <c r="AD172" s="1382"/>
      <c r="AE172" s="1382"/>
      <c r="AF172" s="1382"/>
      <c r="AG172" s="1382"/>
      <c r="AH172" s="1382"/>
      <c r="AI172" s="138"/>
      <c r="AJ172" s="1382"/>
      <c r="AK172" s="1382"/>
      <c r="AL172" s="1382"/>
      <c r="AM172" s="1382"/>
      <c r="AN172" s="1382"/>
      <c r="AO172" s="1382"/>
      <c r="AP172" s="1382"/>
      <c r="AQ172" s="1382"/>
      <c r="AR172" s="1382"/>
      <c r="AS172" s="1382"/>
      <c r="AT172" s="1382"/>
      <c r="AU172" s="1382"/>
      <c r="AV172" s="1382"/>
      <c r="AW172" s="1382"/>
      <c r="AX172" s="1382"/>
      <c r="AY172" s="1382"/>
      <c r="AZ172" s="1382"/>
      <c r="BA172" s="1382"/>
      <c r="BB172" s="1382"/>
      <c r="BC172" s="1382"/>
      <c r="BD172" s="1382"/>
      <c r="BE172" s="1382"/>
      <c r="BF172" s="1382"/>
      <c r="BG172" s="1382"/>
      <c r="BH172" s="1382"/>
      <c r="BI172" s="1382"/>
      <c r="BJ172" s="1382"/>
      <c r="BK172" s="1382"/>
      <c r="BL172" s="1382"/>
      <c r="BM172" s="1382"/>
      <c r="BN172" s="1382"/>
      <c r="BO172" s="1382"/>
      <c r="BP172" s="1382"/>
      <c r="BQ172" s="1382"/>
      <c r="BR172" s="1382"/>
      <c r="BS172" s="1382"/>
      <c r="BT172" s="1382"/>
      <c r="BU172" s="1382"/>
      <c r="BV172" s="1382"/>
      <c r="BW172" s="1382"/>
      <c r="BX172" s="1382"/>
      <c r="BY172" s="1382"/>
      <c r="BZ172" s="1382"/>
      <c r="CA172" s="1382"/>
      <c r="CB172" s="1382"/>
      <c r="CC172" s="1382"/>
      <c r="CD172" s="1382"/>
      <c r="CE172" s="1382"/>
      <c r="CF172" s="1382"/>
      <c r="CG172" s="1382"/>
      <c r="CH172" s="1382"/>
      <c r="CI172" s="1382"/>
      <c r="CJ172" s="1382"/>
      <c r="CK172" s="1382"/>
    </row>
    <row r="173" spans="1:89" x14ac:dyDescent="0.25">
      <c r="A173" s="1382"/>
      <c r="B173" s="1798"/>
      <c r="C173" s="1401" t="s">
        <v>1930</v>
      </c>
      <c r="D173" s="1401" t="s">
        <v>1934</v>
      </c>
      <c r="E173" s="1402" t="s">
        <v>1802</v>
      </c>
      <c r="F173" s="1382"/>
      <c r="G173" s="1382"/>
      <c r="H173" s="1382"/>
      <c r="I173" s="1382"/>
      <c r="J173" s="1382"/>
      <c r="K173" s="1382"/>
      <c r="L173" s="1382"/>
      <c r="M173" s="1382"/>
      <c r="N173" s="1382"/>
      <c r="O173" s="1382"/>
      <c r="P173" s="1382"/>
      <c r="Q173" s="138"/>
      <c r="R173" s="1382"/>
      <c r="S173" s="1382"/>
      <c r="T173" s="1798"/>
      <c r="U173" s="1401" t="s">
        <v>1930</v>
      </c>
      <c r="V173" s="1401" t="s">
        <v>1934</v>
      </c>
      <c r="W173" s="1402" t="s">
        <v>1802</v>
      </c>
      <c r="X173" s="1382"/>
      <c r="Y173" s="1382"/>
      <c r="Z173" s="1382"/>
      <c r="AA173" s="1382"/>
      <c r="AB173" s="1382"/>
      <c r="AC173" s="1382"/>
      <c r="AD173" s="1382"/>
      <c r="AE173" s="1382"/>
      <c r="AF173" s="1382"/>
      <c r="AG173" s="1382"/>
      <c r="AH173" s="1382"/>
      <c r="AI173" s="138"/>
      <c r="AJ173" s="1382"/>
      <c r="AK173" s="1382"/>
      <c r="AL173" s="1382"/>
      <c r="AM173" s="1382"/>
      <c r="AN173" s="1382"/>
      <c r="AO173" s="1382"/>
      <c r="AP173" s="1382"/>
      <c r="AQ173" s="1382"/>
      <c r="AR173" s="1382"/>
      <c r="AS173" s="1382"/>
      <c r="AT173" s="1382"/>
      <c r="AU173" s="1382"/>
      <c r="AV173" s="1382"/>
      <c r="AW173" s="1382"/>
      <c r="AX173" s="1382"/>
      <c r="AY173" s="1382"/>
      <c r="AZ173" s="1382"/>
      <c r="BA173" s="1382"/>
      <c r="BB173" s="1382"/>
      <c r="BC173" s="1382"/>
      <c r="BD173" s="1382"/>
      <c r="BE173" s="1382"/>
      <c r="BF173" s="1382"/>
      <c r="BG173" s="1382"/>
      <c r="BH173" s="1382"/>
      <c r="BI173" s="1382"/>
      <c r="BJ173" s="1382"/>
      <c r="BK173" s="1382"/>
      <c r="BL173" s="1382"/>
      <c r="BM173" s="1382"/>
      <c r="BN173" s="1382"/>
      <c r="BO173" s="1382"/>
      <c r="BP173" s="1382"/>
      <c r="BQ173" s="1382"/>
      <c r="BR173" s="1382"/>
      <c r="BS173" s="1382"/>
      <c r="BT173" s="1382"/>
      <c r="BU173" s="1382"/>
      <c r="BV173" s="1382"/>
      <c r="BW173" s="1382"/>
      <c r="BX173" s="1382"/>
      <c r="BY173" s="1382"/>
      <c r="BZ173" s="1382"/>
      <c r="CA173" s="1382"/>
      <c r="CB173" s="1382"/>
      <c r="CC173" s="1382"/>
      <c r="CD173" s="1382"/>
      <c r="CE173" s="1382"/>
      <c r="CF173" s="1382"/>
      <c r="CG173" s="1382"/>
      <c r="CH173" s="1382"/>
      <c r="CI173" s="1382"/>
      <c r="CJ173" s="1382"/>
      <c r="CK173" s="1382"/>
    </row>
    <row r="174" spans="1:89" ht="15.75" thickBot="1" x14ac:dyDescent="0.3">
      <c r="A174" s="1382"/>
      <c r="B174" s="1799"/>
      <c r="C174" s="1403" t="s">
        <v>1930</v>
      </c>
      <c r="D174" s="1403" t="s">
        <v>1935</v>
      </c>
      <c r="E174" s="1404" t="s">
        <v>1936</v>
      </c>
      <c r="F174" s="1382"/>
      <c r="G174" s="1382"/>
      <c r="H174" s="1382"/>
      <c r="I174" s="1382"/>
      <c r="J174" s="1382"/>
      <c r="K174" s="1382"/>
      <c r="L174" s="1382"/>
      <c r="M174" s="1382"/>
      <c r="N174" s="1382"/>
      <c r="O174" s="1382"/>
      <c r="P174" s="1382"/>
      <c r="Q174" s="138"/>
      <c r="R174" s="1382"/>
      <c r="S174" s="1382"/>
      <c r="T174" s="1799"/>
      <c r="U174" s="1403" t="s">
        <v>1930</v>
      </c>
      <c r="V174" s="1403" t="s">
        <v>1935</v>
      </c>
      <c r="W174" s="1404" t="s">
        <v>1936</v>
      </c>
      <c r="X174" s="1382"/>
      <c r="Y174" s="1382"/>
      <c r="Z174" s="1382"/>
      <c r="AA174" s="1382"/>
      <c r="AB174" s="1382"/>
      <c r="AC174" s="1382"/>
      <c r="AD174" s="1382"/>
      <c r="AE174" s="1382"/>
      <c r="AF174" s="1382"/>
      <c r="AG174" s="1382"/>
      <c r="AH174" s="1382"/>
      <c r="AI174" s="138"/>
      <c r="AJ174" s="1382"/>
      <c r="AK174" s="1382"/>
      <c r="AL174" s="1382"/>
      <c r="AM174" s="1382"/>
      <c r="AN174" s="1382"/>
      <c r="AO174" s="1382"/>
      <c r="AP174" s="1382"/>
      <c r="AQ174" s="1382"/>
      <c r="AR174" s="1382"/>
      <c r="AS174" s="1382"/>
      <c r="AT174" s="1382"/>
      <c r="AU174" s="1382"/>
      <c r="AV174" s="1382"/>
      <c r="AW174" s="1382"/>
      <c r="AX174" s="1382"/>
      <c r="AY174" s="1382"/>
      <c r="AZ174" s="1382"/>
      <c r="BA174" s="1382"/>
      <c r="BB174" s="1382"/>
      <c r="BC174" s="1382"/>
      <c r="BD174" s="1382"/>
      <c r="BE174" s="1382"/>
      <c r="BF174" s="1382"/>
      <c r="BG174" s="1382"/>
      <c r="BH174" s="1382"/>
      <c r="BI174" s="1382"/>
      <c r="BJ174" s="1382"/>
      <c r="BK174" s="1382"/>
      <c r="BL174" s="1382"/>
      <c r="BM174" s="1382"/>
      <c r="BN174" s="1382"/>
      <c r="BO174" s="1382"/>
      <c r="BP174" s="1382"/>
      <c r="BQ174" s="1382"/>
      <c r="BR174" s="1382"/>
      <c r="BS174" s="1382"/>
      <c r="BT174" s="1382"/>
      <c r="BU174" s="1382"/>
      <c r="BV174" s="1382"/>
      <c r="BW174" s="1382"/>
      <c r="BX174" s="1382"/>
      <c r="BY174" s="1382"/>
      <c r="BZ174" s="1382"/>
      <c r="CA174" s="1382"/>
      <c r="CB174" s="1382"/>
      <c r="CC174" s="1382"/>
      <c r="CD174" s="1382"/>
      <c r="CE174" s="1382"/>
      <c r="CF174" s="1382"/>
      <c r="CG174" s="1382"/>
      <c r="CH174" s="1382"/>
      <c r="CI174" s="1382"/>
      <c r="CJ174" s="1382"/>
      <c r="CK174" s="1382"/>
    </row>
    <row r="175" spans="1:89" ht="15.75" customHeight="1" thickBot="1" x14ac:dyDescent="0.3">
      <c r="A175" s="1382"/>
      <c r="B175" s="1795" t="s">
        <v>1937</v>
      </c>
      <c r="C175" s="1406" t="s">
        <v>1938</v>
      </c>
      <c r="D175" s="1406" t="s">
        <v>1928</v>
      </c>
      <c r="E175" s="1406" t="s">
        <v>131</v>
      </c>
      <c r="F175" s="1406" t="s">
        <v>1929</v>
      </c>
      <c r="G175" s="1406" t="s">
        <v>1939</v>
      </c>
      <c r="H175" s="1407" t="s">
        <v>1940</v>
      </c>
      <c r="I175" s="1408" t="s">
        <v>794</v>
      </c>
      <c r="J175" s="1408" t="s">
        <v>795</v>
      </c>
      <c r="K175" s="1408" t="s">
        <v>800</v>
      </c>
      <c r="L175" s="1408" t="s">
        <v>801</v>
      </c>
      <c r="M175" s="1408" t="s">
        <v>204</v>
      </c>
      <c r="N175" s="1382"/>
      <c r="O175" s="1382"/>
      <c r="P175" s="1382"/>
      <c r="Q175" s="138"/>
      <c r="R175" s="1382"/>
      <c r="S175" s="1382"/>
      <c r="T175" s="1795" t="s">
        <v>1937</v>
      </c>
      <c r="U175" s="1406" t="s">
        <v>1938</v>
      </c>
      <c r="V175" s="1406" t="s">
        <v>1928</v>
      </c>
      <c r="W175" s="1406" t="s">
        <v>131</v>
      </c>
      <c r="X175" s="1406" t="s">
        <v>1929</v>
      </c>
      <c r="Y175" s="1406" t="s">
        <v>1939</v>
      </c>
      <c r="Z175" s="1407" t="s">
        <v>1940</v>
      </c>
      <c r="AA175" s="1408" t="s">
        <v>794</v>
      </c>
      <c r="AB175" s="1408" t="s">
        <v>795</v>
      </c>
      <c r="AC175" s="1408" t="s">
        <v>800</v>
      </c>
      <c r="AD175" s="1408" t="s">
        <v>801</v>
      </c>
      <c r="AE175" s="1408" t="s">
        <v>204</v>
      </c>
      <c r="AF175" s="1382"/>
      <c r="AG175" s="1382"/>
      <c r="AH175" s="1382"/>
      <c r="AI175" s="138"/>
      <c r="AJ175" s="1382"/>
      <c r="AK175" s="1382"/>
      <c r="AL175" s="1382"/>
      <c r="AM175" s="1382"/>
      <c r="AN175" s="1382"/>
      <c r="AO175" s="1382"/>
      <c r="AP175" s="1382"/>
      <c r="AQ175" s="1382"/>
      <c r="AR175" s="1382"/>
      <c r="AS175" s="1382"/>
      <c r="AT175" s="1382"/>
      <c r="AU175" s="1382"/>
      <c r="AV175" s="1382"/>
      <c r="AW175" s="1382"/>
      <c r="AX175" s="1382"/>
      <c r="AY175" s="1382"/>
      <c r="AZ175" s="1382"/>
      <c r="BA175" s="1382"/>
      <c r="BB175" s="1382"/>
      <c r="BC175" s="1382"/>
      <c r="BD175" s="1382"/>
      <c r="BE175" s="1382"/>
      <c r="BF175" s="1382"/>
      <c r="BG175" s="1382"/>
      <c r="BH175" s="1382"/>
      <c r="BI175" s="1382"/>
      <c r="BJ175" s="1382"/>
      <c r="BK175" s="1382"/>
      <c r="BL175" s="1382"/>
      <c r="BM175" s="1382"/>
      <c r="BN175" s="1382"/>
      <c r="BO175" s="1382"/>
      <c r="BP175" s="1382"/>
      <c r="BQ175" s="1382"/>
      <c r="BR175" s="1382"/>
      <c r="BS175" s="1382"/>
      <c r="BT175" s="1382"/>
      <c r="BU175" s="1382"/>
      <c r="BV175" s="1382"/>
      <c r="BW175" s="1382"/>
      <c r="BX175" s="1382"/>
      <c r="BY175" s="1382"/>
      <c r="BZ175" s="1382"/>
      <c r="CA175" s="1382"/>
      <c r="CB175" s="1382"/>
      <c r="CC175" s="1382"/>
      <c r="CD175" s="1382"/>
      <c r="CE175" s="1382"/>
      <c r="CF175" s="1382"/>
      <c r="CG175" s="1382"/>
      <c r="CH175" s="1382"/>
      <c r="CI175" s="1382"/>
      <c r="CJ175" s="1382"/>
      <c r="CK175" s="1382"/>
    </row>
    <row r="176" spans="1:89" x14ac:dyDescent="0.25">
      <c r="A176" s="1382"/>
      <c r="B176" s="1796"/>
      <c r="C176" s="1405">
        <v>1</v>
      </c>
      <c r="D176" s="1402" t="s">
        <v>1941</v>
      </c>
      <c r="E176" s="1402" t="s">
        <v>1527</v>
      </c>
      <c r="F176" s="1412" t="str">
        <f>'Required Info to Submit'!E23</f>
        <v/>
      </c>
      <c r="G176" s="1488" t="str">
        <f>'Required Info to Submit'!K23</f>
        <v/>
      </c>
      <c r="H176" s="1489" t="str">
        <f>'Required Info to Submit'!L23</f>
        <v/>
      </c>
      <c r="I176" s="1412" t="str">
        <f>'Required Info to Submit'!F23</f>
        <v/>
      </c>
      <c r="J176" s="1412" t="str">
        <f>'Required Info to Submit'!G23</f>
        <v/>
      </c>
      <c r="K176" s="1412" t="str">
        <f>'Required Info to Submit'!H23</f>
        <v/>
      </c>
      <c r="L176" s="1412" t="str">
        <f>'Required Info to Submit'!I23</f>
        <v/>
      </c>
      <c r="M176" s="1412" t="str">
        <f>'Required Info to Submit'!J23</f>
        <v/>
      </c>
      <c r="N176" s="1382"/>
      <c r="O176" s="1382"/>
      <c r="P176" s="1382"/>
      <c r="Q176" s="138"/>
      <c r="R176" s="1382"/>
      <c r="S176" s="1382"/>
      <c r="T176" s="1796"/>
      <c r="U176" s="1405">
        <v>1</v>
      </c>
      <c r="V176" s="1402" t="s">
        <v>1941</v>
      </c>
      <c r="W176" s="1402" t="s">
        <v>1527</v>
      </c>
      <c r="X176" s="1402" t="str">
        <f>'Required Info to Submit'!E23</f>
        <v/>
      </c>
      <c r="Y176" s="1409" t="str">
        <f>'Required Info to Submit'!K23</f>
        <v/>
      </c>
      <c r="Z176" s="1410" t="str">
        <f>'Required Info to Submit'!L23</f>
        <v/>
      </c>
      <c r="AA176" s="1402" t="str">
        <f>'Required Info to Submit'!F23</f>
        <v/>
      </c>
      <c r="AB176" s="1402" t="str">
        <f>'Required Info to Submit'!G23</f>
        <v/>
      </c>
      <c r="AC176" s="1402" t="str">
        <f>'Required Info to Submit'!H23</f>
        <v/>
      </c>
      <c r="AD176" s="1402" t="str">
        <f>'Required Info to Submit'!I23</f>
        <v/>
      </c>
      <c r="AE176" s="1402" t="str">
        <f>'Required Info to Submit'!J23</f>
        <v/>
      </c>
      <c r="AF176" s="1382"/>
      <c r="AG176" s="1382"/>
      <c r="AH176" s="1382"/>
      <c r="AI176" s="138"/>
      <c r="AJ176" s="1382"/>
      <c r="AK176" s="1382"/>
      <c r="AL176" s="1382"/>
      <c r="AM176" s="1382"/>
      <c r="AN176" s="1382"/>
      <c r="AO176" s="1382"/>
      <c r="AP176" s="1382"/>
      <c r="AQ176" s="1382"/>
      <c r="AR176" s="1382"/>
      <c r="AS176" s="1382"/>
      <c r="AT176" s="1382"/>
      <c r="AU176" s="1382"/>
      <c r="AV176" s="1382"/>
      <c r="AW176" s="1382"/>
      <c r="AX176" s="1382"/>
      <c r="AY176" s="1382"/>
      <c r="AZ176" s="1382"/>
      <c r="BA176" s="1382"/>
      <c r="BB176" s="1382"/>
      <c r="BC176" s="1382"/>
      <c r="BD176" s="1382"/>
      <c r="BE176" s="1382"/>
      <c r="BF176" s="1382"/>
      <c r="BG176" s="1382"/>
      <c r="BH176" s="1382"/>
      <c r="BI176" s="1382"/>
      <c r="BJ176" s="1382"/>
      <c r="BK176" s="1382"/>
      <c r="BL176" s="1382"/>
      <c r="BM176" s="1382"/>
      <c r="BN176" s="1382"/>
      <c r="BO176" s="1382"/>
      <c r="BP176" s="1382"/>
      <c r="BQ176" s="1382"/>
      <c r="BR176" s="1382"/>
      <c r="BS176" s="1382"/>
      <c r="BT176" s="1382"/>
      <c r="BU176" s="1382"/>
      <c r="BV176" s="1382"/>
      <c r="BW176" s="1382"/>
      <c r="BX176" s="1382"/>
      <c r="BY176" s="1382"/>
      <c r="BZ176" s="1382"/>
      <c r="CA176" s="1382"/>
      <c r="CB176" s="1382"/>
      <c r="CC176" s="1382"/>
      <c r="CD176" s="1382"/>
      <c r="CE176" s="1382"/>
      <c r="CF176" s="1382"/>
      <c r="CG176" s="1382"/>
      <c r="CH176" s="1382"/>
      <c r="CI176" s="1382"/>
      <c r="CJ176" s="1382"/>
      <c r="CK176" s="1382"/>
    </row>
    <row r="177" spans="1:89" x14ac:dyDescent="0.25">
      <c r="A177" s="1382"/>
      <c r="B177" s="1796"/>
      <c r="C177" s="1414">
        <v>2</v>
      </c>
      <c r="D177" s="1402" t="s">
        <v>1941</v>
      </c>
      <c r="E177" s="1402" t="s">
        <v>1527</v>
      </c>
      <c r="F177" s="1412" t="str">
        <f>'Required Info to Submit'!E24</f>
        <v/>
      </c>
      <c r="G177" s="1488" t="str">
        <f>'Required Info to Submit'!K24</f>
        <v/>
      </c>
      <c r="H177" s="1489" t="str">
        <f>'Required Info to Submit'!L24</f>
        <v/>
      </c>
      <c r="I177" s="1412" t="str">
        <f>'Required Info to Submit'!F24</f>
        <v/>
      </c>
      <c r="J177" s="1412" t="str">
        <f>'Required Info to Submit'!G24</f>
        <v/>
      </c>
      <c r="K177" s="1412" t="str">
        <f>'Required Info to Submit'!H24</f>
        <v/>
      </c>
      <c r="L177" s="1412" t="str">
        <f>'Required Info to Submit'!I24</f>
        <v/>
      </c>
      <c r="M177" s="1412" t="str">
        <f>'Required Info to Submit'!J24</f>
        <v/>
      </c>
      <c r="N177" s="1382"/>
      <c r="O177" s="1382"/>
      <c r="P177" s="1382"/>
      <c r="Q177" s="138"/>
      <c r="R177" s="1382"/>
      <c r="S177" s="1382"/>
      <c r="T177" s="1796"/>
      <c r="U177" s="1414">
        <v>2</v>
      </c>
      <c r="V177" s="1402" t="s">
        <v>1941</v>
      </c>
      <c r="W177" s="1402" t="s">
        <v>1527</v>
      </c>
      <c r="X177" s="1402" t="str">
        <f>'Required Info to Submit'!E24</f>
        <v/>
      </c>
      <c r="Y177" s="1409" t="str">
        <f>'Required Info to Submit'!K24</f>
        <v/>
      </c>
      <c r="Z177" s="1410" t="str">
        <f>'Required Info to Submit'!L24</f>
        <v/>
      </c>
      <c r="AA177" s="1402" t="str">
        <f>'Required Info to Submit'!F24</f>
        <v/>
      </c>
      <c r="AB177" s="1402" t="str">
        <f>'Required Info to Submit'!G24</f>
        <v/>
      </c>
      <c r="AC177" s="1402" t="str">
        <f>'Required Info to Submit'!H24</f>
        <v/>
      </c>
      <c r="AD177" s="1402" t="str">
        <f>'Required Info to Submit'!I24</f>
        <v/>
      </c>
      <c r="AE177" s="1402" t="str">
        <f>'Required Info to Submit'!J24</f>
        <v/>
      </c>
      <c r="AF177" s="1382"/>
      <c r="AG177" s="1382"/>
      <c r="AH177" s="1382"/>
      <c r="AI177" s="138"/>
      <c r="AJ177" s="1382"/>
      <c r="AK177" s="1382"/>
      <c r="AL177" s="1382"/>
      <c r="AM177" s="1382"/>
      <c r="AN177" s="1382"/>
      <c r="AO177" s="1382"/>
      <c r="AP177" s="1382"/>
      <c r="AQ177" s="1382"/>
      <c r="AR177" s="1382"/>
      <c r="AS177" s="1382"/>
      <c r="AT177" s="1382"/>
      <c r="AU177" s="1382"/>
      <c r="AV177" s="1382"/>
      <c r="AW177" s="1382"/>
      <c r="AX177" s="1382"/>
      <c r="AY177" s="1382"/>
      <c r="AZ177" s="1382"/>
      <c r="BA177" s="1382"/>
      <c r="BB177" s="1382"/>
      <c r="BC177" s="1382"/>
      <c r="BD177" s="1382"/>
      <c r="BE177" s="1382"/>
      <c r="BF177" s="1382"/>
      <c r="BG177" s="1382"/>
      <c r="BH177" s="1382"/>
      <c r="BI177" s="1382"/>
      <c r="BJ177" s="1382"/>
      <c r="BK177" s="1382"/>
      <c r="BL177" s="1382"/>
      <c r="BM177" s="1382"/>
      <c r="BN177" s="1382"/>
      <c r="BO177" s="1382"/>
      <c r="BP177" s="1382"/>
      <c r="BQ177" s="1382"/>
      <c r="BR177" s="1382"/>
      <c r="BS177" s="1382"/>
      <c r="BT177" s="1382"/>
      <c r="BU177" s="1382"/>
      <c r="BV177" s="1382"/>
      <c r="BW177" s="1382"/>
      <c r="BX177" s="1382"/>
      <c r="BY177" s="1382"/>
      <c r="BZ177" s="1382"/>
      <c r="CA177" s="1382"/>
      <c r="CB177" s="1382"/>
      <c r="CC177" s="1382"/>
      <c r="CD177" s="1382"/>
      <c r="CE177" s="1382"/>
      <c r="CF177" s="1382"/>
      <c r="CG177" s="1382"/>
      <c r="CH177" s="1382"/>
      <c r="CI177" s="1382"/>
      <c r="CJ177" s="1382"/>
      <c r="CK177" s="1382"/>
    </row>
    <row r="178" spans="1:89" x14ac:dyDescent="0.25">
      <c r="A178" s="1382"/>
      <c r="B178" s="1796"/>
      <c r="C178" s="1414">
        <v>3</v>
      </c>
      <c r="D178" s="1402" t="s">
        <v>1941</v>
      </c>
      <c r="E178" s="1402" t="s">
        <v>1527</v>
      </c>
      <c r="F178" s="1412" t="str">
        <f>'Required Info to Submit'!E25</f>
        <v/>
      </c>
      <c r="G178" s="1488" t="str">
        <f>'Required Info to Submit'!K25</f>
        <v/>
      </c>
      <c r="H178" s="1489" t="str">
        <f>'Required Info to Submit'!L25</f>
        <v/>
      </c>
      <c r="I178" s="1412" t="str">
        <f>'Required Info to Submit'!F25</f>
        <v/>
      </c>
      <c r="J178" s="1412" t="str">
        <f>'Required Info to Submit'!G25</f>
        <v/>
      </c>
      <c r="K178" s="1412" t="str">
        <f>'Required Info to Submit'!H25</f>
        <v/>
      </c>
      <c r="L178" s="1412" t="str">
        <f>'Required Info to Submit'!I25</f>
        <v/>
      </c>
      <c r="M178" s="1412" t="str">
        <f>'Required Info to Submit'!J25</f>
        <v/>
      </c>
      <c r="N178" s="1382"/>
      <c r="O178" s="1382"/>
      <c r="P178" s="1382"/>
      <c r="Q178" s="138"/>
      <c r="R178" s="1382"/>
      <c r="S178" s="1382"/>
      <c r="T178" s="1796"/>
      <c r="U178" s="1414">
        <v>3</v>
      </c>
      <c r="V178" s="1402" t="s">
        <v>1941</v>
      </c>
      <c r="W178" s="1402" t="s">
        <v>1527</v>
      </c>
      <c r="X178" s="1402" t="str">
        <f>'Required Info to Submit'!E25</f>
        <v/>
      </c>
      <c r="Y178" s="1409" t="str">
        <f>'Required Info to Submit'!K25</f>
        <v/>
      </c>
      <c r="Z178" s="1410" t="str">
        <f>'Required Info to Submit'!L25</f>
        <v/>
      </c>
      <c r="AA178" s="1402" t="str">
        <f>'Required Info to Submit'!F25</f>
        <v/>
      </c>
      <c r="AB178" s="1402" t="str">
        <f>'Required Info to Submit'!G25</f>
        <v/>
      </c>
      <c r="AC178" s="1402" t="str">
        <f>'Required Info to Submit'!H25</f>
        <v/>
      </c>
      <c r="AD178" s="1402" t="str">
        <f>'Required Info to Submit'!I25</f>
        <v/>
      </c>
      <c r="AE178" s="1402" t="str">
        <f>'Required Info to Submit'!J25</f>
        <v/>
      </c>
      <c r="AF178" s="1382"/>
      <c r="AG178" s="1382"/>
      <c r="AH178" s="1382"/>
      <c r="AI178" s="138"/>
      <c r="AJ178" s="1382"/>
      <c r="AK178" s="1382"/>
      <c r="AL178" s="1382"/>
      <c r="AM178" s="1382"/>
      <c r="AN178" s="1382"/>
      <c r="AO178" s="1382"/>
      <c r="AP178" s="1382"/>
      <c r="AQ178" s="1382"/>
      <c r="AR178" s="1382"/>
      <c r="AS178" s="1382"/>
      <c r="AT178" s="1382"/>
      <c r="AU178" s="1382"/>
      <c r="AV178" s="1382"/>
      <c r="AW178" s="1382"/>
      <c r="AX178" s="1382"/>
      <c r="AY178" s="1382"/>
      <c r="AZ178" s="1382"/>
      <c r="BA178" s="1382"/>
      <c r="BB178" s="1382"/>
      <c r="BC178" s="1382"/>
      <c r="BD178" s="1382"/>
      <c r="BE178" s="1382"/>
      <c r="BF178" s="1382"/>
      <c r="BG178" s="1382"/>
      <c r="BH178" s="1382"/>
      <c r="BI178" s="1382"/>
      <c r="BJ178" s="1382"/>
      <c r="BK178" s="1382"/>
      <c r="BL178" s="1382"/>
      <c r="BM178" s="1382"/>
      <c r="BN178" s="1382"/>
      <c r="BO178" s="1382"/>
      <c r="BP178" s="1382"/>
      <c r="BQ178" s="1382"/>
      <c r="BR178" s="1382"/>
      <c r="BS178" s="1382"/>
      <c r="BT178" s="1382"/>
      <c r="BU178" s="1382"/>
      <c r="BV178" s="1382"/>
      <c r="BW178" s="1382"/>
      <c r="BX178" s="1382"/>
      <c r="BY178" s="1382"/>
      <c r="BZ178" s="1382"/>
      <c r="CA178" s="1382"/>
      <c r="CB178" s="1382"/>
      <c r="CC178" s="1382"/>
      <c r="CD178" s="1382"/>
      <c r="CE178" s="1382"/>
      <c r="CF178" s="1382"/>
      <c r="CG178" s="1382"/>
      <c r="CH178" s="1382"/>
      <c r="CI178" s="1382"/>
      <c r="CJ178" s="1382"/>
      <c r="CK178" s="1382"/>
    </row>
    <row r="179" spans="1:89" x14ac:dyDescent="0.25">
      <c r="A179" s="1382"/>
      <c r="B179" s="1796"/>
      <c r="C179" s="1414">
        <v>4</v>
      </c>
      <c r="D179" s="1402" t="s">
        <v>1941</v>
      </c>
      <c r="E179" s="1402" t="s">
        <v>1527</v>
      </c>
      <c r="F179" s="1412" t="str">
        <f>'Required Info to Submit'!E26</f>
        <v/>
      </c>
      <c r="G179" s="1488" t="str">
        <f>'Required Info to Submit'!K26</f>
        <v/>
      </c>
      <c r="H179" s="1489" t="str">
        <f>'Required Info to Submit'!L26</f>
        <v/>
      </c>
      <c r="I179" s="1412" t="str">
        <f>'Required Info to Submit'!F26</f>
        <v/>
      </c>
      <c r="J179" s="1412" t="str">
        <f>'Required Info to Submit'!G26</f>
        <v/>
      </c>
      <c r="K179" s="1412" t="str">
        <f>'Required Info to Submit'!H26</f>
        <v/>
      </c>
      <c r="L179" s="1412" t="str">
        <f>'Required Info to Submit'!I26</f>
        <v/>
      </c>
      <c r="M179" s="1412" t="str">
        <f>'Required Info to Submit'!J26</f>
        <v/>
      </c>
      <c r="N179" s="1382"/>
      <c r="O179" s="1382"/>
      <c r="P179" s="1382"/>
      <c r="Q179" s="138"/>
      <c r="R179" s="1382"/>
      <c r="S179" s="1382"/>
      <c r="T179" s="1796"/>
      <c r="U179" s="1414">
        <v>4</v>
      </c>
      <c r="V179" s="1402" t="s">
        <v>1941</v>
      </c>
      <c r="W179" s="1402" t="s">
        <v>1527</v>
      </c>
      <c r="X179" s="1402" t="str">
        <f>'Required Info to Submit'!E26</f>
        <v/>
      </c>
      <c r="Y179" s="1409" t="str">
        <f>'Required Info to Submit'!K26</f>
        <v/>
      </c>
      <c r="Z179" s="1410" t="str">
        <f>'Required Info to Submit'!L26</f>
        <v/>
      </c>
      <c r="AA179" s="1402" t="str">
        <f>'Required Info to Submit'!F26</f>
        <v/>
      </c>
      <c r="AB179" s="1402" t="str">
        <f>'Required Info to Submit'!G26</f>
        <v/>
      </c>
      <c r="AC179" s="1402" t="str">
        <f>'Required Info to Submit'!H26</f>
        <v/>
      </c>
      <c r="AD179" s="1402" t="str">
        <f>'Required Info to Submit'!I26</f>
        <v/>
      </c>
      <c r="AE179" s="1402" t="str">
        <f>'Required Info to Submit'!J26</f>
        <v/>
      </c>
      <c r="AF179" s="1382"/>
      <c r="AG179" s="1382"/>
      <c r="AH179" s="1382"/>
      <c r="AI179" s="138"/>
      <c r="AJ179" s="1382"/>
      <c r="AK179" s="1382"/>
      <c r="AL179" s="1382"/>
      <c r="AM179" s="1382"/>
      <c r="AN179" s="1382"/>
      <c r="AO179" s="1382"/>
      <c r="AP179" s="1382"/>
      <c r="AQ179" s="1382"/>
      <c r="AR179" s="1382"/>
      <c r="AS179" s="1382"/>
      <c r="AT179" s="1382"/>
      <c r="AU179" s="1382"/>
      <c r="AV179" s="1382"/>
      <c r="AW179" s="1382"/>
      <c r="AX179" s="1382"/>
      <c r="AY179" s="1382"/>
      <c r="AZ179" s="1382"/>
      <c r="BA179" s="1382"/>
      <c r="BB179" s="1382"/>
      <c r="BC179" s="1382"/>
      <c r="BD179" s="1382"/>
      <c r="BE179" s="1382"/>
      <c r="BF179" s="1382"/>
      <c r="BG179" s="1382"/>
      <c r="BH179" s="1382"/>
      <c r="BI179" s="1382"/>
      <c r="BJ179" s="1382"/>
      <c r="BK179" s="1382"/>
      <c r="BL179" s="1382"/>
      <c r="BM179" s="1382"/>
      <c r="BN179" s="1382"/>
      <c r="BO179" s="1382"/>
      <c r="BP179" s="1382"/>
      <c r="BQ179" s="1382"/>
      <c r="BR179" s="1382"/>
      <c r="BS179" s="1382"/>
      <c r="BT179" s="1382"/>
      <c r="BU179" s="1382"/>
      <c r="BV179" s="1382"/>
      <c r="BW179" s="1382"/>
      <c r="BX179" s="1382"/>
      <c r="BY179" s="1382"/>
      <c r="BZ179" s="1382"/>
      <c r="CA179" s="1382"/>
      <c r="CB179" s="1382"/>
      <c r="CC179" s="1382"/>
      <c r="CD179" s="1382"/>
      <c r="CE179" s="1382"/>
      <c r="CF179" s="1382"/>
      <c r="CG179" s="1382"/>
      <c r="CH179" s="1382"/>
      <c r="CI179" s="1382"/>
      <c r="CJ179" s="1382"/>
      <c r="CK179" s="1382"/>
    </row>
    <row r="180" spans="1:89" x14ac:dyDescent="0.25">
      <c r="A180" s="1382"/>
      <c r="B180" s="1796"/>
      <c r="C180" s="1414">
        <v>5</v>
      </c>
      <c r="D180" s="1402" t="s">
        <v>1941</v>
      </c>
      <c r="E180" s="1402" t="s">
        <v>1527</v>
      </c>
      <c r="F180" s="1412" t="str">
        <f>'Required Info to Submit'!E27</f>
        <v/>
      </c>
      <c r="G180" s="1488" t="str">
        <f>'Required Info to Submit'!K27</f>
        <v/>
      </c>
      <c r="H180" s="1489" t="str">
        <f>'Required Info to Submit'!L27</f>
        <v/>
      </c>
      <c r="I180" s="1412" t="str">
        <f>'Required Info to Submit'!F27</f>
        <v/>
      </c>
      <c r="J180" s="1412" t="str">
        <f>'Required Info to Submit'!G27</f>
        <v/>
      </c>
      <c r="K180" s="1412" t="str">
        <f>'Required Info to Submit'!H27</f>
        <v/>
      </c>
      <c r="L180" s="1412" t="str">
        <f>'Required Info to Submit'!I27</f>
        <v/>
      </c>
      <c r="M180" s="1412" t="str">
        <f>'Required Info to Submit'!J27</f>
        <v/>
      </c>
      <c r="N180" s="1382"/>
      <c r="O180" s="1382"/>
      <c r="P180" s="1382"/>
      <c r="Q180" s="138"/>
      <c r="R180" s="1382"/>
      <c r="S180" s="1382"/>
      <c r="T180" s="1796"/>
      <c r="U180" s="1414">
        <v>5</v>
      </c>
      <c r="V180" s="1402" t="s">
        <v>1941</v>
      </c>
      <c r="W180" s="1402" t="s">
        <v>1527</v>
      </c>
      <c r="X180" s="1402" t="str">
        <f>'Required Info to Submit'!E27</f>
        <v/>
      </c>
      <c r="Y180" s="1409" t="str">
        <f>'Required Info to Submit'!K27</f>
        <v/>
      </c>
      <c r="Z180" s="1410" t="str">
        <f>'Required Info to Submit'!L27</f>
        <v/>
      </c>
      <c r="AA180" s="1402" t="str">
        <f>'Required Info to Submit'!F27</f>
        <v/>
      </c>
      <c r="AB180" s="1402" t="str">
        <f>'Required Info to Submit'!G27</f>
        <v/>
      </c>
      <c r="AC180" s="1402" t="str">
        <f>'Required Info to Submit'!H27</f>
        <v/>
      </c>
      <c r="AD180" s="1402" t="str">
        <f>'Required Info to Submit'!I27</f>
        <v/>
      </c>
      <c r="AE180" s="1402" t="str">
        <f>'Required Info to Submit'!J27</f>
        <v/>
      </c>
      <c r="AF180" s="1382"/>
      <c r="AG180" s="1382"/>
      <c r="AH180" s="1382"/>
      <c r="AI180" s="138"/>
      <c r="AJ180" s="1382"/>
      <c r="AK180" s="1382"/>
      <c r="AL180" s="1382"/>
      <c r="AM180" s="1382"/>
      <c r="AN180" s="1382"/>
      <c r="AO180" s="1382"/>
      <c r="AP180" s="1382"/>
      <c r="AQ180" s="1382"/>
      <c r="AR180" s="1382"/>
      <c r="AS180" s="1382"/>
      <c r="AT180" s="1382"/>
      <c r="AU180" s="1382"/>
      <c r="AV180" s="1382"/>
      <c r="AW180" s="1382"/>
      <c r="AX180" s="1382"/>
      <c r="AY180" s="1382"/>
      <c r="AZ180" s="1382"/>
      <c r="BA180" s="1382"/>
      <c r="BB180" s="1382"/>
      <c r="BC180" s="1382"/>
      <c r="BD180" s="1382"/>
      <c r="BE180" s="1382"/>
      <c r="BF180" s="1382"/>
      <c r="BG180" s="1382"/>
      <c r="BH180" s="1382"/>
      <c r="BI180" s="1382"/>
      <c r="BJ180" s="1382"/>
      <c r="BK180" s="1382"/>
      <c r="BL180" s="1382"/>
      <c r="BM180" s="1382"/>
      <c r="BN180" s="1382"/>
      <c r="BO180" s="1382"/>
      <c r="BP180" s="1382"/>
      <c r="BQ180" s="1382"/>
      <c r="BR180" s="1382"/>
      <c r="BS180" s="1382"/>
      <c r="BT180" s="1382"/>
      <c r="BU180" s="1382"/>
      <c r="BV180" s="1382"/>
      <c r="BW180" s="1382"/>
      <c r="BX180" s="1382"/>
      <c r="BY180" s="1382"/>
      <c r="BZ180" s="1382"/>
      <c r="CA180" s="1382"/>
      <c r="CB180" s="1382"/>
      <c r="CC180" s="1382"/>
      <c r="CD180" s="1382"/>
      <c r="CE180" s="1382"/>
      <c r="CF180" s="1382"/>
      <c r="CG180" s="1382"/>
      <c r="CH180" s="1382"/>
      <c r="CI180" s="1382"/>
      <c r="CJ180" s="1382"/>
      <c r="CK180" s="1382"/>
    </row>
    <row r="181" spans="1:89" x14ac:dyDescent="0.25">
      <c r="A181" s="1382"/>
      <c r="B181" s="1796"/>
      <c r="C181" s="1414">
        <v>6</v>
      </c>
      <c r="D181" s="1402" t="s">
        <v>1941</v>
      </c>
      <c r="E181" s="1402" t="s">
        <v>1527</v>
      </c>
      <c r="F181" s="1412" t="str">
        <f>'Required Info to Submit'!E28</f>
        <v/>
      </c>
      <c r="G181" s="1488" t="str">
        <f>'Required Info to Submit'!K28</f>
        <v/>
      </c>
      <c r="H181" s="1489" t="str">
        <f>'Required Info to Submit'!L28</f>
        <v/>
      </c>
      <c r="I181" s="1412" t="str">
        <f>'Required Info to Submit'!F28</f>
        <v/>
      </c>
      <c r="J181" s="1412" t="str">
        <f>'Required Info to Submit'!G28</f>
        <v/>
      </c>
      <c r="K181" s="1412" t="str">
        <f>'Required Info to Submit'!H28</f>
        <v/>
      </c>
      <c r="L181" s="1412" t="str">
        <f>'Required Info to Submit'!I28</f>
        <v/>
      </c>
      <c r="M181" s="1412" t="str">
        <f>'Required Info to Submit'!J28</f>
        <v/>
      </c>
      <c r="N181" s="1382"/>
      <c r="O181" s="1382"/>
      <c r="P181" s="1382"/>
      <c r="Q181" s="138"/>
      <c r="R181" s="1382"/>
      <c r="S181" s="1382"/>
      <c r="T181" s="1796"/>
      <c r="U181" s="1414">
        <v>6</v>
      </c>
      <c r="V181" s="1402" t="s">
        <v>1941</v>
      </c>
      <c r="W181" s="1402" t="s">
        <v>1527</v>
      </c>
      <c r="X181" s="1402" t="str">
        <f>'Required Info to Submit'!E28</f>
        <v/>
      </c>
      <c r="Y181" s="1409" t="str">
        <f>'Required Info to Submit'!K28</f>
        <v/>
      </c>
      <c r="Z181" s="1410" t="str">
        <f>'Required Info to Submit'!L28</f>
        <v/>
      </c>
      <c r="AA181" s="1402" t="str">
        <f>'Required Info to Submit'!F28</f>
        <v/>
      </c>
      <c r="AB181" s="1402" t="str">
        <f>'Required Info to Submit'!G28</f>
        <v/>
      </c>
      <c r="AC181" s="1402" t="str">
        <f>'Required Info to Submit'!H28</f>
        <v/>
      </c>
      <c r="AD181" s="1402" t="str">
        <f>'Required Info to Submit'!I28</f>
        <v/>
      </c>
      <c r="AE181" s="1402" t="str">
        <f>'Required Info to Submit'!J28</f>
        <v/>
      </c>
      <c r="AF181" s="1382"/>
      <c r="AG181" s="1382"/>
      <c r="AH181" s="1382"/>
      <c r="AI181" s="138"/>
      <c r="AJ181" s="1382"/>
      <c r="AK181" s="1382"/>
      <c r="AL181" s="1382"/>
      <c r="AM181" s="1382"/>
      <c r="AN181" s="1382"/>
      <c r="AO181" s="1382"/>
      <c r="AP181" s="1382"/>
      <c r="AQ181" s="1382"/>
      <c r="AR181" s="1382"/>
      <c r="AS181" s="1382"/>
      <c r="AT181" s="1382"/>
      <c r="AU181" s="1382"/>
      <c r="AV181" s="1382"/>
      <c r="AW181" s="1382"/>
      <c r="AX181" s="1382"/>
      <c r="AY181" s="1382"/>
      <c r="AZ181" s="1382"/>
      <c r="BA181" s="1382"/>
      <c r="BB181" s="1382"/>
      <c r="BC181" s="1382"/>
      <c r="BD181" s="1382"/>
      <c r="BE181" s="1382"/>
      <c r="BF181" s="1382"/>
      <c r="BG181" s="1382"/>
      <c r="BH181" s="1382"/>
      <c r="BI181" s="1382"/>
      <c r="BJ181" s="1382"/>
      <c r="BK181" s="1382"/>
      <c r="BL181" s="1382"/>
      <c r="BM181" s="1382"/>
      <c r="BN181" s="1382"/>
      <c r="BO181" s="1382"/>
      <c r="BP181" s="1382"/>
      <c r="BQ181" s="1382"/>
      <c r="BR181" s="1382"/>
      <c r="BS181" s="1382"/>
      <c r="BT181" s="1382"/>
      <c r="BU181" s="1382"/>
      <c r="BV181" s="1382"/>
      <c r="BW181" s="1382"/>
      <c r="BX181" s="1382"/>
      <c r="BY181" s="1382"/>
      <c r="BZ181" s="1382"/>
      <c r="CA181" s="1382"/>
      <c r="CB181" s="1382"/>
      <c r="CC181" s="1382"/>
      <c r="CD181" s="1382"/>
      <c r="CE181" s="1382"/>
      <c r="CF181" s="1382"/>
      <c r="CG181" s="1382"/>
      <c r="CH181" s="1382"/>
      <c r="CI181" s="1382"/>
      <c r="CJ181" s="1382"/>
      <c r="CK181" s="1382"/>
    </row>
    <row r="182" spans="1:89" x14ac:dyDescent="0.25">
      <c r="A182" s="1382"/>
      <c r="B182" s="1796"/>
      <c r="C182" s="1414">
        <v>7</v>
      </c>
      <c r="D182" s="1402" t="s">
        <v>1941</v>
      </c>
      <c r="E182" s="1402" t="s">
        <v>1527</v>
      </c>
      <c r="F182" s="1412" t="str">
        <f>'Required Info to Submit'!E29</f>
        <v/>
      </c>
      <c r="G182" s="1488" t="str">
        <f>'Required Info to Submit'!K29</f>
        <v/>
      </c>
      <c r="H182" s="1489" t="str">
        <f>'Required Info to Submit'!L29</f>
        <v/>
      </c>
      <c r="I182" s="1412" t="str">
        <f>'Required Info to Submit'!F29</f>
        <v/>
      </c>
      <c r="J182" s="1412" t="str">
        <f>'Required Info to Submit'!G29</f>
        <v/>
      </c>
      <c r="K182" s="1412" t="str">
        <f>'Required Info to Submit'!H29</f>
        <v/>
      </c>
      <c r="L182" s="1412" t="str">
        <f>'Required Info to Submit'!I29</f>
        <v/>
      </c>
      <c r="M182" s="1412" t="str">
        <f>'Required Info to Submit'!J29</f>
        <v/>
      </c>
      <c r="N182" s="1382"/>
      <c r="O182" s="1382"/>
      <c r="P182" s="1382"/>
      <c r="Q182" s="138"/>
      <c r="R182" s="1382"/>
      <c r="S182" s="1382"/>
      <c r="T182" s="1796"/>
      <c r="U182" s="1414">
        <v>7</v>
      </c>
      <c r="V182" s="1402" t="s">
        <v>1941</v>
      </c>
      <c r="W182" s="1402" t="s">
        <v>1527</v>
      </c>
      <c r="X182" s="1402" t="str">
        <f>'Required Info to Submit'!E29</f>
        <v/>
      </c>
      <c r="Y182" s="1409" t="str">
        <f>'Required Info to Submit'!K29</f>
        <v/>
      </c>
      <c r="Z182" s="1410" t="str">
        <f>'Required Info to Submit'!L29</f>
        <v/>
      </c>
      <c r="AA182" s="1402" t="str">
        <f>'Required Info to Submit'!F29</f>
        <v/>
      </c>
      <c r="AB182" s="1402" t="str">
        <f>'Required Info to Submit'!G29</f>
        <v/>
      </c>
      <c r="AC182" s="1402" t="str">
        <f>'Required Info to Submit'!H29</f>
        <v/>
      </c>
      <c r="AD182" s="1402" t="str">
        <f>'Required Info to Submit'!I29</f>
        <v/>
      </c>
      <c r="AE182" s="1402" t="str">
        <f>'Required Info to Submit'!J29</f>
        <v/>
      </c>
      <c r="AF182" s="1382"/>
      <c r="AG182" s="1382"/>
      <c r="AH182" s="1382"/>
      <c r="AI182" s="138"/>
      <c r="AJ182" s="1382"/>
      <c r="AK182" s="1382"/>
      <c r="AL182" s="1382"/>
      <c r="AM182" s="1382"/>
      <c r="AN182" s="1382"/>
      <c r="AO182" s="1382"/>
      <c r="AP182" s="1382"/>
      <c r="AQ182" s="1382"/>
      <c r="AR182" s="1382"/>
      <c r="AS182" s="1382"/>
      <c r="AT182" s="1382"/>
      <c r="AU182" s="1382"/>
      <c r="AV182" s="1382"/>
      <c r="AW182" s="1382"/>
      <c r="AX182" s="1382"/>
      <c r="AY182" s="1382"/>
      <c r="AZ182" s="1382"/>
      <c r="BA182" s="1382"/>
      <c r="BB182" s="1382"/>
      <c r="BC182" s="1382"/>
      <c r="BD182" s="1382"/>
      <c r="BE182" s="1382"/>
      <c r="BF182" s="1382"/>
      <c r="BG182" s="1382"/>
      <c r="BH182" s="1382"/>
      <c r="BI182" s="1382"/>
      <c r="BJ182" s="1382"/>
      <c r="BK182" s="1382"/>
      <c r="BL182" s="1382"/>
      <c r="BM182" s="1382"/>
      <c r="BN182" s="1382"/>
      <c r="BO182" s="1382"/>
      <c r="BP182" s="1382"/>
      <c r="BQ182" s="1382"/>
      <c r="BR182" s="1382"/>
      <c r="BS182" s="1382"/>
      <c r="BT182" s="1382"/>
      <c r="BU182" s="1382"/>
      <c r="BV182" s="1382"/>
      <c r="BW182" s="1382"/>
      <c r="BX182" s="1382"/>
      <c r="BY182" s="1382"/>
      <c r="BZ182" s="1382"/>
      <c r="CA182" s="1382"/>
      <c r="CB182" s="1382"/>
      <c r="CC182" s="1382"/>
      <c r="CD182" s="1382"/>
      <c r="CE182" s="1382"/>
      <c r="CF182" s="1382"/>
      <c r="CG182" s="1382"/>
      <c r="CH182" s="1382"/>
      <c r="CI182" s="1382"/>
      <c r="CJ182" s="1382"/>
      <c r="CK182" s="1382"/>
    </row>
    <row r="183" spans="1:89" x14ac:dyDescent="0.25">
      <c r="A183" s="1382"/>
      <c r="B183" s="1796"/>
      <c r="C183" s="1414">
        <v>8</v>
      </c>
      <c r="D183" s="1402" t="s">
        <v>1941</v>
      </c>
      <c r="E183" s="1402" t="s">
        <v>1527</v>
      </c>
      <c r="F183" s="1412" t="str">
        <f>'Required Info to Submit'!E30</f>
        <v/>
      </c>
      <c r="G183" s="1488" t="str">
        <f>'Required Info to Submit'!K30</f>
        <v/>
      </c>
      <c r="H183" s="1489" t="str">
        <f>'Required Info to Submit'!L30</f>
        <v/>
      </c>
      <c r="I183" s="1412" t="str">
        <f>'Required Info to Submit'!F30</f>
        <v/>
      </c>
      <c r="J183" s="1412" t="str">
        <f>'Required Info to Submit'!G30</f>
        <v/>
      </c>
      <c r="K183" s="1412" t="str">
        <f>'Required Info to Submit'!H30</f>
        <v/>
      </c>
      <c r="L183" s="1412" t="str">
        <f>'Required Info to Submit'!I30</f>
        <v/>
      </c>
      <c r="M183" s="1412" t="str">
        <f>'Required Info to Submit'!J30</f>
        <v/>
      </c>
      <c r="N183" s="1382"/>
      <c r="O183" s="1382"/>
      <c r="P183" s="1382"/>
      <c r="Q183" s="138"/>
      <c r="R183" s="1382"/>
      <c r="S183" s="1382"/>
      <c r="T183" s="1796"/>
      <c r="U183" s="1414">
        <v>8</v>
      </c>
      <c r="V183" s="1402" t="s">
        <v>1941</v>
      </c>
      <c r="W183" s="1402" t="s">
        <v>1527</v>
      </c>
      <c r="X183" s="1402" t="str">
        <f>'Required Info to Submit'!E30</f>
        <v/>
      </c>
      <c r="Y183" s="1409" t="str">
        <f>'Required Info to Submit'!K30</f>
        <v/>
      </c>
      <c r="Z183" s="1410" t="str">
        <f>'Required Info to Submit'!L30</f>
        <v/>
      </c>
      <c r="AA183" s="1402" t="str">
        <f>'Required Info to Submit'!F30</f>
        <v/>
      </c>
      <c r="AB183" s="1402" t="str">
        <f>'Required Info to Submit'!G30</f>
        <v/>
      </c>
      <c r="AC183" s="1402" t="str">
        <f>'Required Info to Submit'!H30</f>
        <v/>
      </c>
      <c r="AD183" s="1402" t="str">
        <f>'Required Info to Submit'!I30</f>
        <v/>
      </c>
      <c r="AE183" s="1402" t="str">
        <f>'Required Info to Submit'!J30</f>
        <v/>
      </c>
      <c r="AF183" s="1382"/>
      <c r="AG183" s="1382"/>
      <c r="AH183" s="1382"/>
      <c r="AI183" s="138"/>
      <c r="AJ183" s="1382"/>
      <c r="AK183" s="1382"/>
      <c r="AL183" s="1382"/>
      <c r="AM183" s="1382"/>
      <c r="AN183" s="1382"/>
      <c r="AO183" s="1382"/>
      <c r="AP183" s="1382"/>
      <c r="AQ183" s="1382"/>
      <c r="AR183" s="1382"/>
      <c r="AS183" s="1382"/>
      <c r="AT183" s="1382"/>
      <c r="AU183" s="1382"/>
      <c r="AV183" s="1382"/>
      <c r="AW183" s="1382"/>
      <c r="AX183" s="1382"/>
      <c r="AY183" s="1382"/>
      <c r="AZ183" s="1382"/>
      <c r="BA183" s="1382"/>
      <c r="BB183" s="1382"/>
      <c r="BC183" s="1382"/>
      <c r="BD183" s="1382"/>
      <c r="BE183" s="1382"/>
      <c r="BF183" s="1382"/>
      <c r="BG183" s="1382"/>
      <c r="BH183" s="1382"/>
      <c r="BI183" s="1382"/>
      <c r="BJ183" s="1382"/>
      <c r="BK183" s="1382"/>
      <c r="BL183" s="1382"/>
      <c r="BM183" s="1382"/>
      <c r="BN183" s="1382"/>
      <c r="BO183" s="1382"/>
      <c r="BP183" s="1382"/>
      <c r="BQ183" s="1382"/>
      <c r="BR183" s="1382"/>
      <c r="BS183" s="1382"/>
      <c r="BT183" s="1382"/>
      <c r="BU183" s="1382"/>
      <c r="BV183" s="1382"/>
      <c r="BW183" s="1382"/>
      <c r="BX183" s="1382"/>
      <c r="BY183" s="1382"/>
      <c r="BZ183" s="1382"/>
      <c r="CA183" s="1382"/>
      <c r="CB183" s="1382"/>
      <c r="CC183" s="1382"/>
      <c r="CD183" s="1382"/>
      <c r="CE183" s="1382"/>
      <c r="CF183" s="1382"/>
      <c r="CG183" s="1382"/>
      <c r="CH183" s="1382"/>
      <c r="CI183" s="1382"/>
      <c r="CJ183" s="1382"/>
      <c r="CK183" s="1382"/>
    </row>
    <row r="184" spans="1:89" x14ac:dyDescent="0.25">
      <c r="A184" s="1382"/>
      <c r="B184" s="1796"/>
      <c r="C184" s="1414">
        <v>9</v>
      </c>
      <c r="D184" s="1402" t="s">
        <v>1941</v>
      </c>
      <c r="E184" s="1402" t="s">
        <v>1527</v>
      </c>
      <c r="F184" s="1412" t="str">
        <f>'Required Info to Submit'!E31</f>
        <v/>
      </c>
      <c r="G184" s="1488" t="str">
        <f>'Required Info to Submit'!K31</f>
        <v/>
      </c>
      <c r="H184" s="1489" t="str">
        <f>'Required Info to Submit'!L31</f>
        <v/>
      </c>
      <c r="I184" s="1412" t="str">
        <f>'Required Info to Submit'!F31</f>
        <v/>
      </c>
      <c r="J184" s="1412" t="str">
        <f>'Required Info to Submit'!G31</f>
        <v/>
      </c>
      <c r="K184" s="1412" t="str">
        <f>'Required Info to Submit'!H31</f>
        <v/>
      </c>
      <c r="L184" s="1412" t="str">
        <f>'Required Info to Submit'!I31</f>
        <v/>
      </c>
      <c r="M184" s="1412" t="str">
        <f>'Required Info to Submit'!J31</f>
        <v/>
      </c>
      <c r="N184" s="1382"/>
      <c r="O184" s="1382"/>
      <c r="P184" s="1382"/>
      <c r="Q184" s="138"/>
      <c r="R184" s="1382"/>
      <c r="S184" s="1382"/>
      <c r="T184" s="1796"/>
      <c r="U184" s="1414">
        <v>9</v>
      </c>
      <c r="V184" s="1402" t="s">
        <v>1941</v>
      </c>
      <c r="W184" s="1402" t="s">
        <v>1527</v>
      </c>
      <c r="X184" s="1402" t="str">
        <f>'Required Info to Submit'!E31</f>
        <v/>
      </c>
      <c r="Y184" s="1409" t="str">
        <f>'Required Info to Submit'!K31</f>
        <v/>
      </c>
      <c r="Z184" s="1410" t="str">
        <f>'Required Info to Submit'!L31</f>
        <v/>
      </c>
      <c r="AA184" s="1402" t="str">
        <f>'Required Info to Submit'!F31</f>
        <v/>
      </c>
      <c r="AB184" s="1402" t="str">
        <f>'Required Info to Submit'!G31</f>
        <v/>
      </c>
      <c r="AC184" s="1402" t="str">
        <f>'Required Info to Submit'!H31</f>
        <v/>
      </c>
      <c r="AD184" s="1402" t="str">
        <f>'Required Info to Submit'!I31</f>
        <v/>
      </c>
      <c r="AE184" s="1402" t="str">
        <f>'Required Info to Submit'!J31</f>
        <v/>
      </c>
      <c r="AF184" s="1382"/>
      <c r="AG184" s="1382"/>
      <c r="AH184" s="1382"/>
      <c r="AI184" s="138"/>
      <c r="AJ184" s="1382"/>
      <c r="AK184" s="1382"/>
      <c r="AL184" s="1382"/>
      <c r="AM184" s="1382"/>
      <c r="AN184" s="1382"/>
      <c r="AO184" s="1382"/>
      <c r="AP184" s="1382"/>
      <c r="AQ184" s="1382"/>
      <c r="AR184" s="1382"/>
      <c r="AS184" s="1382"/>
      <c r="AT184" s="1382"/>
      <c r="AU184" s="1382"/>
      <c r="AV184" s="1382"/>
      <c r="AW184" s="1382"/>
      <c r="AX184" s="1382"/>
      <c r="AY184" s="1382"/>
      <c r="AZ184" s="1382"/>
      <c r="BA184" s="1382"/>
      <c r="BB184" s="1382"/>
      <c r="BC184" s="1382"/>
      <c r="BD184" s="1382"/>
      <c r="BE184" s="1382"/>
      <c r="BF184" s="1382"/>
      <c r="BG184" s="1382"/>
      <c r="BH184" s="1382"/>
      <c r="BI184" s="1382"/>
      <c r="BJ184" s="1382"/>
      <c r="BK184" s="1382"/>
      <c r="BL184" s="1382"/>
      <c r="BM184" s="1382"/>
      <c r="BN184" s="1382"/>
      <c r="BO184" s="1382"/>
      <c r="BP184" s="1382"/>
      <c r="BQ184" s="1382"/>
      <c r="BR184" s="1382"/>
      <c r="BS184" s="1382"/>
      <c r="BT184" s="1382"/>
      <c r="BU184" s="1382"/>
      <c r="BV184" s="1382"/>
      <c r="BW184" s="1382"/>
      <c r="BX184" s="1382"/>
      <c r="BY184" s="1382"/>
      <c r="BZ184" s="1382"/>
      <c r="CA184" s="1382"/>
      <c r="CB184" s="1382"/>
      <c r="CC184" s="1382"/>
      <c r="CD184" s="1382"/>
      <c r="CE184" s="1382"/>
      <c r="CF184" s="1382"/>
      <c r="CG184" s="1382"/>
      <c r="CH184" s="1382"/>
      <c r="CI184" s="1382"/>
      <c r="CJ184" s="1382"/>
      <c r="CK184" s="1382"/>
    </row>
    <row r="185" spans="1:89" ht="15.75" thickBot="1" x14ac:dyDescent="0.3">
      <c r="A185" s="1382"/>
      <c r="B185" s="1797"/>
      <c r="C185" s="1416">
        <v>10</v>
      </c>
      <c r="D185" s="1404" t="s">
        <v>1941</v>
      </c>
      <c r="E185" s="1404" t="s">
        <v>1527</v>
      </c>
      <c r="F185" s="1419" t="str">
        <f>'Required Info to Submit'!E32</f>
        <v/>
      </c>
      <c r="G185" s="1504" t="str">
        <f>'Required Info to Submit'!K32</f>
        <v/>
      </c>
      <c r="H185" s="1505" t="str">
        <f>'Required Info to Submit'!L32</f>
        <v/>
      </c>
      <c r="I185" s="1419" t="str">
        <f>'Required Info to Submit'!F32</f>
        <v/>
      </c>
      <c r="J185" s="1419" t="str">
        <f>'Required Info to Submit'!G32</f>
        <v/>
      </c>
      <c r="K185" s="1419" t="str">
        <f>'Required Info to Submit'!H32</f>
        <v/>
      </c>
      <c r="L185" s="1419" t="str">
        <f>'Required Info to Submit'!I32</f>
        <v/>
      </c>
      <c r="M185" s="1419" t="str">
        <f>'Required Info to Submit'!J32</f>
        <v/>
      </c>
      <c r="N185" s="257"/>
      <c r="O185" s="257"/>
      <c r="P185" s="257"/>
      <c r="Q185" s="258"/>
      <c r="R185" s="1382"/>
      <c r="S185" s="1382"/>
      <c r="T185" s="1797"/>
      <c r="U185" s="1416">
        <v>10</v>
      </c>
      <c r="V185" s="1404" t="s">
        <v>1941</v>
      </c>
      <c r="W185" s="1404" t="s">
        <v>1527</v>
      </c>
      <c r="X185" s="1402" t="str">
        <f>'Required Info to Submit'!E32</f>
        <v/>
      </c>
      <c r="Y185" s="1409" t="str">
        <f>'Required Info to Submit'!K32</f>
        <v/>
      </c>
      <c r="Z185" s="1410" t="str">
        <f>'Required Info to Submit'!L32</f>
        <v/>
      </c>
      <c r="AA185" s="1402" t="str">
        <f>'Required Info to Submit'!F32</f>
        <v/>
      </c>
      <c r="AB185" s="1402" t="str">
        <f>'Required Info to Submit'!G32</f>
        <v/>
      </c>
      <c r="AC185" s="1402" t="str">
        <f>'Required Info to Submit'!H32</f>
        <v/>
      </c>
      <c r="AD185" s="1402" t="str">
        <f>'Required Info to Submit'!I32</f>
        <v/>
      </c>
      <c r="AE185" s="1402" t="str">
        <f>'Required Info to Submit'!J32</f>
        <v/>
      </c>
      <c r="AF185" s="257"/>
      <c r="AG185" s="257"/>
      <c r="AH185" s="257"/>
      <c r="AI185" s="258"/>
      <c r="AJ185" s="1382"/>
      <c r="AK185" s="1382"/>
      <c r="AL185" s="1382"/>
      <c r="AM185" s="1382"/>
      <c r="AN185" s="1382"/>
      <c r="AO185" s="1382"/>
      <c r="AP185" s="1382"/>
      <c r="AQ185" s="1382"/>
      <c r="AR185" s="1382"/>
      <c r="AS185" s="1382"/>
      <c r="AT185" s="1382"/>
      <c r="AU185" s="1382"/>
      <c r="AV185" s="1382"/>
      <c r="AW185" s="1382"/>
      <c r="AX185" s="1382"/>
      <c r="AY185" s="1382"/>
      <c r="AZ185" s="1382"/>
      <c r="BA185" s="1382"/>
      <c r="BB185" s="1382"/>
      <c r="BC185" s="1382"/>
      <c r="BD185" s="1382"/>
      <c r="BE185" s="1382"/>
      <c r="BF185" s="1382"/>
      <c r="BG185" s="1382"/>
      <c r="BH185" s="1382"/>
      <c r="BI185" s="1382"/>
      <c r="BJ185" s="1382"/>
      <c r="BK185" s="1382"/>
      <c r="BL185" s="1382"/>
      <c r="BM185" s="1382"/>
      <c r="BN185" s="1382"/>
      <c r="BO185" s="1382"/>
      <c r="BP185" s="1382"/>
      <c r="BQ185" s="1382"/>
      <c r="BR185" s="1382"/>
      <c r="BS185" s="1382"/>
      <c r="BT185" s="1382"/>
      <c r="BU185" s="1382"/>
      <c r="BV185" s="1382"/>
      <c r="BW185" s="1382"/>
      <c r="BX185" s="1382"/>
      <c r="BY185" s="1382"/>
      <c r="BZ185" s="1382"/>
      <c r="CA185" s="1382"/>
      <c r="CB185" s="1382"/>
      <c r="CC185" s="1382"/>
      <c r="CD185" s="1382"/>
      <c r="CE185" s="1382"/>
      <c r="CF185" s="1382"/>
      <c r="CG185" s="1382"/>
      <c r="CH185" s="1382"/>
      <c r="CI185" s="1382"/>
      <c r="CJ185" s="1382"/>
      <c r="CK185" s="1382"/>
    </row>
    <row r="186" spans="1:89" x14ac:dyDescent="0.25">
      <c r="A186" s="1382"/>
      <c r="B186" s="1506"/>
      <c r="C186" s="1382"/>
      <c r="D186" s="1382"/>
      <c r="E186" s="1382"/>
      <c r="F186" s="1382"/>
      <c r="G186" s="1382"/>
      <c r="H186" s="1382"/>
      <c r="I186" s="1382"/>
      <c r="J186" s="1382"/>
      <c r="K186" s="1382"/>
      <c r="L186" s="1382"/>
      <c r="M186" s="1382"/>
      <c r="N186" s="1382"/>
      <c r="O186" s="1382"/>
      <c r="P186" s="1382"/>
      <c r="Q186" s="1382"/>
      <c r="R186" s="1382"/>
      <c r="S186" s="1382"/>
      <c r="T186" s="1506"/>
      <c r="U186" s="1382"/>
      <c r="V186" s="1382"/>
      <c r="W186" s="1382"/>
      <c r="X186" s="1382"/>
      <c r="Y186" s="1382"/>
      <c r="Z186" s="1382"/>
      <c r="AA186" s="1382"/>
      <c r="AB186" s="1382"/>
      <c r="AC186" s="1382"/>
      <c r="AD186" s="1382"/>
      <c r="AE186" s="1382"/>
      <c r="AF186" s="1382"/>
      <c r="AG186" s="1382"/>
      <c r="AH186" s="1382"/>
      <c r="AI186" s="1382"/>
      <c r="AJ186" s="1382"/>
      <c r="AK186" s="1382"/>
      <c r="AL186" s="1382"/>
      <c r="AM186" s="1382"/>
      <c r="AN186" s="1382"/>
      <c r="AO186" s="1382"/>
      <c r="AP186" s="1382"/>
      <c r="AQ186" s="1382"/>
      <c r="AR186" s="1382"/>
      <c r="AS186" s="1382"/>
      <c r="AT186" s="1382"/>
      <c r="AU186" s="1382"/>
      <c r="AV186" s="1382"/>
      <c r="AW186" s="1382"/>
      <c r="AX186" s="1382"/>
      <c r="AY186" s="1382"/>
      <c r="AZ186" s="1382"/>
      <c r="BA186" s="1382"/>
      <c r="BB186" s="1382"/>
      <c r="BC186" s="1382"/>
      <c r="BD186" s="1382"/>
      <c r="BE186" s="1382"/>
      <c r="BF186" s="1382"/>
      <c r="BG186" s="1382"/>
      <c r="BH186" s="1382"/>
      <c r="BI186" s="1382"/>
      <c r="BJ186" s="1382"/>
      <c r="BK186" s="1382"/>
      <c r="BL186" s="1382"/>
      <c r="BM186" s="1382"/>
      <c r="BN186" s="1382"/>
      <c r="BO186" s="1382"/>
      <c r="BP186" s="1382"/>
      <c r="BQ186" s="1382"/>
      <c r="BR186" s="1382"/>
      <c r="BS186" s="1382"/>
      <c r="BT186" s="1382"/>
      <c r="BU186" s="1382"/>
      <c r="BV186" s="1382"/>
      <c r="BW186" s="1382"/>
      <c r="BX186" s="1382"/>
      <c r="BY186" s="1382"/>
      <c r="BZ186" s="1382"/>
      <c r="CA186" s="1382"/>
      <c r="CB186" s="1382"/>
      <c r="CC186" s="1382"/>
      <c r="CD186" s="1382"/>
      <c r="CE186" s="1382"/>
      <c r="CF186" s="1382"/>
      <c r="CG186" s="1382"/>
      <c r="CH186" s="1382"/>
      <c r="CI186" s="1382"/>
      <c r="CJ186" s="1382"/>
      <c r="CK186" s="1382"/>
    </row>
    <row r="187" spans="1:89" ht="15.75" thickBot="1" x14ac:dyDescent="0.3">
      <c r="A187" s="1382"/>
      <c r="B187" s="1506"/>
      <c r="C187" s="1382"/>
      <c r="D187" s="1382"/>
      <c r="E187" s="1382"/>
      <c r="F187" s="1382"/>
      <c r="G187" s="1382"/>
      <c r="H187" s="1382"/>
      <c r="I187" s="1382"/>
      <c r="J187" s="1382"/>
      <c r="K187" s="1382"/>
      <c r="L187" s="1382"/>
      <c r="M187" s="1382"/>
      <c r="N187" s="1382"/>
      <c r="O187" s="1382"/>
      <c r="P187" s="1382"/>
      <c r="Q187" s="1382"/>
      <c r="R187" s="1382"/>
      <c r="S187" s="1382"/>
      <c r="T187" s="1506"/>
      <c r="U187" s="1382"/>
      <c r="V187" s="1382"/>
      <c r="W187" s="1382"/>
      <c r="X187" s="1382"/>
      <c r="Y187" s="1382"/>
      <c r="Z187" s="1382"/>
      <c r="AA187" s="1382"/>
      <c r="AB187" s="1382"/>
      <c r="AC187" s="1382"/>
      <c r="AD187" s="1382"/>
      <c r="AE187" s="1382"/>
      <c r="AF187" s="1382"/>
      <c r="AG187" s="1382"/>
      <c r="AH187" s="1382"/>
      <c r="AI187" s="1382"/>
      <c r="AJ187" s="1382"/>
      <c r="AK187" s="1382"/>
      <c r="AL187" s="1382"/>
      <c r="AM187" s="1382"/>
      <c r="AN187" s="1382"/>
      <c r="AO187" s="1382"/>
      <c r="AP187" s="1382"/>
      <c r="AQ187" s="1382"/>
      <c r="AR187" s="1382"/>
      <c r="AS187" s="1382"/>
      <c r="AT187" s="1382"/>
      <c r="AU187" s="1382"/>
      <c r="AV187" s="1382"/>
      <c r="AW187" s="1382"/>
      <c r="AX187" s="1382"/>
      <c r="AY187" s="1382"/>
      <c r="AZ187" s="1382"/>
      <c r="BA187" s="1382"/>
      <c r="BB187" s="1382"/>
      <c r="BC187" s="1382"/>
      <c r="BD187" s="1382"/>
      <c r="BE187" s="1382"/>
      <c r="BF187" s="1382"/>
      <c r="BG187" s="1382"/>
      <c r="BH187" s="1382"/>
      <c r="BI187" s="1382"/>
      <c r="BJ187" s="1382"/>
      <c r="BK187" s="1382"/>
      <c r="BL187" s="1382"/>
      <c r="BM187" s="1382"/>
      <c r="BN187" s="1382"/>
      <c r="BO187" s="1382"/>
      <c r="BP187" s="1382"/>
      <c r="BQ187" s="1382"/>
      <c r="BR187" s="1382"/>
      <c r="BS187" s="1382"/>
      <c r="BT187" s="1382"/>
      <c r="BU187" s="1382"/>
      <c r="BV187" s="1382"/>
      <c r="BW187" s="1382"/>
      <c r="BX187" s="1382"/>
      <c r="BY187" s="1382"/>
      <c r="BZ187" s="1382"/>
      <c r="CA187" s="1382"/>
      <c r="CB187" s="1382"/>
      <c r="CC187" s="1382"/>
      <c r="CD187" s="1382"/>
      <c r="CE187" s="1382"/>
      <c r="CF187" s="1382"/>
      <c r="CG187" s="1382"/>
      <c r="CH187" s="1382"/>
      <c r="CI187" s="1382"/>
      <c r="CJ187" s="1382"/>
      <c r="CK187" s="1382"/>
    </row>
    <row r="188" spans="1:89" ht="32.25" customHeight="1" thickBot="1" x14ac:dyDescent="0.3">
      <c r="A188" s="1382"/>
      <c r="B188" s="1388"/>
      <c r="C188" s="1383" t="s">
        <v>1483</v>
      </c>
      <c r="D188" s="1383" t="s">
        <v>1594</v>
      </c>
      <c r="E188" s="1383" t="s">
        <v>794</v>
      </c>
      <c r="F188" s="1383" t="s">
        <v>1599</v>
      </c>
      <c r="G188" s="1383" t="s">
        <v>1917</v>
      </c>
      <c r="H188" s="1384" t="s">
        <v>1918</v>
      </c>
      <c r="I188" s="1384" t="s">
        <v>1919</v>
      </c>
      <c r="J188" s="1383" t="s">
        <v>1942</v>
      </c>
      <c r="K188" s="1383" t="s">
        <v>1920</v>
      </c>
      <c r="L188" s="1384" t="s">
        <v>1497</v>
      </c>
      <c r="M188" s="1384" t="s">
        <v>1481</v>
      </c>
      <c r="N188" s="1383" t="s">
        <v>1482</v>
      </c>
      <c r="O188" s="1383" t="s">
        <v>730</v>
      </c>
      <c r="P188" s="1383" t="s">
        <v>732</v>
      </c>
      <c r="Q188" s="1384" t="s">
        <v>1598</v>
      </c>
      <c r="R188" s="1382"/>
      <c r="S188" s="1382"/>
      <c r="T188" s="1388"/>
      <c r="U188" s="1383" t="s">
        <v>1483</v>
      </c>
      <c r="V188" s="1383" t="s">
        <v>1594</v>
      </c>
      <c r="W188" s="1383" t="s">
        <v>794</v>
      </c>
      <c r="X188" s="1383" t="s">
        <v>1599</v>
      </c>
      <c r="Y188" s="1383" t="s">
        <v>1917</v>
      </c>
      <c r="Z188" s="1384" t="s">
        <v>1918</v>
      </c>
      <c r="AA188" s="1384" t="s">
        <v>1919</v>
      </c>
      <c r="AB188" s="1383" t="s">
        <v>1942</v>
      </c>
      <c r="AC188" s="1383" t="s">
        <v>1920</v>
      </c>
      <c r="AD188" s="1384" t="s">
        <v>1497</v>
      </c>
      <c r="AE188" s="1384" t="s">
        <v>1481</v>
      </c>
      <c r="AF188" s="1383" t="s">
        <v>1482</v>
      </c>
      <c r="AG188" s="1383" t="s">
        <v>730</v>
      </c>
      <c r="AH188" s="1383" t="s">
        <v>732</v>
      </c>
      <c r="AI188" s="1384" t="s">
        <v>1598</v>
      </c>
      <c r="AJ188" s="1382"/>
      <c r="AK188" s="1382"/>
      <c r="AL188" s="1382"/>
      <c r="AM188" s="1382"/>
      <c r="AN188" s="1382"/>
      <c r="AO188" s="1382"/>
      <c r="AP188" s="1382"/>
      <c r="AQ188" s="1382"/>
      <c r="AR188" s="1382"/>
      <c r="AS188" s="1382"/>
      <c r="AT188" s="1382"/>
      <c r="AU188" s="1382"/>
      <c r="AV188" s="1382"/>
      <c r="AW188" s="1382"/>
      <c r="AX188" s="1382"/>
      <c r="AY188" s="1382"/>
      <c r="AZ188" s="1382"/>
      <c r="BA188" s="1382"/>
      <c r="BB188" s="1382"/>
      <c r="BC188" s="1382"/>
      <c r="BD188" s="1382"/>
      <c r="BE188" s="1382"/>
      <c r="BF188" s="1382"/>
      <c r="BG188" s="1382"/>
      <c r="BH188" s="1382"/>
      <c r="BI188" s="1382"/>
      <c r="BJ188" s="1382"/>
      <c r="BK188" s="1382"/>
      <c r="BL188" s="1382"/>
      <c r="BM188" s="1382"/>
      <c r="BN188" s="1382"/>
      <c r="BO188" s="1382"/>
      <c r="BP188" s="1382"/>
      <c r="BQ188" s="1382"/>
      <c r="BR188" s="1382"/>
      <c r="BS188" s="1382"/>
      <c r="BT188" s="1382"/>
      <c r="BU188" s="1382"/>
      <c r="BV188" s="1382"/>
      <c r="BW188" s="1382"/>
      <c r="BX188" s="1382"/>
      <c r="BY188" s="1382"/>
      <c r="BZ188" s="1382"/>
      <c r="CA188" s="1382"/>
      <c r="CB188" s="1382"/>
      <c r="CC188" s="1382"/>
      <c r="CD188" s="1382"/>
      <c r="CE188" s="1382"/>
      <c r="CF188" s="1382"/>
      <c r="CG188" s="1382"/>
      <c r="CH188" s="1382"/>
      <c r="CI188" s="1382"/>
      <c r="CJ188" s="1382"/>
      <c r="CK188" s="1382"/>
    </row>
    <row r="189" spans="1:89" ht="72.75" customHeight="1" thickBot="1" x14ac:dyDescent="0.3">
      <c r="A189" s="1382"/>
      <c r="B189" s="1390" t="s">
        <v>1921</v>
      </c>
      <c r="C189" s="1391" t="s">
        <v>1640</v>
      </c>
      <c r="D189" s="1392">
        <v>3601</v>
      </c>
      <c r="E189" s="1387" t="s">
        <v>1967</v>
      </c>
      <c r="F189" s="1387" t="s">
        <v>1634</v>
      </c>
      <c r="G189" s="1385" t="str" cm="1">
        <f t="array" aca="1" ref="G189" ca="1">INDIRECT("'Incentives Worksheet'!P"&amp;'Configurable Tab'!H17+3)</f>
        <v>Same as Payout Cycle</v>
      </c>
      <c r="H189" s="1385" t="str" cm="1">
        <f t="array" aca="1" ref="H189" ca="1">IF(ISBLANK(INDIRECT("'Incentives Worksheet'!H"&amp;'Configurable Tab'!H17+3)),"",INDIRECT("'Incentives Worksheet'!H"&amp;'Configurable Tab'!H17+3))</f>
        <v/>
      </c>
      <c r="I189" s="1385" t="str" cm="1">
        <f t="array" aca="1" ref="I189" ca="1">IF(INDIRECT("'Incentives Worksheet'!R"&amp;'Configurable Tab'!H17+3)="USF Calendar","Fiscal",INDIRECT("'Incentives Worksheet'!R"&amp;'Configurable Tab'!H17+3))</f>
        <v>Fiscal</v>
      </c>
      <c r="J189" s="1385" t="str" cm="1">
        <f t="array" aca="1" ref="J189" ca="1">IF(INDIRECT("'Incentives Worksheet'!L"&amp;'Configurable Tab'!H17+13)="All"," Select All Products","Unselect All Products")</f>
        <v xml:space="preserve"> Select All Products</v>
      </c>
      <c r="K189" s="1385" t="str" cm="1">
        <f t="array" aca="1" ref="K189" ca="1">IF(INDIRECT("'Incentives Worksheet'!T"&amp;'Configurable Tab'!H17+3)="Yes","Post to GL","")</f>
        <v/>
      </c>
      <c r="L189" s="1385" t="str" cm="1">
        <f t="array" aca="1" ref="L189" ca="1">IF(ISBLANK(INDIRECT("'Incentives Worksheet'!L"&amp;'Configurable Tab'!H17+3)),"",INDIRECT("'Incentives Worksheet'!L"&amp;'Configurable Tab'!H17+3))</f>
        <v/>
      </c>
      <c r="M189" s="1385" t="str" cm="1">
        <f t="array" aca="1" ref="M189" ca="1">IF(ISBLANK(INDIRECT("'Incentives Worksheet'!J"&amp;'Configurable Tab'!H17+3)),"",INDIRECT("'Incentives Worksheet'!J"&amp;'Configurable Tab'!H17+3))</f>
        <v/>
      </c>
      <c r="N189" s="1385" t="str" cm="1">
        <f t="array" aca="1" ref="N189" ca="1">IF(ISBLANK(INDIRECT("'Incentives Worksheet'!N"&amp;'Configurable Tab'!H17+3)),"",INDIRECT("'Incentives Worksheet'!N"&amp;'Configurable Tab'!H17+3))</f>
        <v/>
      </c>
      <c r="O189" s="1386" t="str" cm="1">
        <f t="array" aca="1" ref="O189" ca="1">INDIRECT("'Incentives Worksheet'!D"&amp;'Configurable Tab'!H17+6)</f>
        <v/>
      </c>
      <c r="P189" s="1386" t="str" cm="1">
        <f t="array" aca="1" ref="P189" ca="1">INDIRECT("'Incentives Worksheet'!D"&amp;'Configurable Tab'!H17+8)</f>
        <v/>
      </c>
      <c r="Q189" s="1385" t="str" cm="1">
        <f t="array" aca="1" ref="Q189" ca="1">IF(INDIRECT("'Incentives Worksheet'!D"&amp;'Configurable Tab'!H17+12)="No","Update tracking dates",INDIRECT("'Incentives Worksheet'!D"&amp;'Configurable Tab'!H17+12))</f>
        <v>Yes</v>
      </c>
      <c r="R189" s="1382"/>
      <c r="S189" s="1382"/>
      <c r="T189" s="1390" t="s">
        <v>1921</v>
      </c>
      <c r="U189" s="1391" t="s">
        <v>1640</v>
      </c>
      <c r="V189" s="1392">
        <v>3602</v>
      </c>
      <c r="W189" s="1387" t="s">
        <v>1967</v>
      </c>
      <c r="X189" s="1387" t="s">
        <v>1634</v>
      </c>
      <c r="Y189" s="1385" t="str" cm="1">
        <f t="array" aca="1" ref="Y189" ca="1">INDIRECT("'Incentives Worksheet'!P"&amp;'Configurable Tab'!H18+3)</f>
        <v>Same as Payout Cycle</v>
      </c>
      <c r="Z189" s="1385" t="str" cm="1">
        <f t="array" aca="1" ref="Z189" ca="1">IF(ISBLANK(INDIRECT("'Incentives Worksheet'!H"&amp;'Configurable Tab'!H18+3)),"",INDIRECT("'Incentives Worksheet'!H"&amp;'Configurable Tab'!H18+3))</f>
        <v/>
      </c>
      <c r="AA189" s="1385" t="str" cm="1">
        <f t="array" aca="1" ref="AA189" ca="1">IF(INDIRECT("'Incentives Worksheet'!R"&amp;'Configurable Tab'!H18+3)="USF Calendar","Fiscal",INDIRECT("'Incentives Worksheet'!R"&amp;'Configurable Tab'!H18+3))</f>
        <v>Fiscal</v>
      </c>
      <c r="AB189" s="1385" t="str" cm="1">
        <f t="array" aca="1" ref="AB189" ca="1">IF(INDIRECT("'Incentives Worksheet'!L"&amp;'Configurable Tab'!H18+13)="All"," Select All Products","Unselect All Products")</f>
        <v xml:space="preserve"> Select All Products</v>
      </c>
      <c r="AC189" s="1385" t="str" cm="1">
        <f t="array" aca="1" ref="AC189" ca="1">IF(INDIRECT("'Incentives Worksheet'!T"&amp;'Configurable Tab'!H18+3)="Yes","Post to GL","")</f>
        <v/>
      </c>
      <c r="AD189" s="1385" t="str" cm="1">
        <f t="array" aca="1" ref="AD189" ca="1">IF(ISBLANK(INDIRECT("'Incentives Worksheet'!L"&amp;'Configurable Tab'!H18+3)),"",INDIRECT("'Incentives Worksheet'!L"&amp;'Configurable Tab'!H18+3))</f>
        <v/>
      </c>
      <c r="AE189" s="1385" t="str" cm="1">
        <f t="array" aca="1" ref="AE189" ca="1">IF(ISBLANK(INDIRECT("'Incentives Worksheet'!J"&amp;'Configurable Tab'!H18+3)),"",INDIRECT("'Incentives Worksheet'!J"&amp;'Configurable Tab'!H18+3))</f>
        <v/>
      </c>
      <c r="AF189" s="1385" t="str" cm="1">
        <f t="array" aca="1" ref="AF189" ca="1">IF(ISBLANK(INDIRECT("'Incentives Worksheet'!N"&amp;'Configurable Tab'!H18+3)),"",INDIRECT("'Incentives Worksheet'!N"&amp;'Configurable Tab'!H18+3))</f>
        <v/>
      </c>
      <c r="AG189" s="1386" t="str" cm="1">
        <f t="array" aca="1" ref="AG189" ca="1">INDIRECT("'Incentives Worksheet'!D"&amp;'Configurable Tab'!H18+6)</f>
        <v/>
      </c>
      <c r="AH189" s="1386" t="str" cm="1">
        <f t="array" aca="1" ref="AH189" ca="1">INDIRECT("'Incentives Worksheet'!D"&amp;'Configurable Tab'!H18+8)</f>
        <v/>
      </c>
      <c r="AI189" s="1385" t="str" cm="1">
        <f t="array" aca="1" ref="AI189" ca="1">IF(INDIRECT("'Incentives Worksheet'!D"&amp;'Configurable Tab'!H18+12)="No","Update tracking dates",INDIRECT("'Incentives Worksheet'!D"&amp;'Configurable Tab'!H18+12))</f>
        <v>Yes</v>
      </c>
      <c r="AJ189" s="1382"/>
      <c r="AK189" s="1382"/>
      <c r="AL189" s="1382"/>
      <c r="AM189" s="1382"/>
      <c r="AN189" s="1382"/>
      <c r="AO189" s="1382"/>
      <c r="AP189" s="1382"/>
      <c r="AQ189" s="1382"/>
      <c r="AR189" s="1382"/>
      <c r="AS189" s="1382"/>
      <c r="AT189" s="1382"/>
      <c r="AU189" s="1382"/>
      <c r="AV189" s="1382"/>
      <c r="AW189" s="1382"/>
      <c r="AX189" s="1382"/>
      <c r="AY189" s="1382"/>
      <c r="AZ189" s="1382"/>
      <c r="BA189" s="1382"/>
      <c r="BB189" s="1382"/>
      <c r="BC189" s="1382"/>
      <c r="BD189" s="1382"/>
      <c r="BE189" s="1382"/>
      <c r="BF189" s="1382"/>
      <c r="BG189" s="1382"/>
      <c r="BH189" s="1382"/>
      <c r="BI189" s="1382"/>
      <c r="BJ189" s="1382"/>
      <c r="BK189" s="1382"/>
      <c r="BL189" s="1382"/>
      <c r="BM189" s="1382"/>
      <c r="BN189" s="1382"/>
      <c r="BO189" s="1382"/>
      <c r="BP189" s="1382"/>
      <c r="BQ189" s="1382"/>
      <c r="BR189" s="1382"/>
      <c r="BS189" s="1382"/>
      <c r="BT189" s="1382"/>
      <c r="BU189" s="1382"/>
      <c r="BV189" s="1382"/>
      <c r="BW189" s="1382"/>
      <c r="BX189" s="1382"/>
      <c r="BY189" s="1382"/>
      <c r="BZ189" s="1382"/>
      <c r="CA189" s="1382"/>
      <c r="CB189" s="1382"/>
      <c r="CC189" s="1382"/>
      <c r="CD189" s="1382"/>
      <c r="CE189" s="1382"/>
      <c r="CF189" s="1382"/>
      <c r="CG189" s="1382"/>
      <c r="CH189" s="1382"/>
      <c r="CI189" s="1382"/>
      <c r="CJ189" s="1382"/>
      <c r="CK189" s="1382"/>
    </row>
    <row r="190" spans="1:89" ht="45.75" customHeight="1" thickBot="1" x14ac:dyDescent="0.3">
      <c r="A190" s="1382"/>
      <c r="B190" s="1795" t="s">
        <v>1964</v>
      </c>
      <c r="C190" s="1421" t="s">
        <v>1944</v>
      </c>
      <c r="D190" s="1383" t="s">
        <v>1945</v>
      </c>
      <c r="E190" s="1384" t="s">
        <v>1458</v>
      </c>
      <c r="F190" s="1383" t="s">
        <v>1947</v>
      </c>
      <c r="G190" s="1422" t="s">
        <v>1950</v>
      </c>
      <c r="H190" s="1382"/>
      <c r="I190" s="1382"/>
      <c r="J190" s="1382"/>
      <c r="K190" s="1423"/>
      <c r="L190" s="1423"/>
      <c r="M190" s="1423"/>
      <c r="N190" s="1423"/>
      <c r="O190" s="1423"/>
      <c r="P190" s="1423"/>
      <c r="Q190" s="1424"/>
      <c r="R190" s="1382"/>
      <c r="S190" s="1382"/>
      <c r="T190" s="1795" t="s">
        <v>1964</v>
      </c>
      <c r="U190" s="1421" t="s">
        <v>1944</v>
      </c>
      <c r="V190" s="1383" t="s">
        <v>1945</v>
      </c>
      <c r="W190" s="1384" t="s">
        <v>1458</v>
      </c>
      <c r="X190" s="1383" t="s">
        <v>1947</v>
      </c>
      <c r="Y190" s="1426" t="s">
        <v>1950</v>
      </c>
      <c r="Z190" s="1423"/>
      <c r="AA190" s="1423"/>
      <c r="AB190" s="1382"/>
      <c r="AC190" s="1423"/>
      <c r="AD190" s="1423"/>
      <c r="AE190" s="1423"/>
      <c r="AF190" s="1423"/>
      <c r="AG190" s="1423"/>
      <c r="AH190" s="1423"/>
      <c r="AI190" s="1424"/>
      <c r="AJ190" s="1382"/>
      <c r="AK190" s="1382"/>
      <c r="AL190" s="1382"/>
      <c r="AM190" s="1382"/>
      <c r="AN190" s="1382"/>
      <c r="AO190" s="1382"/>
      <c r="AP190" s="1382"/>
      <c r="AQ190" s="1382"/>
      <c r="AR190" s="1382"/>
      <c r="AS190" s="1382"/>
      <c r="AT190" s="1382"/>
      <c r="AU190" s="1382"/>
      <c r="AV190" s="1382"/>
      <c r="AW190" s="1382"/>
      <c r="AX190" s="1382"/>
      <c r="AY190" s="1382"/>
      <c r="AZ190" s="1382"/>
      <c r="BA190" s="1382"/>
      <c r="BB190" s="1382"/>
      <c r="BC190" s="1382"/>
      <c r="BD190" s="1382"/>
      <c r="BE190" s="1382"/>
      <c r="BF190" s="1382"/>
      <c r="BG190" s="1382"/>
      <c r="BH190" s="1382"/>
      <c r="BI190" s="1382"/>
      <c r="BJ190" s="1382"/>
      <c r="BK190" s="1382"/>
      <c r="BL190" s="1382"/>
      <c r="BM190" s="1382"/>
      <c r="BN190" s="1382"/>
      <c r="BO190" s="1382"/>
      <c r="BP190" s="1382"/>
      <c r="BQ190" s="1382"/>
      <c r="BR190" s="1382"/>
      <c r="BS190" s="1382"/>
      <c r="BT190" s="1382"/>
      <c r="BU190" s="1382"/>
      <c r="BV190" s="1382"/>
      <c r="BW190" s="1382"/>
      <c r="BX190" s="1382"/>
      <c r="BY190" s="1382"/>
      <c r="BZ190" s="1382"/>
      <c r="CA190" s="1382"/>
      <c r="CB190" s="1382"/>
      <c r="CC190" s="1382"/>
      <c r="CD190" s="1382"/>
      <c r="CE190" s="1382"/>
      <c r="CF190" s="1382"/>
      <c r="CG190" s="1382"/>
      <c r="CH190" s="1382"/>
      <c r="CI190" s="1382"/>
      <c r="CJ190" s="1382"/>
      <c r="CK190" s="1382"/>
    </row>
    <row r="191" spans="1:89" ht="15.75" thickBot="1" x14ac:dyDescent="0.3">
      <c r="A191" s="1382"/>
      <c r="B191" s="1798"/>
      <c r="C191" s="1461" t="s">
        <v>1966</v>
      </c>
      <c r="D191" s="1461" t="str" cm="1">
        <f t="array" aca="1" ref="D191" ca="1">IF(INDIRECT("'Incentives Worksheet'!L"&amp;'Configurable Tab'!H17+13)="All"," All Products","Included Products")</f>
        <v xml:space="preserve"> All Products</v>
      </c>
      <c r="E191" s="1461" t="str" cm="1">
        <f t="array" aca="1" ref="E191" ca="1">IF(INDIRECT("'Incentives Worksheet'!J"&amp;'Configurable Tab'!H17+13)="All","All Customers","Individual")</f>
        <v>All Customers</v>
      </c>
      <c r="F191" s="14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1" s="1463" t="str" cm="1">
        <f t="array" aca="1" ref="G191" ca="1">INDIRECT("'Incentives Worksheet'!N"&amp;'Configurable Tab'!H17+6)</f>
        <v>%</v>
      </c>
      <c r="H191" s="1382"/>
      <c r="I191" s="1382"/>
      <c r="J191" s="1382"/>
      <c r="K191" s="1394"/>
      <c r="L191" s="1394"/>
      <c r="M191" s="1394"/>
      <c r="N191" s="1394"/>
      <c r="O191" s="1394"/>
      <c r="P191" s="1394"/>
      <c r="Q191" s="138"/>
      <c r="R191" s="1382"/>
      <c r="S191" s="1382"/>
      <c r="T191" s="1798"/>
      <c r="U191" s="1461" t="s">
        <v>1951</v>
      </c>
      <c r="V191" s="1462" t="str" cm="1">
        <f t="array" aca="1" ref="V191" ca="1">IF(INDIRECT("'Incentives Worksheet'!L"&amp;'Configurable Tab'!H18+13)="All"," All Products","Included Products")</f>
        <v xml:space="preserve"> All Products</v>
      </c>
      <c r="W191" s="1462" t="str" cm="1">
        <f t="array" aca="1" ref="W191" ca="1">IF(INDIRECT("'Incentives Worksheet'!J"&amp;'Configurable Tab'!H18+13)="All","All Customers","Individual")</f>
        <v>All Customers</v>
      </c>
      <c r="X191" s="14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1" s="1463" t="str" cm="1">
        <f t="array" aca="1" ref="Y191" ca="1">INDIRECT("'Incentives Worksheet'!N"&amp;'Configurable Tab'!H18+6)</f>
        <v>%</v>
      </c>
      <c r="Z191" s="1394"/>
      <c r="AA191" s="1394"/>
      <c r="AB191" s="1382"/>
      <c r="AC191" s="1394"/>
      <c r="AD191" s="1394"/>
      <c r="AE191" s="1394"/>
      <c r="AF191" s="1394"/>
      <c r="AG191" s="1394"/>
      <c r="AH191" s="1394"/>
      <c r="AI191" s="138"/>
      <c r="AJ191" s="1382"/>
      <c r="AK191" s="1382"/>
      <c r="AL191" s="1382"/>
      <c r="AM191" s="1382"/>
      <c r="AN191" s="1382"/>
      <c r="AO191" s="1382"/>
      <c r="AP191" s="1382"/>
      <c r="AQ191" s="1382"/>
      <c r="AR191" s="1382"/>
      <c r="AS191" s="1382"/>
      <c r="AT191" s="1382"/>
      <c r="AU191" s="1382"/>
      <c r="AV191" s="1382"/>
      <c r="AW191" s="1382"/>
      <c r="AX191" s="1382"/>
      <c r="AY191" s="1382"/>
      <c r="AZ191" s="1382"/>
      <c r="BA191" s="1382"/>
      <c r="BB191" s="1382"/>
      <c r="BC191" s="1382"/>
      <c r="BD191" s="1382"/>
      <c r="BE191" s="1382"/>
      <c r="BF191" s="1382"/>
      <c r="BG191" s="1382"/>
      <c r="BH191" s="1382"/>
      <c r="BI191" s="1382"/>
      <c r="BJ191" s="1382"/>
      <c r="BK191" s="1382"/>
      <c r="BL191" s="1382"/>
      <c r="BM191" s="1382"/>
      <c r="BN191" s="1382"/>
      <c r="BO191" s="1382"/>
      <c r="BP191" s="1382"/>
      <c r="BQ191" s="1382"/>
      <c r="BR191" s="1382"/>
      <c r="BS191" s="1382"/>
      <c r="BT191" s="1382"/>
      <c r="BU191" s="1382"/>
      <c r="BV191" s="1382"/>
      <c r="BW191" s="1382"/>
      <c r="BX191" s="1382"/>
      <c r="BY191" s="1382"/>
      <c r="BZ191" s="1382"/>
      <c r="CA191" s="1382"/>
      <c r="CB191" s="1382"/>
      <c r="CC191" s="1382"/>
      <c r="CD191" s="1382"/>
      <c r="CE191" s="1382"/>
      <c r="CF191" s="1382"/>
      <c r="CG191" s="1382"/>
      <c r="CH191" s="1382"/>
      <c r="CI191" s="1382"/>
      <c r="CJ191" s="1382"/>
      <c r="CK191" s="1382"/>
    </row>
    <row r="192" spans="1:89" x14ac:dyDescent="0.25">
      <c r="A192" s="1382"/>
      <c r="B192" s="1796"/>
      <c r="C192" s="1431" t="s">
        <v>1954</v>
      </c>
      <c r="D192" s="1432" t="s">
        <v>126</v>
      </c>
      <c r="E192" s="1433" t="s">
        <v>128</v>
      </c>
      <c r="F192" s="1434" t="s">
        <v>1175</v>
      </c>
      <c r="G192" s="1394"/>
      <c r="H192" s="1394"/>
      <c r="I192" s="1394"/>
      <c r="J192" s="1394"/>
      <c r="K192" s="1394"/>
      <c r="L192" s="1394"/>
      <c r="M192" s="1394"/>
      <c r="N192" s="1394"/>
      <c r="O192" s="1394"/>
      <c r="P192" s="1394"/>
      <c r="Q192" s="1395"/>
      <c r="R192" s="1382"/>
      <c r="S192" s="1382"/>
      <c r="T192" s="1798"/>
      <c r="U192" s="1464" t="s">
        <v>1954</v>
      </c>
      <c r="V192" s="1398" t="s">
        <v>126</v>
      </c>
      <c r="W192" s="1437" t="s">
        <v>128</v>
      </c>
      <c r="X192" s="1507" t="s">
        <v>1175</v>
      </c>
      <c r="Y192" s="1394"/>
      <c r="Z192" s="1394"/>
      <c r="AA192" s="1394"/>
      <c r="AB192" s="1394"/>
      <c r="AC192" s="1394"/>
      <c r="AD192" s="1394"/>
      <c r="AE192" s="1394"/>
      <c r="AF192" s="1394"/>
      <c r="AG192" s="1394"/>
      <c r="AH192" s="1394"/>
      <c r="AI192" s="1395"/>
      <c r="AJ192" s="1382"/>
      <c r="AK192" s="1382"/>
      <c r="AL192" s="1382"/>
      <c r="AM192" s="1382"/>
      <c r="AN192" s="1382"/>
      <c r="AO192" s="1382"/>
      <c r="AP192" s="1382"/>
      <c r="AQ192" s="1382"/>
      <c r="AR192" s="1382"/>
      <c r="AS192" s="1382"/>
      <c r="AT192" s="1382"/>
      <c r="AU192" s="1382"/>
      <c r="AV192" s="1382"/>
      <c r="AW192" s="1382"/>
      <c r="AX192" s="1382"/>
      <c r="AY192" s="1382"/>
      <c r="AZ192" s="1382"/>
      <c r="BA192" s="1382"/>
      <c r="BB192" s="1382"/>
      <c r="BC192" s="1382"/>
      <c r="BD192" s="1382"/>
      <c r="BE192" s="1382"/>
      <c r="BF192" s="1382"/>
      <c r="BG192" s="1382"/>
      <c r="BH192" s="1382"/>
      <c r="BI192" s="1382"/>
      <c r="BJ192" s="1382"/>
      <c r="BK192" s="1382"/>
      <c r="BL192" s="1382"/>
      <c r="BM192" s="1382"/>
      <c r="BN192" s="1382"/>
      <c r="BO192" s="1382"/>
      <c r="BP192" s="1382"/>
      <c r="BQ192" s="1382"/>
      <c r="BR192" s="1382"/>
      <c r="BS192" s="1382"/>
      <c r="BT192" s="1382"/>
      <c r="BU192" s="1382"/>
      <c r="BV192" s="1382"/>
      <c r="BW192" s="1382"/>
      <c r="BX192" s="1382"/>
      <c r="BY192" s="1382"/>
      <c r="BZ192" s="1382"/>
      <c r="CA192" s="1382"/>
      <c r="CB192" s="1382"/>
      <c r="CC192" s="1382"/>
      <c r="CD192" s="1382"/>
      <c r="CE192" s="1382"/>
      <c r="CF192" s="1382"/>
      <c r="CG192" s="1382"/>
      <c r="CH192" s="1382"/>
      <c r="CI192" s="1382"/>
      <c r="CJ192" s="1382"/>
      <c r="CK192" s="1382"/>
    </row>
    <row r="193" spans="1:89" x14ac:dyDescent="0.25">
      <c r="A193" s="1382"/>
      <c r="B193" s="1796"/>
      <c r="C193" s="1439">
        <v>0</v>
      </c>
      <c r="D193" s="1440" t="str" cm="1">
        <f t="array" aca="1" ref="D193" ca="1">IF(INDIRECT("'Incentives Worksheet'!H"&amp;'Configurable Tab'!H17+6)&lt;&gt;0,0,"")</f>
        <v/>
      </c>
      <c r="E193" s="148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3" s="1442" t="str" cm="1">
        <f t="array" aca="1" ref="F193" ca="1">IF(INDIRECT("'Incentives Worksheet'!H"&amp;'Configurable Tab'!H17+6)&lt;&gt;0,0,"")</f>
        <v/>
      </c>
      <c r="G193" s="1394"/>
      <c r="H193" s="1394"/>
      <c r="I193" s="1394"/>
      <c r="J193" s="1394"/>
      <c r="K193" s="1394"/>
      <c r="L193" s="1394"/>
      <c r="M193" s="1394"/>
      <c r="N193" s="1394"/>
      <c r="O193" s="1394"/>
      <c r="P193" s="1394"/>
      <c r="Q193" s="1395"/>
      <c r="R193" s="1382"/>
      <c r="S193" s="1382"/>
      <c r="T193" s="1796"/>
      <c r="U193" s="1443">
        <v>0</v>
      </c>
      <c r="V193" s="1412" t="str" cm="1">
        <f t="array" aca="1" ref="V193" ca="1">IF(INDIRECT("'Incentives Worksheet'!H"&amp;'Configurable Tab'!H18+6)&lt;&gt;0,0,"")</f>
        <v/>
      </c>
      <c r="W193" s="144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3" s="1444" t="str" cm="1">
        <f t="array" aca="1" ref="X193" ca="1">IF(INDIRECT("'Incentives Worksheet'!H"&amp;'Configurable Tab'!H18+6)&lt;&gt;0,0,"")</f>
        <v/>
      </c>
      <c r="Y193" s="1394"/>
      <c r="Z193" s="1394"/>
      <c r="AA193" s="1394"/>
      <c r="AB193" s="1394"/>
      <c r="AC193" s="1394"/>
      <c r="AD193" s="1394"/>
      <c r="AE193" s="1394"/>
      <c r="AF193" s="1394"/>
      <c r="AG193" s="1394"/>
      <c r="AH193" s="1394"/>
      <c r="AI193" s="1395"/>
      <c r="AJ193" s="1382"/>
      <c r="AK193" s="1382"/>
      <c r="AL193" s="1382"/>
      <c r="AM193" s="1382"/>
      <c r="AN193" s="1382"/>
      <c r="AO193" s="1382"/>
      <c r="AP193" s="1382"/>
      <c r="AQ193" s="1382"/>
      <c r="AR193" s="1382"/>
      <c r="AS193" s="1382"/>
      <c r="AT193" s="1382"/>
      <c r="AU193" s="1382"/>
      <c r="AV193" s="1382"/>
      <c r="AW193" s="1382"/>
      <c r="AX193" s="1382"/>
      <c r="AY193" s="1382"/>
      <c r="AZ193" s="1382"/>
      <c r="BA193" s="1382"/>
      <c r="BB193" s="1382"/>
      <c r="BC193" s="1382"/>
      <c r="BD193" s="1382"/>
      <c r="BE193" s="1382"/>
      <c r="BF193" s="1382"/>
      <c r="BG193" s="1382"/>
      <c r="BH193" s="1382"/>
      <c r="BI193" s="1382"/>
      <c r="BJ193" s="1382"/>
      <c r="BK193" s="1382"/>
      <c r="BL193" s="1382"/>
      <c r="BM193" s="1382"/>
      <c r="BN193" s="1382"/>
      <c r="BO193" s="1382"/>
      <c r="BP193" s="1382"/>
      <c r="BQ193" s="1382"/>
      <c r="BR193" s="1382"/>
      <c r="BS193" s="1382"/>
      <c r="BT193" s="1382"/>
      <c r="BU193" s="1382"/>
      <c r="BV193" s="1382"/>
      <c r="BW193" s="1382"/>
      <c r="BX193" s="1382"/>
      <c r="BY193" s="1382"/>
      <c r="BZ193" s="1382"/>
      <c r="CA193" s="1382"/>
      <c r="CB193" s="1382"/>
      <c r="CC193" s="1382"/>
      <c r="CD193" s="1382"/>
      <c r="CE193" s="1382"/>
      <c r="CF193" s="1382"/>
      <c r="CG193" s="1382"/>
      <c r="CH193" s="1382"/>
      <c r="CI193" s="1382"/>
      <c r="CJ193" s="1382"/>
      <c r="CK193" s="1382"/>
    </row>
    <row r="194" spans="1:89" x14ac:dyDescent="0.25">
      <c r="A194" s="1382"/>
      <c r="B194" s="1796"/>
      <c r="C194" s="1466">
        <v>1</v>
      </c>
      <c r="D194" s="1440" t="str" cm="1">
        <f t="array" aca="1" ref="D194" ca="1">IF(INDIRECT("'Incentives Worksheet'!H"&amp;'Configurable Tab'!H17+6)=0,"",INDIRECT("'Incentives Worksheet'!H"&amp;'Configurable Tab'!H17+6))</f>
        <v/>
      </c>
      <c r="E194" s="1483" t="str" cm="1">
        <f t="array" aca="1" ref="E194" ca="1">IF(INDIRECT("'Incentives Worksheet'!J"&amp;'Configurable Tab'!H17+6)=0,"",INDIRECT("'Incentives Worksheet'!J"&amp;'Configurable Tab'!H17+6))</f>
        <v/>
      </c>
      <c r="F194" s="1442" t="str" cm="1">
        <f t="array" aca="1" ref="F194" ca="1">IF(INDIRECT("'Incentives Worksheet'!L"&amp;'Configurable Tab'!H17+6)=0,"",INDIRECT("'Incentives Worksheet'!L"&amp;'Configurable Tab'!H17+6))</f>
        <v/>
      </c>
      <c r="G194" s="1394"/>
      <c r="H194" s="1394"/>
      <c r="I194" s="1394"/>
      <c r="J194" s="1394"/>
      <c r="K194" s="1394"/>
      <c r="L194" s="1394"/>
      <c r="M194" s="1394"/>
      <c r="N194" s="1394"/>
      <c r="O194" s="1394"/>
      <c r="P194" s="1394"/>
      <c r="Q194" s="1395"/>
      <c r="R194" s="1382"/>
      <c r="S194" s="1382"/>
      <c r="T194" s="1796"/>
      <c r="U194" s="1508">
        <v>1</v>
      </c>
      <c r="V194" s="1412" t="str" cm="1">
        <f t="array" aca="1" ref="V194" ca="1">IF(INDIRECT("'Incentives Worksheet'!H"&amp;'Configurable Tab'!H18+6)=0,"",INDIRECT("'Incentives Worksheet'!H"&amp;'Configurable Tab'!H18+6))</f>
        <v/>
      </c>
      <c r="W194" s="1444" t="str" cm="1">
        <f t="array" aca="1" ref="W194" ca="1">IF(INDIRECT("'Incentives Worksheet'!J"&amp;'Configurable Tab'!H18+6)=0,"",INDIRECT("'Incentives Worksheet'!J"&amp;'Configurable Tab'!H18+6))</f>
        <v/>
      </c>
      <c r="X194" s="1509" t="str" cm="1">
        <f t="array" aca="1" ref="X194" ca="1">IF(INDIRECT("'Incentives Worksheet'!L"&amp;'Configurable Tab'!H18+6)=0,"",INDIRECT("'Incentives Worksheet'!L"&amp;'Configurable Tab'!H18+6))</f>
        <v/>
      </c>
      <c r="Y194" s="1394"/>
      <c r="Z194" s="1394"/>
      <c r="AA194" s="1394"/>
      <c r="AB194" s="1394"/>
      <c r="AC194" s="1394"/>
      <c r="AD194" s="1394"/>
      <c r="AE194" s="1394"/>
      <c r="AF194" s="1394"/>
      <c r="AG194" s="1394"/>
      <c r="AH194" s="1394"/>
      <c r="AI194" s="1395"/>
      <c r="AJ194" s="1382"/>
      <c r="AK194" s="1382"/>
      <c r="AL194" s="1382"/>
      <c r="AM194" s="1382"/>
      <c r="AN194" s="1382"/>
      <c r="AO194" s="1382"/>
      <c r="AP194" s="1382"/>
      <c r="AQ194" s="1382"/>
      <c r="AR194" s="1382"/>
      <c r="AS194" s="1382"/>
      <c r="AT194" s="1382"/>
      <c r="AU194" s="1382"/>
      <c r="AV194" s="1382"/>
      <c r="AW194" s="1382"/>
      <c r="AX194" s="1382"/>
      <c r="AY194" s="1382"/>
      <c r="AZ194" s="1382"/>
      <c r="BA194" s="1382"/>
      <c r="BB194" s="1382"/>
      <c r="BC194" s="1382"/>
      <c r="BD194" s="1382"/>
      <c r="BE194" s="1382"/>
      <c r="BF194" s="1382"/>
      <c r="BG194" s="1382"/>
      <c r="BH194" s="1382"/>
      <c r="BI194" s="1382"/>
      <c r="BJ194" s="1382"/>
      <c r="BK194" s="1382"/>
      <c r="BL194" s="1382"/>
      <c r="BM194" s="1382"/>
      <c r="BN194" s="1382"/>
      <c r="BO194" s="1382"/>
      <c r="BP194" s="1382"/>
      <c r="BQ194" s="1382"/>
      <c r="BR194" s="1382"/>
      <c r="BS194" s="1382"/>
      <c r="BT194" s="1382"/>
      <c r="BU194" s="1382"/>
      <c r="BV194" s="1382"/>
      <c r="BW194" s="1382"/>
      <c r="BX194" s="1382"/>
      <c r="BY194" s="1382"/>
      <c r="BZ194" s="1382"/>
      <c r="CA194" s="1382"/>
      <c r="CB194" s="1382"/>
      <c r="CC194" s="1382"/>
      <c r="CD194" s="1382"/>
      <c r="CE194" s="1382"/>
      <c r="CF194" s="1382"/>
      <c r="CG194" s="1382"/>
      <c r="CH194" s="1382"/>
      <c r="CI194" s="1382"/>
      <c r="CJ194" s="1382"/>
      <c r="CK194" s="1382"/>
    </row>
    <row r="195" spans="1:89" x14ac:dyDescent="0.25">
      <c r="A195" s="1382"/>
      <c r="B195" s="1796"/>
      <c r="C195" s="1466">
        <v>2</v>
      </c>
      <c r="D195" s="1440" t="str" cm="1">
        <f t="array" aca="1" ref="D195" ca="1">IF(INDIRECT("'Incentives Worksheet'!H"&amp;'Configurable Tab'!H17+7)=0,"",INDIRECT("'Incentives Worksheet'!H"&amp;'Configurable Tab'!H17+7))</f>
        <v/>
      </c>
      <c r="E195" s="1483" t="str" cm="1">
        <f t="array" aca="1" ref="E195" ca="1">IF(INDIRECT("'Incentives Worksheet'!J"&amp;'Configurable Tab'!H17+7)=0,"",INDIRECT("'Incentives Worksheet'!J"&amp;'Configurable Tab'!H17+7))</f>
        <v/>
      </c>
      <c r="F195" s="1442" t="str" cm="1">
        <f t="array" aca="1" ref="F195" ca="1">IF(INDIRECT("'Incentives Worksheet'!L"&amp;'Configurable Tab'!H17+7)=0,"",INDIRECT("'Incentives Worksheet'!L"&amp;'Configurable Tab'!H17+7))</f>
        <v/>
      </c>
      <c r="G195" s="1394"/>
      <c r="H195" s="1394"/>
      <c r="I195" s="1394"/>
      <c r="J195" s="1394"/>
      <c r="K195" s="1394"/>
      <c r="L195" s="1394"/>
      <c r="M195" s="1394"/>
      <c r="N195" s="1394"/>
      <c r="O195" s="1394"/>
      <c r="P195" s="1394"/>
      <c r="Q195" s="1395"/>
      <c r="R195" s="1382"/>
      <c r="S195" s="1382"/>
      <c r="T195" s="1796"/>
      <c r="U195" s="1508">
        <v>2</v>
      </c>
      <c r="V195" s="1412" t="str" cm="1">
        <f t="array" aca="1" ref="V195" ca="1">IF(INDIRECT("'Incentives Worksheet'!H"&amp;'Configurable Tab'!H18+7)=0,"",INDIRECT("'Incentives Worksheet'!H"&amp;'Configurable Tab'!H18+7))</f>
        <v/>
      </c>
      <c r="W195" s="1444" t="str" cm="1">
        <f t="array" aca="1" ref="W195" ca="1">IF(INDIRECT("'Incentives Worksheet'!J"&amp;'Configurable Tab'!H18+7)=0,"",INDIRECT("'Incentives Worksheet'!J"&amp;'Configurable Tab'!H18+7))</f>
        <v/>
      </c>
      <c r="X195" s="1509" t="str" cm="1">
        <f t="array" aca="1" ref="X195" ca="1">IF(INDIRECT("'Incentives Worksheet'!L"&amp;'Configurable Tab'!H18+7)=0,"",INDIRECT("'Incentives Worksheet'!L"&amp;'Configurable Tab'!H18+7))</f>
        <v/>
      </c>
      <c r="Y195" s="1394"/>
      <c r="Z195" s="1394"/>
      <c r="AA195" s="1394"/>
      <c r="AB195" s="1394"/>
      <c r="AC195" s="1394"/>
      <c r="AD195" s="1394"/>
      <c r="AE195" s="1394"/>
      <c r="AF195" s="1394"/>
      <c r="AG195" s="1394"/>
      <c r="AH195" s="1394"/>
      <c r="AI195" s="1395"/>
      <c r="AJ195" s="1382"/>
      <c r="AK195" s="1382"/>
      <c r="AL195" s="1382"/>
      <c r="AM195" s="1382"/>
      <c r="AN195" s="1382"/>
      <c r="AO195" s="1382"/>
      <c r="AP195" s="1382"/>
      <c r="AQ195" s="1382"/>
      <c r="AR195" s="1382"/>
      <c r="AS195" s="1382"/>
      <c r="AT195" s="1382"/>
      <c r="AU195" s="1382"/>
      <c r="AV195" s="1382"/>
      <c r="AW195" s="1382"/>
      <c r="AX195" s="1382"/>
      <c r="AY195" s="1382"/>
      <c r="AZ195" s="1382"/>
      <c r="BA195" s="1382"/>
      <c r="BB195" s="1382"/>
      <c r="BC195" s="1382"/>
      <c r="BD195" s="1382"/>
      <c r="BE195" s="1382"/>
      <c r="BF195" s="1382"/>
      <c r="BG195" s="1382"/>
      <c r="BH195" s="1382"/>
      <c r="BI195" s="1382"/>
      <c r="BJ195" s="1382"/>
      <c r="BK195" s="1382"/>
      <c r="BL195" s="1382"/>
      <c r="BM195" s="1382"/>
      <c r="BN195" s="1382"/>
      <c r="BO195" s="1382"/>
      <c r="BP195" s="1382"/>
      <c r="BQ195" s="1382"/>
      <c r="BR195" s="1382"/>
      <c r="BS195" s="1382"/>
      <c r="BT195" s="1382"/>
      <c r="BU195" s="1382"/>
      <c r="BV195" s="1382"/>
      <c r="BW195" s="1382"/>
      <c r="BX195" s="1382"/>
      <c r="BY195" s="1382"/>
      <c r="BZ195" s="1382"/>
      <c r="CA195" s="1382"/>
      <c r="CB195" s="1382"/>
      <c r="CC195" s="1382"/>
      <c r="CD195" s="1382"/>
      <c r="CE195" s="1382"/>
      <c r="CF195" s="1382"/>
      <c r="CG195" s="1382"/>
      <c r="CH195" s="1382"/>
      <c r="CI195" s="1382"/>
      <c r="CJ195" s="1382"/>
      <c r="CK195" s="1382"/>
    </row>
    <row r="196" spans="1:89" x14ac:dyDescent="0.25">
      <c r="A196" s="1382"/>
      <c r="B196" s="1796"/>
      <c r="C196" s="1466">
        <v>3</v>
      </c>
      <c r="D196" s="1440" t="str" cm="1">
        <f t="array" aca="1" ref="D196" ca="1">IF(INDIRECT("'Incentives Worksheet'!H"&amp;'Configurable Tab'!H17+8)=0,"",INDIRECT("'Incentives Worksheet'!H"&amp;'Configurable Tab'!H17+8))</f>
        <v/>
      </c>
      <c r="E196" s="1483" t="str" cm="1">
        <f t="array" aca="1" ref="E196" ca="1">IF(INDIRECT("'Incentives Worksheet'!J"&amp;'Configurable Tab'!H17+8)=0,"",INDIRECT("'Incentives Worksheet'!J"&amp;'Configurable Tab'!H17+8))</f>
        <v/>
      </c>
      <c r="F196" s="1442" t="str" cm="1">
        <f t="array" aca="1" ref="F196" ca="1">IF(INDIRECT("'Incentives Worksheet'!L"&amp;'Configurable Tab'!H17+8)=0,"",INDIRECT("'Incentives Worksheet'!L"&amp;'Configurable Tab'!H17+8))</f>
        <v/>
      </c>
      <c r="G196" s="1394"/>
      <c r="H196" s="1394"/>
      <c r="I196" s="1394"/>
      <c r="J196" s="1394"/>
      <c r="K196" s="1394"/>
      <c r="L196" s="1394"/>
      <c r="M196" s="1394"/>
      <c r="N196" s="1394"/>
      <c r="O196" s="1394"/>
      <c r="P196" s="1394"/>
      <c r="Q196" s="1395"/>
      <c r="R196" s="1382"/>
      <c r="S196" s="1382"/>
      <c r="T196" s="1796"/>
      <c r="U196" s="1508">
        <v>3</v>
      </c>
      <c r="V196" s="1412" t="str" cm="1">
        <f t="array" aca="1" ref="V196" ca="1">IF(INDIRECT("'Incentives Worksheet'!H"&amp;'Configurable Tab'!H18+8)=0,"",INDIRECT("'Incentives Worksheet'!H"&amp;'Configurable Tab'!H18+8))</f>
        <v/>
      </c>
      <c r="W196" s="1444" t="str" cm="1">
        <f t="array" aca="1" ref="W196" ca="1">IF(INDIRECT("'Incentives Worksheet'!J"&amp;'Configurable Tab'!H18+8)=0,"",INDIRECT("'Incentives Worksheet'!J"&amp;'Configurable Tab'!H18+8))</f>
        <v/>
      </c>
      <c r="X196" s="1509" t="str" cm="1">
        <f t="array" aca="1" ref="X196" ca="1">IF(INDIRECT("'Incentives Worksheet'!L"&amp;'Configurable Tab'!H18+8)=0,"",INDIRECT("'Incentives Worksheet'!L"&amp;'Configurable Tab'!H18+8))</f>
        <v/>
      </c>
      <c r="Y196" s="1394"/>
      <c r="Z196" s="1394"/>
      <c r="AA196" s="1394"/>
      <c r="AB196" s="1394"/>
      <c r="AC196" s="1394"/>
      <c r="AD196" s="1394"/>
      <c r="AE196" s="1394"/>
      <c r="AF196" s="1394"/>
      <c r="AG196" s="1394"/>
      <c r="AH196" s="1394"/>
      <c r="AI196" s="1395"/>
      <c r="AJ196" s="1382"/>
      <c r="AK196" s="1382"/>
      <c r="AL196" s="1382"/>
      <c r="AM196" s="1382"/>
      <c r="AN196" s="1382"/>
      <c r="AO196" s="1382"/>
      <c r="AP196" s="1382"/>
      <c r="AQ196" s="1382"/>
      <c r="AR196" s="1382"/>
      <c r="AS196" s="1382"/>
      <c r="AT196" s="1382"/>
      <c r="AU196" s="1382"/>
      <c r="AV196" s="1382"/>
      <c r="AW196" s="1382"/>
      <c r="AX196" s="1382"/>
      <c r="AY196" s="1382"/>
      <c r="AZ196" s="1382"/>
      <c r="BA196" s="1382"/>
      <c r="BB196" s="1382"/>
      <c r="BC196" s="1382"/>
      <c r="BD196" s="1382"/>
      <c r="BE196" s="1382"/>
      <c r="BF196" s="1382"/>
      <c r="BG196" s="1382"/>
      <c r="BH196" s="1382"/>
      <c r="BI196" s="1382"/>
      <c r="BJ196" s="1382"/>
      <c r="BK196" s="1382"/>
      <c r="BL196" s="1382"/>
      <c r="BM196" s="1382"/>
      <c r="BN196" s="1382"/>
      <c r="BO196" s="1382"/>
      <c r="BP196" s="1382"/>
      <c r="BQ196" s="1382"/>
      <c r="BR196" s="1382"/>
      <c r="BS196" s="1382"/>
      <c r="BT196" s="1382"/>
      <c r="BU196" s="1382"/>
      <c r="BV196" s="1382"/>
      <c r="BW196" s="1382"/>
      <c r="BX196" s="1382"/>
      <c r="BY196" s="1382"/>
      <c r="BZ196" s="1382"/>
      <c r="CA196" s="1382"/>
      <c r="CB196" s="1382"/>
      <c r="CC196" s="1382"/>
      <c r="CD196" s="1382"/>
      <c r="CE196" s="1382"/>
      <c r="CF196" s="1382"/>
      <c r="CG196" s="1382"/>
      <c r="CH196" s="1382"/>
      <c r="CI196" s="1382"/>
      <c r="CJ196" s="1382"/>
      <c r="CK196" s="1382"/>
    </row>
    <row r="197" spans="1:89" x14ac:dyDescent="0.25">
      <c r="A197" s="1382"/>
      <c r="B197" s="1796"/>
      <c r="C197" s="1466">
        <v>4</v>
      </c>
      <c r="D197" s="1440" t="str" cm="1">
        <f t="array" aca="1" ref="D197" ca="1">IF(INDIRECT("'Incentives Worksheet'!H"&amp;'Configurable Tab'!H17+9)=0,"",INDIRECT("'Incentives Worksheet'!H"&amp;'Configurable Tab'!H17+9))</f>
        <v/>
      </c>
      <c r="E197" s="1483" t="str" cm="1">
        <f t="array" aca="1" ref="E197" ca="1">IF(INDIRECT("'Incentives Worksheet'!J"&amp;'Configurable Tab'!H17+9)=0,"",INDIRECT("'Incentives Worksheet'!J"&amp;'Configurable Tab'!H17+9))</f>
        <v/>
      </c>
      <c r="F197" s="1442" t="str" cm="1">
        <f t="array" aca="1" ref="F197" ca="1">IF(INDIRECT("'Incentives Worksheet'!L"&amp;'Configurable Tab'!H17+9)=0,"",INDIRECT("'Incentives Worksheet'!L"&amp;'Configurable Tab'!H17+9))</f>
        <v/>
      </c>
      <c r="G197" s="1394"/>
      <c r="H197" s="1394"/>
      <c r="I197" s="1394"/>
      <c r="J197" s="1394"/>
      <c r="K197" s="1394"/>
      <c r="L197" s="1394"/>
      <c r="M197" s="1394"/>
      <c r="N197" s="1394"/>
      <c r="O197" s="1394"/>
      <c r="P197" s="1394"/>
      <c r="Q197" s="1395"/>
      <c r="R197" s="1382"/>
      <c r="S197" s="1382"/>
      <c r="T197" s="1796"/>
      <c r="U197" s="1508">
        <v>4</v>
      </c>
      <c r="V197" s="1412" t="str" cm="1">
        <f t="array" aca="1" ref="V197" ca="1">IF(INDIRECT("'Incentives Worksheet'!H"&amp;'Configurable Tab'!H18+9)=0,"",INDIRECT("'Incentives Worksheet'!H"&amp;'Configurable Tab'!H18+9))</f>
        <v/>
      </c>
      <c r="W197" s="1444" t="str" cm="1">
        <f t="array" aca="1" ref="W197" ca="1">IF(INDIRECT("'Incentives Worksheet'!J"&amp;'Configurable Tab'!H18+9)=0,"",INDIRECT("'Incentives Worksheet'!J"&amp;'Configurable Tab'!H18+9))</f>
        <v/>
      </c>
      <c r="X197" s="1509" t="str" cm="1">
        <f t="array" aca="1" ref="X197" ca="1">IF(INDIRECT("'Incentives Worksheet'!L"&amp;'Configurable Tab'!H18+9)=0,"",INDIRECT("'Incentives Worksheet'!L"&amp;'Configurable Tab'!H18+9))</f>
        <v/>
      </c>
      <c r="Y197" s="1394"/>
      <c r="Z197" s="1394"/>
      <c r="AA197" s="1394"/>
      <c r="AB197" s="1394"/>
      <c r="AC197" s="1394"/>
      <c r="AD197" s="1394"/>
      <c r="AE197" s="1394"/>
      <c r="AF197" s="1394"/>
      <c r="AG197" s="1394"/>
      <c r="AH197" s="1394"/>
      <c r="AI197" s="1395"/>
      <c r="AJ197" s="1382"/>
      <c r="AK197" s="1382"/>
      <c r="AL197" s="1382"/>
      <c r="AM197" s="1382"/>
      <c r="AN197" s="1382"/>
      <c r="AO197" s="1382"/>
      <c r="AP197" s="1382"/>
      <c r="AQ197" s="1382"/>
      <c r="AR197" s="1382"/>
      <c r="AS197" s="1382"/>
      <c r="AT197" s="1382"/>
      <c r="AU197" s="1382"/>
      <c r="AV197" s="1382"/>
      <c r="AW197" s="1382"/>
      <c r="AX197" s="1382"/>
      <c r="AY197" s="1382"/>
      <c r="AZ197" s="1382"/>
      <c r="BA197" s="1382"/>
      <c r="BB197" s="1382"/>
      <c r="BC197" s="1382"/>
      <c r="BD197" s="1382"/>
      <c r="BE197" s="1382"/>
      <c r="BF197" s="1382"/>
      <c r="BG197" s="1382"/>
      <c r="BH197" s="1382"/>
      <c r="BI197" s="1382"/>
      <c r="BJ197" s="1382"/>
      <c r="BK197" s="1382"/>
      <c r="BL197" s="1382"/>
      <c r="BM197" s="1382"/>
      <c r="BN197" s="1382"/>
      <c r="BO197" s="1382"/>
      <c r="BP197" s="1382"/>
      <c r="BQ197" s="1382"/>
      <c r="BR197" s="1382"/>
      <c r="BS197" s="1382"/>
      <c r="BT197" s="1382"/>
      <c r="BU197" s="1382"/>
      <c r="BV197" s="1382"/>
      <c r="BW197" s="1382"/>
      <c r="BX197" s="1382"/>
      <c r="BY197" s="1382"/>
      <c r="BZ197" s="1382"/>
      <c r="CA197" s="1382"/>
      <c r="CB197" s="1382"/>
      <c r="CC197" s="1382"/>
      <c r="CD197" s="1382"/>
      <c r="CE197" s="1382"/>
      <c r="CF197" s="1382"/>
      <c r="CG197" s="1382"/>
      <c r="CH197" s="1382"/>
      <c r="CI197" s="1382"/>
      <c r="CJ197" s="1382"/>
      <c r="CK197" s="1382"/>
    </row>
    <row r="198" spans="1:89" ht="15.75" thickBot="1" x14ac:dyDescent="0.3">
      <c r="A198" s="1382"/>
      <c r="B198" s="1797"/>
      <c r="C198" s="1445">
        <v>5</v>
      </c>
      <c r="D198" s="1485" t="str" cm="1">
        <f t="array" aca="1" ref="D198" ca="1">IF(INDIRECT("'Incentives Worksheet'!H"&amp;'Configurable Tab'!H17+10)=0,"",INDIRECT("'Incentives Worksheet'!H"&amp;'Configurable Tab'!H17+10))</f>
        <v/>
      </c>
      <c r="E198" s="1486" t="str" cm="1">
        <f t="array" aca="1" ref="E198" ca="1">IF(INDIRECT("'Incentives Worksheet'!J"&amp;'Configurable Tab'!H17+10)=0,"",INDIRECT("'Incentives Worksheet'!J"&amp;'Configurable Tab'!H17+10))</f>
        <v/>
      </c>
      <c r="F198" s="1487" t="str" cm="1">
        <f t="array" aca="1" ref="F198" ca="1">IF(INDIRECT("'Incentives Worksheet'!L"&amp;'Configurable Tab'!H17+10)=0,"",INDIRECT("'Incentives Worksheet'!L"&amp;'Configurable Tab'!H17+10))</f>
        <v/>
      </c>
      <c r="G198" s="1394"/>
      <c r="H198" s="1394"/>
      <c r="I198" s="1394"/>
      <c r="J198" s="1394"/>
      <c r="K198" s="1394"/>
      <c r="L198" s="1394"/>
      <c r="M198" s="1394"/>
      <c r="N198" s="1394"/>
      <c r="O198" s="1394"/>
      <c r="P198" s="1394"/>
      <c r="Q198" s="1395"/>
      <c r="R198" s="1382"/>
      <c r="S198" s="1382"/>
      <c r="T198" s="1797"/>
      <c r="U198" s="1449">
        <v>5</v>
      </c>
      <c r="V198" s="1419" t="str" cm="1">
        <f t="array" aca="1" ref="V198" ca="1">IF(INDIRECT("'Incentives Worksheet'!H"&amp;'Configurable Tab'!H18+10)=0,"",INDIRECT("'Incentives Worksheet'!H"&amp;'Configurable Tab'!H18+10))</f>
        <v/>
      </c>
      <c r="W198" s="1510" t="str" cm="1">
        <f t="array" aca="1" ref="W198" ca="1">IF(INDIRECT("'Incentives Worksheet'!J"&amp;'Configurable Tab'!H18+10)=0,"",INDIRECT("'Incentives Worksheet'!J"&amp;'Configurable Tab'!H18+10))</f>
        <v/>
      </c>
      <c r="X198" s="1511" t="str" cm="1">
        <f t="array" aca="1" ref="X198" ca="1">IF(INDIRECT("'Incentives Worksheet'!L"&amp;'Configurable Tab'!H18+10)=0,"",INDIRECT("'Incentives Worksheet'!L"&amp;'Configurable Tab'!H18+10))</f>
        <v/>
      </c>
      <c r="Y198" s="1394"/>
      <c r="Z198" s="1394"/>
      <c r="AA198" s="1394"/>
      <c r="AB198" s="1394"/>
      <c r="AC198" s="1394"/>
      <c r="AD198" s="1394"/>
      <c r="AE198" s="1394"/>
      <c r="AF198" s="1394"/>
      <c r="AG198" s="1394"/>
      <c r="AH198" s="1394"/>
      <c r="AI198" s="1395"/>
      <c r="AJ198" s="1382"/>
      <c r="AK198" s="1382"/>
      <c r="AL198" s="1382"/>
      <c r="AM198" s="1382"/>
      <c r="AN198" s="1382"/>
      <c r="AO198" s="1382"/>
      <c r="AP198" s="1382"/>
      <c r="AQ198" s="1382"/>
      <c r="AR198" s="1382"/>
      <c r="AS198" s="1382"/>
      <c r="AT198" s="1382"/>
      <c r="AU198" s="1382"/>
      <c r="AV198" s="1382"/>
      <c r="AW198" s="1382"/>
      <c r="AX198" s="1382"/>
      <c r="AY198" s="1382"/>
      <c r="AZ198" s="1382"/>
      <c r="BA198" s="1382"/>
      <c r="BB198" s="1382"/>
      <c r="BC198" s="1382"/>
      <c r="BD198" s="1382"/>
      <c r="BE198" s="1382"/>
      <c r="BF198" s="1382"/>
      <c r="BG198" s="1382"/>
      <c r="BH198" s="1382"/>
      <c r="BI198" s="1382"/>
      <c r="BJ198" s="1382"/>
      <c r="BK198" s="1382"/>
      <c r="BL198" s="1382"/>
      <c r="BM198" s="1382"/>
      <c r="BN198" s="1382"/>
      <c r="BO198" s="1382"/>
      <c r="BP198" s="1382"/>
      <c r="BQ198" s="1382"/>
      <c r="BR198" s="1382"/>
      <c r="BS198" s="1382"/>
      <c r="BT198" s="1382"/>
      <c r="BU198" s="1382"/>
      <c r="BV198" s="1382"/>
      <c r="BW198" s="1382"/>
      <c r="BX198" s="1382"/>
      <c r="BY198" s="1382"/>
      <c r="BZ198" s="1382"/>
      <c r="CA198" s="1382"/>
      <c r="CB198" s="1382"/>
      <c r="CC198" s="1382"/>
      <c r="CD198" s="1382"/>
      <c r="CE198" s="1382"/>
      <c r="CF198" s="1382"/>
      <c r="CG198" s="1382"/>
      <c r="CH198" s="1382"/>
      <c r="CI198" s="1382"/>
      <c r="CJ198" s="1382"/>
      <c r="CK198" s="1382"/>
    </row>
    <row r="199" spans="1:89" ht="15.75" customHeight="1" thickBot="1" x14ac:dyDescent="0.3">
      <c r="A199" s="1382"/>
      <c r="B199" s="1795" t="s">
        <v>1955</v>
      </c>
      <c r="C199" s="1452" t="s">
        <v>1928</v>
      </c>
      <c r="D199" s="1453" t="s">
        <v>131</v>
      </c>
      <c r="E199" s="1453" t="s">
        <v>1929</v>
      </c>
      <c r="F199" s="1382"/>
      <c r="G199" s="1382"/>
      <c r="H199" s="1382"/>
      <c r="I199" s="1382"/>
      <c r="J199" s="1382"/>
      <c r="K199" s="1382"/>
      <c r="L199" s="1382"/>
      <c r="M199" s="1382"/>
      <c r="N199" s="1382"/>
      <c r="O199" s="1382"/>
      <c r="P199" s="1382"/>
      <c r="Q199" s="138"/>
      <c r="R199" s="1382"/>
      <c r="S199" s="1382"/>
      <c r="T199" s="1795" t="s">
        <v>1955</v>
      </c>
      <c r="U199" s="1452" t="s">
        <v>1928</v>
      </c>
      <c r="V199" s="1453" t="s">
        <v>131</v>
      </c>
      <c r="W199" s="1453" t="s">
        <v>1929</v>
      </c>
      <c r="X199" s="1382"/>
      <c r="Y199" s="1382"/>
      <c r="Z199" s="1382"/>
      <c r="AA199" s="1382"/>
      <c r="AB199" s="1382"/>
      <c r="AC199" s="1382"/>
      <c r="AD199" s="1382"/>
      <c r="AE199" s="1382"/>
      <c r="AF199" s="1382"/>
      <c r="AG199" s="1382"/>
      <c r="AH199" s="1382"/>
      <c r="AI199" s="138"/>
      <c r="AJ199" s="1382"/>
      <c r="AK199" s="1382"/>
      <c r="AL199" s="1382"/>
      <c r="AM199" s="1382"/>
      <c r="AN199" s="1382"/>
      <c r="AO199" s="1382"/>
      <c r="AP199" s="1382"/>
      <c r="AQ199" s="1382"/>
      <c r="AR199" s="1382"/>
      <c r="AS199" s="1382"/>
      <c r="AT199" s="1382"/>
      <c r="AU199" s="1382"/>
      <c r="AV199" s="1382"/>
      <c r="AW199" s="1382"/>
      <c r="AX199" s="1382"/>
      <c r="AY199" s="1382"/>
      <c r="AZ199" s="1382"/>
      <c r="BA199" s="1382"/>
      <c r="BB199" s="1382"/>
      <c r="BC199" s="1382"/>
      <c r="BD199" s="1382"/>
      <c r="BE199" s="1382"/>
      <c r="BF199" s="1382"/>
      <c r="BG199" s="1382"/>
      <c r="BH199" s="1382"/>
      <c r="BI199" s="1382"/>
      <c r="BJ199" s="1382"/>
      <c r="BK199" s="1382"/>
      <c r="BL199" s="1382"/>
      <c r="BM199" s="1382"/>
      <c r="BN199" s="1382"/>
      <c r="BO199" s="1382"/>
      <c r="BP199" s="1382"/>
      <c r="BQ199" s="1382"/>
      <c r="BR199" s="1382"/>
      <c r="BS199" s="1382"/>
      <c r="BT199" s="1382"/>
      <c r="BU199" s="1382"/>
      <c r="BV199" s="1382"/>
      <c r="BW199" s="1382"/>
      <c r="BX199" s="1382"/>
      <c r="BY199" s="1382"/>
      <c r="BZ199" s="1382"/>
      <c r="CA199" s="1382"/>
      <c r="CB199" s="1382"/>
      <c r="CC199" s="1382"/>
      <c r="CD199" s="1382"/>
      <c r="CE199" s="1382"/>
      <c r="CF199" s="1382"/>
      <c r="CG199" s="1382"/>
      <c r="CH199" s="1382"/>
      <c r="CI199" s="1382"/>
      <c r="CJ199" s="1382"/>
      <c r="CK199" s="1382"/>
    </row>
    <row r="200" spans="1:89" x14ac:dyDescent="0.25">
      <c r="A200" s="1382"/>
      <c r="B200" s="1798"/>
      <c r="C200" s="1399" t="s">
        <v>1930</v>
      </c>
      <c r="D200" s="1399" t="s">
        <v>1931</v>
      </c>
      <c r="E200" s="1400"/>
      <c r="F200" s="1382"/>
      <c r="G200" s="1382"/>
      <c r="H200" s="1382"/>
      <c r="I200" s="1382"/>
      <c r="J200" s="1382"/>
      <c r="K200" s="1382"/>
      <c r="L200" s="1382"/>
      <c r="M200" s="1382"/>
      <c r="N200" s="1382"/>
      <c r="O200" s="1382"/>
      <c r="P200" s="1382"/>
      <c r="Q200" s="138"/>
      <c r="R200" s="1382"/>
      <c r="S200" s="1382"/>
      <c r="T200" s="1798"/>
      <c r="U200" s="1399" t="s">
        <v>1930</v>
      </c>
      <c r="V200" s="1399" t="s">
        <v>1931</v>
      </c>
      <c r="W200" s="1400"/>
      <c r="X200" s="1382"/>
      <c r="Y200" s="1382"/>
      <c r="Z200" s="1382"/>
      <c r="AA200" s="1382"/>
      <c r="AB200" s="1382"/>
      <c r="AC200" s="1382"/>
      <c r="AD200" s="1382"/>
      <c r="AE200" s="1382"/>
      <c r="AF200" s="1382"/>
      <c r="AG200" s="1382"/>
      <c r="AH200" s="1382"/>
      <c r="AI200" s="138"/>
      <c r="AJ200" s="1382"/>
      <c r="AK200" s="1382"/>
      <c r="AL200" s="1382"/>
      <c r="AM200" s="1382"/>
      <c r="AN200" s="1382"/>
      <c r="AO200" s="1382"/>
      <c r="AP200" s="1382"/>
      <c r="AQ200" s="1382"/>
      <c r="AR200" s="1382"/>
      <c r="AS200" s="1382"/>
      <c r="AT200" s="1382"/>
      <c r="AU200" s="1382"/>
      <c r="AV200" s="1382"/>
      <c r="AW200" s="1382"/>
      <c r="AX200" s="1382"/>
      <c r="AY200" s="1382"/>
      <c r="AZ200" s="1382"/>
      <c r="BA200" s="1382"/>
      <c r="BB200" s="1382"/>
      <c r="BC200" s="1382"/>
      <c r="BD200" s="1382"/>
      <c r="BE200" s="1382"/>
      <c r="BF200" s="1382"/>
      <c r="BG200" s="1382"/>
      <c r="BH200" s="1382"/>
      <c r="BI200" s="1382"/>
      <c r="BJ200" s="1382"/>
      <c r="BK200" s="1382"/>
      <c r="BL200" s="1382"/>
      <c r="BM200" s="1382"/>
      <c r="BN200" s="1382"/>
      <c r="BO200" s="1382"/>
      <c r="BP200" s="1382"/>
      <c r="BQ200" s="1382"/>
      <c r="BR200" s="1382"/>
      <c r="BS200" s="1382"/>
      <c r="BT200" s="1382"/>
      <c r="BU200" s="1382"/>
      <c r="BV200" s="1382"/>
      <c r="BW200" s="1382"/>
      <c r="BX200" s="1382"/>
      <c r="BY200" s="1382"/>
      <c r="BZ200" s="1382"/>
      <c r="CA200" s="1382"/>
      <c r="CB200" s="1382"/>
      <c r="CC200" s="1382"/>
      <c r="CD200" s="1382"/>
      <c r="CE200" s="1382"/>
      <c r="CF200" s="1382"/>
      <c r="CG200" s="1382"/>
      <c r="CH200" s="1382"/>
      <c r="CI200" s="1382"/>
      <c r="CJ200" s="1382"/>
      <c r="CK200" s="1382"/>
    </row>
    <row r="201" spans="1:89" x14ac:dyDescent="0.25">
      <c r="A201" s="1382"/>
      <c r="B201" s="1798"/>
      <c r="C201" s="1401" t="s">
        <v>1930</v>
      </c>
      <c r="D201" s="1401" t="s">
        <v>1932</v>
      </c>
      <c r="E201" s="1402" t="s">
        <v>1933</v>
      </c>
      <c r="F201" s="1382"/>
      <c r="G201" s="1382"/>
      <c r="H201" s="1382"/>
      <c r="I201" s="1382"/>
      <c r="J201" s="1382"/>
      <c r="K201" s="1382"/>
      <c r="L201" s="1382"/>
      <c r="M201" s="1382"/>
      <c r="N201" s="1382"/>
      <c r="O201" s="1382"/>
      <c r="P201" s="1382"/>
      <c r="Q201" s="138"/>
      <c r="R201" s="1382"/>
      <c r="S201" s="1382"/>
      <c r="T201" s="1798"/>
      <c r="U201" s="1401" t="s">
        <v>1930</v>
      </c>
      <c r="V201" s="1401" t="s">
        <v>1932</v>
      </c>
      <c r="W201" s="1402" t="s">
        <v>1933</v>
      </c>
      <c r="X201" s="1382"/>
      <c r="Y201" s="1382"/>
      <c r="Z201" s="1382"/>
      <c r="AA201" s="1382"/>
      <c r="AB201" s="1382"/>
      <c r="AC201" s="1382"/>
      <c r="AD201" s="1382"/>
      <c r="AE201" s="1382"/>
      <c r="AF201" s="1382"/>
      <c r="AG201" s="1382"/>
      <c r="AH201" s="1382"/>
      <c r="AI201" s="138"/>
      <c r="AJ201" s="1382"/>
      <c r="AK201" s="1382"/>
      <c r="AL201" s="1382"/>
      <c r="AM201" s="1382"/>
      <c r="AN201" s="1382"/>
      <c r="AO201" s="1382"/>
      <c r="AP201" s="1382"/>
      <c r="AQ201" s="1382"/>
      <c r="AR201" s="1382"/>
      <c r="AS201" s="1382"/>
      <c r="AT201" s="1382"/>
      <c r="AU201" s="1382"/>
      <c r="AV201" s="1382"/>
      <c r="AW201" s="1382"/>
      <c r="AX201" s="1382"/>
      <c r="AY201" s="1382"/>
      <c r="AZ201" s="1382"/>
      <c r="BA201" s="1382"/>
      <c r="BB201" s="1382"/>
      <c r="BC201" s="1382"/>
      <c r="BD201" s="1382"/>
      <c r="BE201" s="1382"/>
      <c r="BF201" s="1382"/>
      <c r="BG201" s="1382"/>
      <c r="BH201" s="1382"/>
      <c r="BI201" s="1382"/>
      <c r="BJ201" s="1382"/>
      <c r="BK201" s="1382"/>
      <c r="BL201" s="1382"/>
      <c r="BM201" s="1382"/>
      <c r="BN201" s="1382"/>
      <c r="BO201" s="1382"/>
      <c r="BP201" s="1382"/>
      <c r="BQ201" s="1382"/>
      <c r="BR201" s="1382"/>
      <c r="BS201" s="1382"/>
      <c r="BT201" s="1382"/>
      <c r="BU201" s="1382"/>
      <c r="BV201" s="1382"/>
      <c r="BW201" s="1382"/>
      <c r="BX201" s="1382"/>
      <c r="BY201" s="1382"/>
      <c r="BZ201" s="1382"/>
      <c r="CA201" s="1382"/>
      <c r="CB201" s="1382"/>
      <c r="CC201" s="1382"/>
      <c r="CD201" s="1382"/>
      <c r="CE201" s="1382"/>
      <c r="CF201" s="1382"/>
      <c r="CG201" s="1382"/>
      <c r="CH201" s="1382"/>
      <c r="CI201" s="1382"/>
      <c r="CJ201" s="1382"/>
      <c r="CK201" s="1382"/>
    </row>
    <row r="202" spans="1:89" x14ac:dyDescent="0.25">
      <c r="A202" s="1382"/>
      <c r="B202" s="1798"/>
      <c r="C202" s="1401" t="s">
        <v>1930</v>
      </c>
      <c r="D202" s="1401" t="s">
        <v>1934</v>
      </c>
      <c r="E202" s="1402" t="s">
        <v>1802</v>
      </c>
      <c r="F202" s="1382"/>
      <c r="G202" s="1382"/>
      <c r="H202" s="1382"/>
      <c r="I202" s="1382"/>
      <c r="J202" s="1382"/>
      <c r="K202" s="1382"/>
      <c r="L202" s="1382"/>
      <c r="M202" s="1382"/>
      <c r="N202" s="1382"/>
      <c r="O202" s="1382"/>
      <c r="P202" s="1382"/>
      <c r="Q202" s="138"/>
      <c r="R202" s="1382"/>
      <c r="S202" s="1382"/>
      <c r="T202" s="1798"/>
      <c r="U202" s="1401" t="s">
        <v>1930</v>
      </c>
      <c r="V202" s="1401" t="s">
        <v>1934</v>
      </c>
      <c r="W202" s="1402" t="s">
        <v>1802</v>
      </c>
      <c r="X202" s="1382"/>
      <c r="Y202" s="1382"/>
      <c r="Z202" s="1382"/>
      <c r="AA202" s="1382"/>
      <c r="AB202" s="1382"/>
      <c r="AC202" s="1382"/>
      <c r="AD202" s="1382"/>
      <c r="AE202" s="1382"/>
      <c r="AF202" s="1382"/>
      <c r="AG202" s="1382"/>
      <c r="AH202" s="1382"/>
      <c r="AI202" s="138"/>
      <c r="AJ202" s="1382"/>
      <c r="AK202" s="1382"/>
      <c r="AL202" s="1382"/>
      <c r="AM202" s="1382"/>
      <c r="AN202" s="1382"/>
      <c r="AO202" s="1382"/>
      <c r="AP202" s="1382"/>
      <c r="AQ202" s="1382"/>
      <c r="AR202" s="1382"/>
      <c r="AS202" s="1382"/>
      <c r="AT202" s="1382"/>
      <c r="AU202" s="1382"/>
      <c r="AV202" s="1382"/>
      <c r="AW202" s="1382"/>
      <c r="AX202" s="1382"/>
      <c r="AY202" s="1382"/>
      <c r="AZ202" s="1382"/>
      <c r="BA202" s="1382"/>
      <c r="BB202" s="1382"/>
      <c r="BC202" s="1382"/>
      <c r="BD202" s="1382"/>
      <c r="BE202" s="1382"/>
      <c r="BF202" s="1382"/>
      <c r="BG202" s="1382"/>
      <c r="BH202" s="1382"/>
      <c r="BI202" s="1382"/>
      <c r="BJ202" s="1382"/>
      <c r="BK202" s="1382"/>
      <c r="BL202" s="1382"/>
      <c r="BM202" s="1382"/>
      <c r="BN202" s="1382"/>
      <c r="BO202" s="1382"/>
      <c r="BP202" s="1382"/>
      <c r="BQ202" s="1382"/>
      <c r="BR202" s="1382"/>
      <c r="BS202" s="1382"/>
      <c r="BT202" s="1382"/>
      <c r="BU202" s="1382"/>
      <c r="BV202" s="1382"/>
      <c r="BW202" s="1382"/>
      <c r="BX202" s="1382"/>
      <c r="BY202" s="1382"/>
      <c r="BZ202" s="1382"/>
      <c r="CA202" s="1382"/>
      <c r="CB202" s="1382"/>
      <c r="CC202" s="1382"/>
      <c r="CD202" s="1382"/>
      <c r="CE202" s="1382"/>
      <c r="CF202" s="1382"/>
      <c r="CG202" s="1382"/>
      <c r="CH202" s="1382"/>
      <c r="CI202" s="1382"/>
      <c r="CJ202" s="1382"/>
      <c r="CK202" s="1382"/>
    </row>
    <row r="203" spans="1:89" ht="15.75" thickBot="1" x14ac:dyDescent="0.3">
      <c r="A203" s="1382"/>
      <c r="B203" s="1799"/>
      <c r="C203" s="1403" t="s">
        <v>1930</v>
      </c>
      <c r="D203" s="1403" t="s">
        <v>1956</v>
      </c>
      <c r="E203" s="1404" t="s">
        <v>1936</v>
      </c>
      <c r="F203" s="1382"/>
      <c r="G203" s="1382"/>
      <c r="H203" s="1382"/>
      <c r="I203" s="1382"/>
      <c r="J203" s="1382"/>
      <c r="K203" s="1382"/>
      <c r="L203" s="1382"/>
      <c r="M203" s="1382"/>
      <c r="N203" s="1382"/>
      <c r="O203" s="1382"/>
      <c r="P203" s="1382"/>
      <c r="Q203" s="138"/>
      <c r="R203" s="1382"/>
      <c r="S203" s="1382"/>
      <c r="T203" s="1799"/>
      <c r="U203" s="1403" t="s">
        <v>1930</v>
      </c>
      <c r="V203" s="1403" t="s">
        <v>1956</v>
      </c>
      <c r="W203" s="1404" t="s">
        <v>1936</v>
      </c>
      <c r="X203" s="1382"/>
      <c r="Y203" s="1382"/>
      <c r="Z203" s="1382"/>
      <c r="AA203" s="1382"/>
      <c r="AB203" s="1382"/>
      <c r="AC203" s="1382"/>
      <c r="AD203" s="1382"/>
      <c r="AE203" s="1382"/>
      <c r="AF203" s="1382"/>
      <c r="AG203" s="1382"/>
      <c r="AH203" s="1382"/>
      <c r="AI203" s="138"/>
      <c r="AJ203" s="1382"/>
      <c r="AK203" s="1382"/>
      <c r="AL203" s="1382"/>
      <c r="AM203" s="1382"/>
      <c r="AN203" s="1382"/>
      <c r="AO203" s="1382"/>
      <c r="AP203" s="1382"/>
      <c r="AQ203" s="1382"/>
      <c r="AR203" s="1382"/>
      <c r="AS203" s="1382"/>
      <c r="AT203" s="1382"/>
      <c r="AU203" s="1382"/>
      <c r="AV203" s="1382"/>
      <c r="AW203" s="1382"/>
      <c r="AX203" s="1382"/>
      <c r="AY203" s="1382"/>
      <c r="AZ203" s="1382"/>
      <c r="BA203" s="1382"/>
      <c r="BB203" s="1382"/>
      <c r="BC203" s="1382"/>
      <c r="BD203" s="1382"/>
      <c r="BE203" s="1382"/>
      <c r="BF203" s="1382"/>
      <c r="BG203" s="1382"/>
      <c r="BH203" s="1382"/>
      <c r="BI203" s="1382"/>
      <c r="BJ203" s="1382"/>
      <c r="BK203" s="1382"/>
      <c r="BL203" s="1382"/>
      <c r="BM203" s="1382"/>
      <c r="BN203" s="1382"/>
      <c r="BO203" s="1382"/>
      <c r="BP203" s="1382"/>
      <c r="BQ203" s="1382"/>
      <c r="BR203" s="1382"/>
      <c r="BS203" s="1382"/>
      <c r="BT203" s="1382"/>
      <c r="BU203" s="1382"/>
      <c r="BV203" s="1382"/>
      <c r="BW203" s="1382"/>
      <c r="BX203" s="1382"/>
      <c r="BY203" s="1382"/>
      <c r="BZ203" s="1382"/>
      <c r="CA203" s="1382"/>
      <c r="CB203" s="1382"/>
      <c r="CC203" s="1382"/>
      <c r="CD203" s="1382"/>
      <c r="CE203" s="1382"/>
      <c r="CF203" s="1382"/>
      <c r="CG203" s="1382"/>
      <c r="CH203" s="1382"/>
      <c r="CI203" s="1382"/>
      <c r="CJ203" s="1382"/>
      <c r="CK203" s="1382"/>
    </row>
    <row r="204" spans="1:89" ht="15.75" customHeight="1" thickBot="1" x14ac:dyDescent="0.3">
      <c r="A204" s="1382"/>
      <c r="B204" s="1795" t="s">
        <v>1937</v>
      </c>
      <c r="C204" s="1406" t="s">
        <v>1938</v>
      </c>
      <c r="D204" s="1406" t="s">
        <v>1928</v>
      </c>
      <c r="E204" s="1406" t="s">
        <v>131</v>
      </c>
      <c r="F204" s="1406" t="s">
        <v>1929</v>
      </c>
      <c r="G204" s="1406" t="s">
        <v>1939</v>
      </c>
      <c r="H204" s="1407" t="s">
        <v>1940</v>
      </c>
      <c r="I204" s="1408" t="s">
        <v>794</v>
      </c>
      <c r="J204" s="1408" t="s">
        <v>795</v>
      </c>
      <c r="K204" s="1408" t="s">
        <v>800</v>
      </c>
      <c r="L204" s="1408" t="s">
        <v>801</v>
      </c>
      <c r="M204" s="1408" t="s">
        <v>204</v>
      </c>
      <c r="N204" s="1382"/>
      <c r="O204" s="1382"/>
      <c r="P204" s="1382"/>
      <c r="Q204" s="138"/>
      <c r="R204" s="1382"/>
      <c r="S204" s="1382"/>
      <c r="T204" s="1795" t="s">
        <v>1937</v>
      </c>
      <c r="U204" s="1406" t="s">
        <v>1938</v>
      </c>
      <c r="V204" s="1406" t="s">
        <v>1928</v>
      </c>
      <c r="W204" s="1406" t="s">
        <v>131</v>
      </c>
      <c r="X204" s="1406" t="s">
        <v>1929</v>
      </c>
      <c r="Y204" s="1406" t="s">
        <v>1939</v>
      </c>
      <c r="Z204" s="1407" t="s">
        <v>1940</v>
      </c>
      <c r="AA204" s="1408" t="s">
        <v>794</v>
      </c>
      <c r="AB204" s="1408" t="s">
        <v>795</v>
      </c>
      <c r="AC204" s="1408" t="s">
        <v>800</v>
      </c>
      <c r="AD204" s="1408" t="s">
        <v>801</v>
      </c>
      <c r="AE204" s="1408" t="s">
        <v>204</v>
      </c>
      <c r="AF204" s="1382"/>
      <c r="AG204" s="1382"/>
      <c r="AH204" s="1382"/>
      <c r="AI204" s="138"/>
      <c r="AJ204" s="1382"/>
      <c r="AK204" s="1382"/>
      <c r="AL204" s="1382"/>
      <c r="AM204" s="1382"/>
      <c r="AN204" s="1382"/>
      <c r="AO204" s="1382"/>
      <c r="AP204" s="1382"/>
      <c r="AQ204" s="1382"/>
      <c r="AR204" s="1382"/>
      <c r="AS204" s="1382"/>
      <c r="AT204" s="1382"/>
      <c r="AU204" s="1382"/>
      <c r="AV204" s="1382"/>
      <c r="AW204" s="1382"/>
      <c r="AX204" s="1382"/>
      <c r="AY204" s="1382"/>
      <c r="AZ204" s="1382"/>
      <c r="BA204" s="1382"/>
      <c r="BB204" s="1382"/>
      <c r="BC204" s="1382"/>
      <c r="BD204" s="1382"/>
      <c r="BE204" s="1382"/>
      <c r="BF204" s="1382"/>
      <c r="BG204" s="1382"/>
      <c r="BH204" s="1382"/>
      <c r="BI204" s="1382"/>
      <c r="BJ204" s="1382"/>
      <c r="BK204" s="1382"/>
      <c r="BL204" s="1382"/>
      <c r="BM204" s="1382"/>
      <c r="BN204" s="1382"/>
      <c r="BO204" s="1382"/>
      <c r="BP204" s="1382"/>
      <c r="BQ204" s="1382"/>
      <c r="BR204" s="1382"/>
      <c r="BS204" s="1382"/>
      <c r="BT204" s="1382"/>
      <c r="BU204" s="1382"/>
      <c r="BV204" s="1382"/>
      <c r="BW204" s="1382"/>
      <c r="BX204" s="1382"/>
      <c r="BY204" s="1382"/>
      <c r="BZ204" s="1382"/>
      <c r="CA204" s="1382"/>
      <c r="CB204" s="1382"/>
      <c r="CC204" s="1382"/>
      <c r="CD204" s="1382"/>
      <c r="CE204" s="1382"/>
      <c r="CF204" s="1382"/>
      <c r="CG204" s="1382"/>
      <c r="CH204" s="1382"/>
      <c r="CI204" s="1382"/>
      <c r="CJ204" s="1382"/>
      <c r="CK204" s="1382"/>
    </row>
    <row r="205" spans="1:89" x14ac:dyDescent="0.25">
      <c r="A205" s="1382"/>
      <c r="B205" s="1796"/>
      <c r="C205" s="1405">
        <v>1</v>
      </c>
      <c r="D205" s="1402" t="s">
        <v>1941</v>
      </c>
      <c r="E205" s="1402" t="s">
        <v>1527</v>
      </c>
      <c r="F205" s="1402" t="str">
        <f>'Required Info to Submit'!E23</f>
        <v/>
      </c>
      <c r="G205" s="1409" t="str">
        <f>'Required Info to Submit'!K23</f>
        <v/>
      </c>
      <c r="H205" s="1410" t="str">
        <f>'Required Info to Submit'!L23</f>
        <v/>
      </c>
      <c r="I205" s="1402" t="str">
        <f>'Required Info to Submit'!F23</f>
        <v/>
      </c>
      <c r="J205" s="1402" t="str">
        <f>'Required Info to Submit'!G23</f>
        <v/>
      </c>
      <c r="K205" s="1402" t="str">
        <f>'Required Info to Submit'!H23</f>
        <v/>
      </c>
      <c r="L205" s="1402" t="str">
        <f>'Required Info to Submit'!I23</f>
        <v/>
      </c>
      <c r="M205" s="1402" t="str">
        <f>'Required Info to Submit'!J23</f>
        <v/>
      </c>
      <c r="N205" s="1382"/>
      <c r="O205" s="1382"/>
      <c r="P205" s="1382"/>
      <c r="Q205" s="138"/>
      <c r="R205" s="1382"/>
      <c r="S205" s="1382"/>
      <c r="T205" s="1796"/>
      <c r="U205" s="1405">
        <v>1</v>
      </c>
      <c r="V205" s="1402" t="s">
        <v>1941</v>
      </c>
      <c r="W205" s="1402" t="s">
        <v>1527</v>
      </c>
      <c r="X205" s="1412" t="str">
        <f>'Required Info to Submit'!E23</f>
        <v/>
      </c>
      <c r="Y205" s="1488" t="str">
        <f>'Required Info to Submit'!K23</f>
        <v/>
      </c>
      <c r="Z205" s="1489" t="str">
        <f>'Required Info to Submit'!L23</f>
        <v/>
      </c>
      <c r="AA205" s="1412" t="str">
        <f>'Required Info to Submit'!F23</f>
        <v/>
      </c>
      <c r="AB205" s="1412" t="str">
        <f>'Required Info to Submit'!G23</f>
        <v/>
      </c>
      <c r="AC205" s="1412" t="str">
        <f>'Required Info to Submit'!H23</f>
        <v/>
      </c>
      <c r="AD205" s="1412" t="str">
        <f>'Required Info to Submit'!I23</f>
        <v/>
      </c>
      <c r="AE205" s="1412" t="str">
        <f>'Required Info to Submit'!J23</f>
        <v/>
      </c>
      <c r="AF205" s="1382"/>
      <c r="AG205" s="1382"/>
      <c r="AH205" s="1382"/>
      <c r="AI205" s="138"/>
      <c r="AJ205" s="1382"/>
      <c r="AK205" s="1382"/>
      <c r="AL205" s="1382"/>
      <c r="AM205" s="1382"/>
      <c r="AN205" s="1382"/>
      <c r="AO205" s="1382"/>
      <c r="AP205" s="1382"/>
      <c r="AQ205" s="1382"/>
      <c r="AR205" s="1382"/>
      <c r="AS205" s="1382"/>
      <c r="AT205" s="1382"/>
      <c r="AU205" s="1382"/>
      <c r="AV205" s="1382"/>
      <c r="AW205" s="1382"/>
      <c r="AX205" s="1382"/>
      <c r="AY205" s="1382"/>
      <c r="AZ205" s="1382"/>
      <c r="BA205" s="1382"/>
      <c r="BB205" s="1382"/>
      <c r="BC205" s="1382"/>
      <c r="BD205" s="1382"/>
      <c r="BE205" s="1382"/>
      <c r="BF205" s="1382"/>
      <c r="BG205" s="1382"/>
      <c r="BH205" s="1382"/>
      <c r="BI205" s="1382"/>
      <c r="BJ205" s="1382"/>
      <c r="BK205" s="1382"/>
      <c r="BL205" s="1382"/>
      <c r="BM205" s="1382"/>
      <c r="BN205" s="1382"/>
      <c r="BO205" s="1382"/>
      <c r="BP205" s="1382"/>
      <c r="BQ205" s="1382"/>
      <c r="BR205" s="1382"/>
      <c r="BS205" s="1382"/>
      <c r="BT205" s="1382"/>
      <c r="BU205" s="1382"/>
      <c r="BV205" s="1382"/>
      <c r="BW205" s="1382"/>
      <c r="BX205" s="1382"/>
      <c r="BY205" s="1382"/>
      <c r="BZ205" s="1382"/>
      <c r="CA205" s="1382"/>
      <c r="CB205" s="1382"/>
      <c r="CC205" s="1382"/>
      <c r="CD205" s="1382"/>
      <c r="CE205" s="1382"/>
      <c r="CF205" s="1382"/>
      <c r="CG205" s="1382"/>
      <c r="CH205" s="1382"/>
      <c r="CI205" s="1382"/>
      <c r="CJ205" s="1382"/>
      <c r="CK205" s="1382"/>
    </row>
    <row r="206" spans="1:89" x14ac:dyDescent="0.25">
      <c r="A206" s="1382"/>
      <c r="B206" s="1796"/>
      <c r="C206" s="1414">
        <v>2</v>
      </c>
      <c r="D206" s="1402" t="s">
        <v>1941</v>
      </c>
      <c r="E206" s="1402" t="s">
        <v>1527</v>
      </c>
      <c r="F206" s="1402" t="str">
        <f>'Required Info to Submit'!E24</f>
        <v/>
      </c>
      <c r="G206" s="1409" t="str">
        <f>'Required Info to Submit'!K24</f>
        <v/>
      </c>
      <c r="H206" s="1410" t="str">
        <f>'Required Info to Submit'!L24</f>
        <v/>
      </c>
      <c r="I206" s="1402" t="str">
        <f>'Required Info to Submit'!F24</f>
        <v/>
      </c>
      <c r="J206" s="1402" t="str">
        <f>'Required Info to Submit'!G24</f>
        <v/>
      </c>
      <c r="K206" s="1402" t="str">
        <f>'Required Info to Submit'!H24</f>
        <v/>
      </c>
      <c r="L206" s="1402" t="str">
        <f>'Required Info to Submit'!I24</f>
        <v/>
      </c>
      <c r="M206" s="1402" t="str">
        <f>'Required Info to Submit'!J24</f>
        <v/>
      </c>
      <c r="N206" s="1382"/>
      <c r="O206" s="1382"/>
      <c r="P206" s="1382"/>
      <c r="Q206" s="138"/>
      <c r="R206" s="1382"/>
      <c r="S206" s="1382"/>
      <c r="T206" s="1796"/>
      <c r="U206" s="1414">
        <v>2</v>
      </c>
      <c r="V206" s="1402" t="s">
        <v>1941</v>
      </c>
      <c r="W206" s="1402" t="s">
        <v>1527</v>
      </c>
      <c r="X206" s="1412" t="str">
        <f>'Required Info to Submit'!E24</f>
        <v/>
      </c>
      <c r="Y206" s="1488" t="str">
        <f>'Required Info to Submit'!K24</f>
        <v/>
      </c>
      <c r="Z206" s="1489" t="str">
        <f>'Required Info to Submit'!L24</f>
        <v/>
      </c>
      <c r="AA206" s="1412" t="str">
        <f>'Required Info to Submit'!F24</f>
        <v/>
      </c>
      <c r="AB206" s="1412" t="str">
        <f>'Required Info to Submit'!G24</f>
        <v/>
      </c>
      <c r="AC206" s="1412" t="str">
        <f>'Required Info to Submit'!H24</f>
        <v/>
      </c>
      <c r="AD206" s="1412" t="str">
        <f>'Required Info to Submit'!I24</f>
        <v/>
      </c>
      <c r="AE206" s="1412" t="str">
        <f>'Required Info to Submit'!J24</f>
        <v/>
      </c>
      <c r="AF206" s="1382"/>
      <c r="AG206" s="1382"/>
      <c r="AH206" s="1382"/>
      <c r="AI206" s="138"/>
      <c r="AJ206" s="1382"/>
      <c r="AK206" s="1382"/>
      <c r="AL206" s="1382"/>
      <c r="AM206" s="1382"/>
      <c r="AN206" s="1382"/>
      <c r="AO206" s="1382"/>
      <c r="AP206" s="1382"/>
      <c r="AQ206" s="1382"/>
      <c r="AR206" s="1382"/>
      <c r="AS206" s="1382"/>
      <c r="AT206" s="1382"/>
      <c r="AU206" s="1382"/>
      <c r="AV206" s="1382"/>
      <c r="AW206" s="1382"/>
      <c r="AX206" s="1382"/>
      <c r="AY206" s="1382"/>
      <c r="AZ206" s="1382"/>
      <c r="BA206" s="1382"/>
      <c r="BB206" s="1382"/>
      <c r="BC206" s="1382"/>
      <c r="BD206" s="1382"/>
      <c r="BE206" s="1382"/>
      <c r="BF206" s="1382"/>
      <c r="BG206" s="1382"/>
      <c r="BH206" s="1382"/>
      <c r="BI206" s="1382"/>
      <c r="BJ206" s="1382"/>
      <c r="BK206" s="1382"/>
      <c r="BL206" s="1382"/>
      <c r="BM206" s="1382"/>
      <c r="BN206" s="1382"/>
      <c r="BO206" s="1382"/>
      <c r="BP206" s="1382"/>
      <c r="BQ206" s="1382"/>
      <c r="BR206" s="1382"/>
      <c r="BS206" s="1382"/>
      <c r="BT206" s="1382"/>
      <c r="BU206" s="1382"/>
      <c r="BV206" s="1382"/>
      <c r="BW206" s="1382"/>
      <c r="BX206" s="1382"/>
      <c r="BY206" s="1382"/>
      <c r="BZ206" s="1382"/>
      <c r="CA206" s="1382"/>
      <c r="CB206" s="1382"/>
      <c r="CC206" s="1382"/>
      <c r="CD206" s="1382"/>
      <c r="CE206" s="1382"/>
      <c r="CF206" s="1382"/>
      <c r="CG206" s="1382"/>
      <c r="CH206" s="1382"/>
      <c r="CI206" s="1382"/>
      <c r="CJ206" s="1382"/>
      <c r="CK206" s="1382"/>
    </row>
    <row r="207" spans="1:89" x14ac:dyDescent="0.25">
      <c r="A207" s="1382"/>
      <c r="B207" s="1796"/>
      <c r="C207" s="1414">
        <v>3</v>
      </c>
      <c r="D207" s="1402" t="s">
        <v>1941</v>
      </c>
      <c r="E207" s="1402" t="s">
        <v>1527</v>
      </c>
      <c r="F207" s="1402" t="str">
        <f>'Required Info to Submit'!E25</f>
        <v/>
      </c>
      <c r="G207" s="1409" t="str">
        <f>'Required Info to Submit'!K25</f>
        <v/>
      </c>
      <c r="H207" s="1410" t="str">
        <f>'Required Info to Submit'!L25</f>
        <v/>
      </c>
      <c r="I207" s="1402" t="str">
        <f>'Required Info to Submit'!F25</f>
        <v/>
      </c>
      <c r="J207" s="1402" t="str">
        <f>'Required Info to Submit'!G25</f>
        <v/>
      </c>
      <c r="K207" s="1402" t="str">
        <f>'Required Info to Submit'!H25</f>
        <v/>
      </c>
      <c r="L207" s="1402" t="str">
        <f>'Required Info to Submit'!I25</f>
        <v/>
      </c>
      <c r="M207" s="1402" t="str">
        <f>'Required Info to Submit'!J25</f>
        <v/>
      </c>
      <c r="N207" s="1382"/>
      <c r="O207" s="1382"/>
      <c r="P207" s="1382"/>
      <c r="Q207" s="138"/>
      <c r="R207" s="1382"/>
      <c r="S207" s="1382"/>
      <c r="T207" s="1796"/>
      <c r="U207" s="1414">
        <v>3</v>
      </c>
      <c r="V207" s="1402" t="s">
        <v>1941</v>
      </c>
      <c r="W207" s="1402" t="s">
        <v>1527</v>
      </c>
      <c r="X207" s="1412" t="str">
        <f>'Required Info to Submit'!E25</f>
        <v/>
      </c>
      <c r="Y207" s="1488" t="str">
        <f>'Required Info to Submit'!K25</f>
        <v/>
      </c>
      <c r="Z207" s="1489" t="str">
        <f>'Required Info to Submit'!L25</f>
        <v/>
      </c>
      <c r="AA207" s="1412" t="str">
        <f>'Required Info to Submit'!F25</f>
        <v/>
      </c>
      <c r="AB207" s="1412" t="str">
        <f>'Required Info to Submit'!G25</f>
        <v/>
      </c>
      <c r="AC207" s="1412" t="str">
        <f>'Required Info to Submit'!H25</f>
        <v/>
      </c>
      <c r="AD207" s="1412" t="str">
        <f>'Required Info to Submit'!I25</f>
        <v/>
      </c>
      <c r="AE207" s="1412" t="str">
        <f>'Required Info to Submit'!J25</f>
        <v/>
      </c>
      <c r="AF207" s="1382"/>
      <c r="AG207" s="1382"/>
      <c r="AH207" s="1382"/>
      <c r="AI207" s="138"/>
      <c r="AJ207" s="1382"/>
      <c r="AK207" s="1382"/>
      <c r="AL207" s="1382"/>
      <c r="AM207" s="1382"/>
      <c r="AN207" s="1382"/>
      <c r="AO207" s="1382"/>
      <c r="AP207" s="1382"/>
      <c r="AQ207" s="1382"/>
      <c r="AR207" s="1382"/>
      <c r="AS207" s="1382"/>
      <c r="AT207" s="1382"/>
      <c r="AU207" s="1382"/>
      <c r="AV207" s="1382"/>
      <c r="AW207" s="1382"/>
      <c r="AX207" s="1382"/>
      <c r="AY207" s="1382"/>
      <c r="AZ207" s="1382"/>
      <c r="BA207" s="1382"/>
      <c r="BB207" s="1382"/>
      <c r="BC207" s="1382"/>
      <c r="BD207" s="1382"/>
      <c r="BE207" s="1382"/>
      <c r="BF207" s="1382"/>
      <c r="BG207" s="1382"/>
      <c r="BH207" s="1382"/>
      <c r="BI207" s="1382"/>
      <c r="BJ207" s="1382"/>
      <c r="BK207" s="1382"/>
      <c r="BL207" s="1382"/>
      <c r="BM207" s="1382"/>
      <c r="BN207" s="1382"/>
      <c r="BO207" s="1382"/>
      <c r="BP207" s="1382"/>
      <c r="BQ207" s="1382"/>
      <c r="BR207" s="1382"/>
      <c r="BS207" s="1382"/>
      <c r="BT207" s="1382"/>
      <c r="BU207" s="1382"/>
      <c r="BV207" s="1382"/>
      <c r="BW207" s="1382"/>
      <c r="BX207" s="1382"/>
      <c r="BY207" s="1382"/>
      <c r="BZ207" s="1382"/>
      <c r="CA207" s="1382"/>
      <c r="CB207" s="1382"/>
      <c r="CC207" s="1382"/>
      <c r="CD207" s="1382"/>
      <c r="CE207" s="1382"/>
      <c r="CF207" s="1382"/>
      <c r="CG207" s="1382"/>
      <c r="CH207" s="1382"/>
      <c r="CI207" s="1382"/>
      <c r="CJ207" s="1382"/>
      <c r="CK207" s="1382"/>
    </row>
    <row r="208" spans="1:89" x14ac:dyDescent="0.25">
      <c r="A208" s="1382"/>
      <c r="B208" s="1796"/>
      <c r="C208" s="1414">
        <v>4</v>
      </c>
      <c r="D208" s="1402" t="s">
        <v>1941</v>
      </c>
      <c r="E208" s="1402" t="s">
        <v>1527</v>
      </c>
      <c r="F208" s="1402" t="str">
        <f>'Required Info to Submit'!E26</f>
        <v/>
      </c>
      <c r="G208" s="1409" t="str">
        <f>'Required Info to Submit'!K26</f>
        <v/>
      </c>
      <c r="H208" s="1410" t="str">
        <f>'Required Info to Submit'!L26</f>
        <v/>
      </c>
      <c r="I208" s="1402" t="str">
        <f>'Required Info to Submit'!F26</f>
        <v/>
      </c>
      <c r="J208" s="1402" t="str">
        <f>'Required Info to Submit'!G26</f>
        <v/>
      </c>
      <c r="K208" s="1402" t="str">
        <f>'Required Info to Submit'!H26</f>
        <v/>
      </c>
      <c r="L208" s="1402" t="str">
        <f>'Required Info to Submit'!I26</f>
        <v/>
      </c>
      <c r="M208" s="1402" t="str">
        <f>'Required Info to Submit'!J26</f>
        <v/>
      </c>
      <c r="N208" s="1382"/>
      <c r="O208" s="1382"/>
      <c r="P208" s="1382"/>
      <c r="Q208" s="138"/>
      <c r="R208" s="1382"/>
      <c r="S208" s="1382"/>
      <c r="T208" s="1796"/>
      <c r="U208" s="1414">
        <v>4</v>
      </c>
      <c r="V208" s="1402" t="s">
        <v>1941</v>
      </c>
      <c r="W208" s="1402" t="s">
        <v>1527</v>
      </c>
      <c r="X208" s="1412" t="str">
        <f>'Required Info to Submit'!E26</f>
        <v/>
      </c>
      <c r="Y208" s="1488" t="str">
        <f>'Required Info to Submit'!K26</f>
        <v/>
      </c>
      <c r="Z208" s="1489" t="str">
        <f>'Required Info to Submit'!L26</f>
        <v/>
      </c>
      <c r="AA208" s="1412" t="str">
        <f>'Required Info to Submit'!F26</f>
        <v/>
      </c>
      <c r="AB208" s="1412" t="str">
        <f>'Required Info to Submit'!G26</f>
        <v/>
      </c>
      <c r="AC208" s="1412" t="str">
        <f>'Required Info to Submit'!H26</f>
        <v/>
      </c>
      <c r="AD208" s="1412" t="str">
        <f>'Required Info to Submit'!I26</f>
        <v/>
      </c>
      <c r="AE208" s="1412" t="str">
        <f>'Required Info to Submit'!J26</f>
        <v/>
      </c>
      <c r="AF208" s="1382"/>
      <c r="AG208" s="1382"/>
      <c r="AH208" s="1382"/>
      <c r="AI208" s="138"/>
      <c r="AJ208" s="1382"/>
      <c r="AK208" s="1382"/>
      <c r="AL208" s="1382"/>
      <c r="AM208" s="1382"/>
      <c r="AN208" s="1382"/>
      <c r="AO208" s="1382"/>
      <c r="AP208" s="1382"/>
      <c r="AQ208" s="1382"/>
      <c r="AR208" s="1382"/>
      <c r="AS208" s="1382"/>
      <c r="AT208" s="1382"/>
      <c r="AU208" s="1382"/>
      <c r="AV208" s="1382"/>
      <c r="AW208" s="1382"/>
      <c r="AX208" s="1382"/>
      <c r="AY208" s="1382"/>
      <c r="AZ208" s="1382"/>
      <c r="BA208" s="1382"/>
      <c r="BB208" s="1382"/>
      <c r="BC208" s="1382"/>
      <c r="BD208" s="1382"/>
      <c r="BE208" s="1382"/>
      <c r="BF208" s="1382"/>
      <c r="BG208" s="1382"/>
      <c r="BH208" s="1382"/>
      <c r="BI208" s="1382"/>
      <c r="BJ208" s="1382"/>
      <c r="BK208" s="1382"/>
      <c r="BL208" s="1382"/>
      <c r="BM208" s="1382"/>
      <c r="BN208" s="1382"/>
      <c r="BO208" s="1382"/>
      <c r="BP208" s="1382"/>
      <c r="BQ208" s="1382"/>
      <c r="BR208" s="1382"/>
      <c r="BS208" s="1382"/>
      <c r="BT208" s="1382"/>
      <c r="BU208" s="1382"/>
      <c r="BV208" s="1382"/>
      <c r="BW208" s="1382"/>
      <c r="BX208" s="1382"/>
      <c r="BY208" s="1382"/>
      <c r="BZ208" s="1382"/>
      <c r="CA208" s="1382"/>
      <c r="CB208" s="1382"/>
      <c r="CC208" s="1382"/>
      <c r="CD208" s="1382"/>
      <c r="CE208" s="1382"/>
      <c r="CF208" s="1382"/>
      <c r="CG208" s="1382"/>
      <c r="CH208" s="1382"/>
      <c r="CI208" s="1382"/>
      <c r="CJ208" s="1382"/>
      <c r="CK208" s="1382"/>
    </row>
    <row r="209" spans="1:89" x14ac:dyDescent="0.25">
      <c r="A209" s="1382"/>
      <c r="B209" s="1796"/>
      <c r="C209" s="1414">
        <v>5</v>
      </c>
      <c r="D209" s="1402" t="s">
        <v>1941</v>
      </c>
      <c r="E209" s="1402" t="s">
        <v>1527</v>
      </c>
      <c r="F209" s="1402" t="str">
        <f>'Required Info to Submit'!E27</f>
        <v/>
      </c>
      <c r="G209" s="1409" t="str">
        <f>'Required Info to Submit'!K27</f>
        <v/>
      </c>
      <c r="H209" s="1410" t="str">
        <f>'Required Info to Submit'!L27</f>
        <v/>
      </c>
      <c r="I209" s="1402" t="str">
        <f>'Required Info to Submit'!F27</f>
        <v/>
      </c>
      <c r="J209" s="1402" t="str">
        <f>'Required Info to Submit'!G27</f>
        <v/>
      </c>
      <c r="K209" s="1402" t="str">
        <f>'Required Info to Submit'!H27</f>
        <v/>
      </c>
      <c r="L209" s="1402" t="str">
        <f>'Required Info to Submit'!I27</f>
        <v/>
      </c>
      <c r="M209" s="1402" t="str">
        <f>'Required Info to Submit'!J27</f>
        <v/>
      </c>
      <c r="N209" s="1382"/>
      <c r="O209" s="1382"/>
      <c r="P209" s="1382"/>
      <c r="Q209" s="138"/>
      <c r="R209" s="1382"/>
      <c r="S209" s="1382"/>
      <c r="T209" s="1796"/>
      <c r="U209" s="1414">
        <v>5</v>
      </c>
      <c r="V209" s="1402" t="s">
        <v>1941</v>
      </c>
      <c r="W209" s="1402" t="s">
        <v>1527</v>
      </c>
      <c r="X209" s="1412" t="str">
        <f>'Required Info to Submit'!E27</f>
        <v/>
      </c>
      <c r="Y209" s="1488" t="str">
        <f>'Required Info to Submit'!K27</f>
        <v/>
      </c>
      <c r="Z209" s="1489" t="str">
        <f>'Required Info to Submit'!L27</f>
        <v/>
      </c>
      <c r="AA209" s="1412" t="str">
        <f>'Required Info to Submit'!F27</f>
        <v/>
      </c>
      <c r="AB209" s="1412" t="str">
        <f>'Required Info to Submit'!G27</f>
        <v/>
      </c>
      <c r="AC209" s="1412" t="str">
        <f>'Required Info to Submit'!H27</f>
        <v/>
      </c>
      <c r="AD209" s="1412" t="str">
        <f>'Required Info to Submit'!I27</f>
        <v/>
      </c>
      <c r="AE209" s="1412" t="str">
        <f>'Required Info to Submit'!J27</f>
        <v/>
      </c>
      <c r="AF209" s="1382"/>
      <c r="AG209" s="1382"/>
      <c r="AH209" s="1382"/>
      <c r="AI209" s="138"/>
      <c r="AJ209" s="1382"/>
      <c r="AK209" s="1382"/>
      <c r="AL209" s="1382"/>
      <c r="AM209" s="1382"/>
      <c r="AN209" s="1382"/>
      <c r="AO209" s="1382"/>
      <c r="AP209" s="1382"/>
      <c r="AQ209" s="1382"/>
      <c r="AR209" s="1382"/>
      <c r="AS209" s="1382"/>
      <c r="AT209" s="1382"/>
      <c r="AU209" s="1382"/>
      <c r="AV209" s="1382"/>
      <c r="AW209" s="1382"/>
      <c r="AX209" s="1382"/>
      <c r="AY209" s="1382"/>
      <c r="AZ209" s="1382"/>
      <c r="BA209" s="1382"/>
      <c r="BB209" s="1382"/>
      <c r="BC209" s="1382"/>
      <c r="BD209" s="1382"/>
      <c r="BE209" s="1382"/>
      <c r="BF209" s="1382"/>
      <c r="BG209" s="1382"/>
      <c r="BH209" s="1382"/>
      <c r="BI209" s="1382"/>
      <c r="BJ209" s="1382"/>
      <c r="BK209" s="1382"/>
      <c r="BL209" s="1382"/>
      <c r="BM209" s="1382"/>
      <c r="BN209" s="1382"/>
      <c r="BO209" s="1382"/>
      <c r="BP209" s="1382"/>
      <c r="BQ209" s="1382"/>
      <c r="BR209" s="1382"/>
      <c r="BS209" s="1382"/>
      <c r="BT209" s="1382"/>
      <c r="BU209" s="1382"/>
      <c r="BV209" s="1382"/>
      <c r="BW209" s="1382"/>
      <c r="BX209" s="1382"/>
      <c r="BY209" s="1382"/>
      <c r="BZ209" s="1382"/>
      <c r="CA209" s="1382"/>
      <c r="CB209" s="1382"/>
      <c r="CC209" s="1382"/>
      <c r="CD209" s="1382"/>
      <c r="CE209" s="1382"/>
      <c r="CF209" s="1382"/>
      <c r="CG209" s="1382"/>
      <c r="CH209" s="1382"/>
      <c r="CI209" s="1382"/>
      <c r="CJ209" s="1382"/>
      <c r="CK209" s="1382"/>
    </row>
    <row r="210" spans="1:89" x14ac:dyDescent="0.25">
      <c r="A210" s="1382"/>
      <c r="B210" s="1796"/>
      <c r="C210" s="1414">
        <v>6</v>
      </c>
      <c r="D210" s="1402" t="s">
        <v>1941</v>
      </c>
      <c r="E210" s="1402" t="s">
        <v>1527</v>
      </c>
      <c r="F210" s="1402" t="str">
        <f>'Required Info to Submit'!E28</f>
        <v/>
      </c>
      <c r="G210" s="1409" t="str">
        <f>'Required Info to Submit'!K28</f>
        <v/>
      </c>
      <c r="H210" s="1410" t="str">
        <f>'Required Info to Submit'!L28</f>
        <v/>
      </c>
      <c r="I210" s="1402" t="str">
        <f>'Required Info to Submit'!F28</f>
        <v/>
      </c>
      <c r="J210" s="1402" t="str">
        <f>'Required Info to Submit'!G28</f>
        <v/>
      </c>
      <c r="K210" s="1402" t="str">
        <f>'Required Info to Submit'!H28</f>
        <v/>
      </c>
      <c r="L210" s="1402" t="str">
        <f>'Required Info to Submit'!I28</f>
        <v/>
      </c>
      <c r="M210" s="1402" t="str">
        <f>'Required Info to Submit'!J28</f>
        <v/>
      </c>
      <c r="N210" s="1382"/>
      <c r="O210" s="1382"/>
      <c r="P210" s="1382"/>
      <c r="Q210" s="138"/>
      <c r="R210" s="1382"/>
      <c r="S210" s="1382"/>
      <c r="T210" s="1796"/>
      <c r="U210" s="1414">
        <v>6</v>
      </c>
      <c r="V210" s="1402" t="s">
        <v>1941</v>
      </c>
      <c r="W210" s="1402" t="s">
        <v>1527</v>
      </c>
      <c r="X210" s="1412" t="str">
        <f>'Required Info to Submit'!E28</f>
        <v/>
      </c>
      <c r="Y210" s="1488" t="str">
        <f>'Required Info to Submit'!K28</f>
        <v/>
      </c>
      <c r="Z210" s="1489" t="str">
        <f>'Required Info to Submit'!L28</f>
        <v/>
      </c>
      <c r="AA210" s="1412" t="str">
        <f>'Required Info to Submit'!F28</f>
        <v/>
      </c>
      <c r="AB210" s="1412" t="str">
        <f>'Required Info to Submit'!G28</f>
        <v/>
      </c>
      <c r="AC210" s="1412" t="str">
        <f>'Required Info to Submit'!H28</f>
        <v/>
      </c>
      <c r="AD210" s="1412" t="str">
        <f>'Required Info to Submit'!I28</f>
        <v/>
      </c>
      <c r="AE210" s="1412" t="str">
        <f>'Required Info to Submit'!J28</f>
        <v/>
      </c>
      <c r="AF210" s="1382"/>
      <c r="AG210" s="1382"/>
      <c r="AH210" s="1382"/>
      <c r="AI210" s="138"/>
      <c r="AJ210" s="1382"/>
      <c r="AK210" s="1382"/>
      <c r="AL210" s="1382"/>
      <c r="AM210" s="1382"/>
      <c r="AN210" s="1382"/>
      <c r="AO210" s="1382"/>
      <c r="AP210" s="1382"/>
      <c r="AQ210" s="1382"/>
      <c r="AR210" s="1382"/>
      <c r="AS210" s="1382"/>
      <c r="AT210" s="1382"/>
      <c r="AU210" s="1382"/>
      <c r="AV210" s="1382"/>
      <c r="AW210" s="1382"/>
      <c r="AX210" s="1382"/>
      <c r="AY210" s="1382"/>
      <c r="AZ210" s="1382"/>
      <c r="BA210" s="1382"/>
      <c r="BB210" s="1382"/>
      <c r="BC210" s="1382"/>
      <c r="BD210" s="1382"/>
      <c r="BE210" s="1382"/>
      <c r="BF210" s="1382"/>
      <c r="BG210" s="1382"/>
      <c r="BH210" s="1382"/>
      <c r="BI210" s="1382"/>
      <c r="BJ210" s="1382"/>
      <c r="BK210" s="1382"/>
      <c r="BL210" s="1382"/>
      <c r="BM210" s="1382"/>
      <c r="BN210" s="1382"/>
      <c r="BO210" s="1382"/>
      <c r="BP210" s="1382"/>
      <c r="BQ210" s="1382"/>
      <c r="BR210" s="1382"/>
      <c r="BS210" s="1382"/>
      <c r="BT210" s="1382"/>
      <c r="BU210" s="1382"/>
      <c r="BV210" s="1382"/>
      <c r="BW210" s="1382"/>
      <c r="BX210" s="1382"/>
      <c r="BY210" s="1382"/>
      <c r="BZ210" s="1382"/>
      <c r="CA210" s="1382"/>
      <c r="CB210" s="1382"/>
      <c r="CC210" s="1382"/>
      <c r="CD210" s="1382"/>
      <c r="CE210" s="1382"/>
      <c r="CF210" s="1382"/>
      <c r="CG210" s="1382"/>
      <c r="CH210" s="1382"/>
      <c r="CI210" s="1382"/>
      <c r="CJ210" s="1382"/>
      <c r="CK210" s="1382"/>
    </row>
    <row r="211" spans="1:89" x14ac:dyDescent="0.25">
      <c r="A211" s="1382"/>
      <c r="B211" s="1796"/>
      <c r="C211" s="1414">
        <v>7</v>
      </c>
      <c r="D211" s="1402" t="s">
        <v>1941</v>
      </c>
      <c r="E211" s="1402" t="s">
        <v>1527</v>
      </c>
      <c r="F211" s="1402" t="str">
        <f>'Required Info to Submit'!E29</f>
        <v/>
      </c>
      <c r="G211" s="1409" t="str">
        <f>'Required Info to Submit'!K29</f>
        <v/>
      </c>
      <c r="H211" s="1410" t="str">
        <f>'Required Info to Submit'!L29</f>
        <v/>
      </c>
      <c r="I211" s="1402" t="str">
        <f>'Required Info to Submit'!F29</f>
        <v/>
      </c>
      <c r="J211" s="1402" t="str">
        <f>'Required Info to Submit'!G29</f>
        <v/>
      </c>
      <c r="K211" s="1402" t="str">
        <f>'Required Info to Submit'!H29</f>
        <v/>
      </c>
      <c r="L211" s="1402" t="str">
        <f>'Required Info to Submit'!I29</f>
        <v/>
      </c>
      <c r="M211" s="1402" t="str">
        <f>'Required Info to Submit'!J29</f>
        <v/>
      </c>
      <c r="N211" s="1382"/>
      <c r="O211" s="1382"/>
      <c r="P211" s="1382"/>
      <c r="Q211" s="138"/>
      <c r="R211" s="1382"/>
      <c r="S211" s="1382"/>
      <c r="T211" s="1796"/>
      <c r="U211" s="1414">
        <v>7</v>
      </c>
      <c r="V211" s="1402" t="s">
        <v>1941</v>
      </c>
      <c r="W211" s="1402" t="s">
        <v>1527</v>
      </c>
      <c r="X211" s="1412" t="str">
        <f>'Required Info to Submit'!E29</f>
        <v/>
      </c>
      <c r="Y211" s="1488" t="str">
        <f>'Required Info to Submit'!K29</f>
        <v/>
      </c>
      <c r="Z211" s="1489" t="str">
        <f>'Required Info to Submit'!L29</f>
        <v/>
      </c>
      <c r="AA211" s="1412" t="str">
        <f>'Required Info to Submit'!F29</f>
        <v/>
      </c>
      <c r="AB211" s="1412" t="str">
        <f>'Required Info to Submit'!G29</f>
        <v/>
      </c>
      <c r="AC211" s="1412" t="str">
        <f>'Required Info to Submit'!H29</f>
        <v/>
      </c>
      <c r="AD211" s="1412" t="str">
        <f>'Required Info to Submit'!I29</f>
        <v/>
      </c>
      <c r="AE211" s="1412" t="str">
        <f>'Required Info to Submit'!J29</f>
        <v/>
      </c>
      <c r="AF211" s="1382"/>
      <c r="AG211" s="1382"/>
      <c r="AH211" s="1382"/>
      <c r="AI211" s="138"/>
      <c r="AJ211" s="1382"/>
      <c r="AK211" s="1382"/>
      <c r="AL211" s="1382"/>
      <c r="AM211" s="1382"/>
      <c r="AN211" s="1382"/>
      <c r="AO211" s="1382"/>
      <c r="AP211" s="1382"/>
      <c r="AQ211" s="1382"/>
      <c r="AR211" s="1382"/>
      <c r="AS211" s="1382"/>
      <c r="AT211" s="1382"/>
      <c r="AU211" s="1382"/>
      <c r="AV211" s="1382"/>
      <c r="AW211" s="1382"/>
      <c r="AX211" s="1382"/>
      <c r="AY211" s="1382"/>
      <c r="AZ211" s="1382"/>
      <c r="BA211" s="1382"/>
      <c r="BB211" s="1382"/>
      <c r="BC211" s="1382"/>
      <c r="BD211" s="1382"/>
      <c r="BE211" s="1382"/>
      <c r="BF211" s="1382"/>
      <c r="BG211" s="1382"/>
      <c r="BH211" s="1382"/>
      <c r="BI211" s="1382"/>
      <c r="BJ211" s="1382"/>
      <c r="BK211" s="1382"/>
      <c r="BL211" s="1382"/>
      <c r="BM211" s="1382"/>
      <c r="BN211" s="1382"/>
      <c r="BO211" s="1382"/>
      <c r="BP211" s="1382"/>
      <c r="BQ211" s="1382"/>
      <c r="BR211" s="1382"/>
      <c r="BS211" s="1382"/>
      <c r="BT211" s="1382"/>
      <c r="BU211" s="1382"/>
      <c r="BV211" s="1382"/>
      <c r="BW211" s="1382"/>
      <c r="BX211" s="1382"/>
      <c r="BY211" s="1382"/>
      <c r="BZ211" s="1382"/>
      <c r="CA211" s="1382"/>
      <c r="CB211" s="1382"/>
      <c r="CC211" s="1382"/>
      <c r="CD211" s="1382"/>
      <c r="CE211" s="1382"/>
      <c r="CF211" s="1382"/>
      <c r="CG211" s="1382"/>
      <c r="CH211" s="1382"/>
      <c r="CI211" s="1382"/>
      <c r="CJ211" s="1382"/>
      <c r="CK211" s="1382"/>
    </row>
    <row r="212" spans="1:89" x14ac:dyDescent="0.25">
      <c r="A212" s="1382"/>
      <c r="B212" s="1796"/>
      <c r="C212" s="1414">
        <v>8</v>
      </c>
      <c r="D212" s="1402" t="s">
        <v>1941</v>
      </c>
      <c r="E212" s="1402" t="s">
        <v>1527</v>
      </c>
      <c r="F212" s="1402" t="str">
        <f>'Required Info to Submit'!E30</f>
        <v/>
      </c>
      <c r="G212" s="1409" t="str">
        <f>'Required Info to Submit'!K30</f>
        <v/>
      </c>
      <c r="H212" s="1410" t="str">
        <f>'Required Info to Submit'!L30</f>
        <v/>
      </c>
      <c r="I212" s="1402" t="str">
        <f>'Required Info to Submit'!F30</f>
        <v/>
      </c>
      <c r="J212" s="1402" t="str">
        <f>'Required Info to Submit'!G30</f>
        <v/>
      </c>
      <c r="K212" s="1402" t="str">
        <f>'Required Info to Submit'!H30</f>
        <v/>
      </c>
      <c r="L212" s="1402" t="str">
        <f>'Required Info to Submit'!I30</f>
        <v/>
      </c>
      <c r="M212" s="1402" t="str">
        <f>'Required Info to Submit'!J30</f>
        <v/>
      </c>
      <c r="N212" s="1382"/>
      <c r="O212" s="1382"/>
      <c r="P212" s="1382"/>
      <c r="Q212" s="138"/>
      <c r="R212" s="1382"/>
      <c r="S212" s="1382"/>
      <c r="T212" s="1796"/>
      <c r="U212" s="1414">
        <v>8</v>
      </c>
      <c r="V212" s="1402" t="s">
        <v>1941</v>
      </c>
      <c r="W212" s="1402" t="s">
        <v>1527</v>
      </c>
      <c r="X212" s="1412" t="str">
        <f>'Required Info to Submit'!E30</f>
        <v/>
      </c>
      <c r="Y212" s="1488" t="str">
        <f>'Required Info to Submit'!K30</f>
        <v/>
      </c>
      <c r="Z212" s="1489" t="str">
        <f>'Required Info to Submit'!L30</f>
        <v/>
      </c>
      <c r="AA212" s="1412" t="str">
        <f>'Required Info to Submit'!F30</f>
        <v/>
      </c>
      <c r="AB212" s="1412" t="str">
        <f>'Required Info to Submit'!G30</f>
        <v/>
      </c>
      <c r="AC212" s="1412" t="str">
        <f>'Required Info to Submit'!H30</f>
        <v/>
      </c>
      <c r="AD212" s="1412" t="str">
        <f>'Required Info to Submit'!I30</f>
        <v/>
      </c>
      <c r="AE212" s="1412" t="str">
        <f>'Required Info to Submit'!J30</f>
        <v/>
      </c>
      <c r="AF212" s="1382"/>
      <c r="AG212" s="1382"/>
      <c r="AH212" s="1382"/>
      <c r="AI212" s="138"/>
      <c r="AJ212" s="1382"/>
      <c r="AK212" s="1382"/>
      <c r="AL212" s="1382"/>
      <c r="AM212" s="1382"/>
      <c r="AN212" s="1382"/>
      <c r="AO212" s="1382"/>
      <c r="AP212" s="1382"/>
      <c r="AQ212" s="1382"/>
      <c r="AR212" s="1382"/>
      <c r="AS212" s="1382"/>
      <c r="AT212" s="1382"/>
      <c r="AU212" s="1382"/>
      <c r="AV212" s="1382"/>
      <c r="AW212" s="1382"/>
      <c r="AX212" s="1382"/>
      <c r="AY212" s="1382"/>
      <c r="AZ212" s="1382"/>
      <c r="BA212" s="1382"/>
      <c r="BB212" s="1382"/>
      <c r="BC212" s="1382"/>
      <c r="BD212" s="1382"/>
      <c r="BE212" s="1382"/>
      <c r="BF212" s="1382"/>
      <c r="BG212" s="1382"/>
      <c r="BH212" s="1382"/>
      <c r="BI212" s="1382"/>
      <c r="BJ212" s="1382"/>
      <c r="BK212" s="1382"/>
      <c r="BL212" s="1382"/>
      <c r="BM212" s="1382"/>
      <c r="BN212" s="1382"/>
      <c r="BO212" s="1382"/>
      <c r="BP212" s="1382"/>
      <c r="BQ212" s="1382"/>
      <c r="BR212" s="1382"/>
      <c r="BS212" s="1382"/>
      <c r="BT212" s="1382"/>
      <c r="BU212" s="1382"/>
      <c r="BV212" s="1382"/>
      <c r="BW212" s="1382"/>
      <c r="BX212" s="1382"/>
      <c r="BY212" s="1382"/>
      <c r="BZ212" s="1382"/>
      <c r="CA212" s="1382"/>
      <c r="CB212" s="1382"/>
      <c r="CC212" s="1382"/>
      <c r="CD212" s="1382"/>
      <c r="CE212" s="1382"/>
      <c r="CF212" s="1382"/>
      <c r="CG212" s="1382"/>
      <c r="CH212" s="1382"/>
      <c r="CI212" s="1382"/>
      <c r="CJ212" s="1382"/>
      <c r="CK212" s="1382"/>
    </row>
    <row r="213" spans="1:89" x14ac:dyDescent="0.25">
      <c r="A213" s="1382"/>
      <c r="B213" s="1796"/>
      <c r="C213" s="1414">
        <v>9</v>
      </c>
      <c r="D213" s="1402" t="s">
        <v>1941</v>
      </c>
      <c r="E213" s="1402" t="s">
        <v>1527</v>
      </c>
      <c r="F213" s="1402" t="str">
        <f>'Required Info to Submit'!E31</f>
        <v/>
      </c>
      <c r="G213" s="1409" t="str">
        <f>'Required Info to Submit'!K31</f>
        <v/>
      </c>
      <c r="H213" s="1410" t="str">
        <f>'Required Info to Submit'!L31</f>
        <v/>
      </c>
      <c r="I213" s="1402" t="str">
        <f>'Required Info to Submit'!F31</f>
        <v/>
      </c>
      <c r="J213" s="1402" t="str">
        <f>'Required Info to Submit'!G31</f>
        <v/>
      </c>
      <c r="K213" s="1402" t="str">
        <f>'Required Info to Submit'!H31</f>
        <v/>
      </c>
      <c r="L213" s="1402" t="str">
        <f>'Required Info to Submit'!I31</f>
        <v/>
      </c>
      <c r="M213" s="1402" t="str">
        <f>'Required Info to Submit'!J31</f>
        <v/>
      </c>
      <c r="N213" s="1382"/>
      <c r="O213" s="1382"/>
      <c r="P213" s="1382"/>
      <c r="Q213" s="138"/>
      <c r="R213" s="1382"/>
      <c r="S213" s="1382"/>
      <c r="T213" s="1796"/>
      <c r="U213" s="1414">
        <v>9</v>
      </c>
      <c r="V213" s="1402" t="s">
        <v>1941</v>
      </c>
      <c r="W213" s="1402" t="s">
        <v>1527</v>
      </c>
      <c r="X213" s="1412" t="str">
        <f>'Required Info to Submit'!E31</f>
        <v/>
      </c>
      <c r="Y213" s="1488" t="str">
        <f>'Required Info to Submit'!K31</f>
        <v/>
      </c>
      <c r="Z213" s="1489" t="str">
        <f>'Required Info to Submit'!L31</f>
        <v/>
      </c>
      <c r="AA213" s="1412" t="str">
        <f>'Required Info to Submit'!F31</f>
        <v/>
      </c>
      <c r="AB213" s="1412" t="str">
        <f>'Required Info to Submit'!G31</f>
        <v/>
      </c>
      <c r="AC213" s="1412" t="str">
        <f>'Required Info to Submit'!H31</f>
        <v/>
      </c>
      <c r="AD213" s="1412" t="str">
        <f>'Required Info to Submit'!I31</f>
        <v/>
      </c>
      <c r="AE213" s="1412" t="str">
        <f>'Required Info to Submit'!J31</f>
        <v/>
      </c>
      <c r="AF213" s="1382"/>
      <c r="AG213" s="1382"/>
      <c r="AH213" s="1382"/>
      <c r="AI213" s="138"/>
      <c r="AJ213" s="1382"/>
      <c r="AK213" s="1382"/>
      <c r="AL213" s="1382"/>
      <c r="AM213" s="1382"/>
      <c r="AN213" s="1382"/>
      <c r="AO213" s="1382"/>
      <c r="AP213" s="1382"/>
      <c r="AQ213" s="1382"/>
      <c r="AR213" s="1382"/>
      <c r="AS213" s="1382"/>
      <c r="AT213" s="1382"/>
      <c r="AU213" s="1382"/>
      <c r="AV213" s="1382"/>
      <c r="AW213" s="1382"/>
      <c r="AX213" s="1382"/>
      <c r="AY213" s="1382"/>
      <c r="AZ213" s="1382"/>
      <c r="BA213" s="1382"/>
      <c r="BB213" s="1382"/>
      <c r="BC213" s="1382"/>
      <c r="BD213" s="1382"/>
      <c r="BE213" s="1382"/>
      <c r="BF213" s="1382"/>
      <c r="BG213" s="1382"/>
      <c r="BH213" s="1382"/>
      <c r="BI213" s="1382"/>
      <c r="BJ213" s="1382"/>
      <c r="BK213" s="1382"/>
      <c r="BL213" s="1382"/>
      <c r="BM213" s="1382"/>
      <c r="BN213" s="1382"/>
      <c r="BO213" s="1382"/>
      <c r="BP213" s="1382"/>
      <c r="BQ213" s="1382"/>
      <c r="BR213" s="1382"/>
      <c r="BS213" s="1382"/>
      <c r="BT213" s="1382"/>
      <c r="BU213" s="1382"/>
      <c r="BV213" s="1382"/>
      <c r="BW213" s="1382"/>
      <c r="BX213" s="1382"/>
      <c r="BY213" s="1382"/>
      <c r="BZ213" s="1382"/>
      <c r="CA213" s="1382"/>
      <c r="CB213" s="1382"/>
      <c r="CC213" s="1382"/>
      <c r="CD213" s="1382"/>
      <c r="CE213" s="1382"/>
      <c r="CF213" s="1382"/>
      <c r="CG213" s="1382"/>
      <c r="CH213" s="1382"/>
      <c r="CI213" s="1382"/>
      <c r="CJ213" s="1382"/>
      <c r="CK213" s="1382"/>
    </row>
    <row r="214" spans="1:89" ht="15.75" thickBot="1" x14ac:dyDescent="0.3">
      <c r="A214" s="1382"/>
      <c r="B214" s="1797"/>
      <c r="C214" s="1416">
        <v>10</v>
      </c>
      <c r="D214" s="1404" t="s">
        <v>1941</v>
      </c>
      <c r="E214" s="1404" t="s">
        <v>1527</v>
      </c>
      <c r="F214" s="1404" t="str">
        <f>'Required Info to Submit'!E32</f>
        <v/>
      </c>
      <c r="G214" s="1417" t="str">
        <f>'Required Info to Submit'!K32</f>
        <v/>
      </c>
      <c r="H214" s="1479" t="str">
        <f>'Required Info to Submit'!L32</f>
        <v/>
      </c>
      <c r="I214" s="1404" t="str">
        <f>'Required Info to Submit'!F32</f>
        <v/>
      </c>
      <c r="J214" s="1404" t="str">
        <f>'Required Info to Submit'!G32</f>
        <v/>
      </c>
      <c r="K214" s="1404" t="str">
        <f>'Required Info to Submit'!H32</f>
        <v/>
      </c>
      <c r="L214" s="1404" t="str">
        <f>'Required Info to Submit'!I32</f>
        <v/>
      </c>
      <c r="M214" s="1404" t="str">
        <f>'Required Info to Submit'!J32</f>
        <v/>
      </c>
      <c r="N214" s="257"/>
      <c r="O214" s="257"/>
      <c r="P214" s="257"/>
      <c r="Q214" s="258"/>
      <c r="R214" s="1382"/>
      <c r="S214" s="1382"/>
      <c r="T214" s="1797"/>
      <c r="U214" s="1416">
        <v>10</v>
      </c>
      <c r="V214" s="1404" t="s">
        <v>1941</v>
      </c>
      <c r="W214" s="1404" t="s">
        <v>1527</v>
      </c>
      <c r="X214" s="1419" t="str">
        <f>'Required Info to Submit'!E32</f>
        <v/>
      </c>
      <c r="Y214" s="1504" t="str">
        <f>'Required Info to Submit'!K32</f>
        <v/>
      </c>
      <c r="Z214" s="1505" t="str">
        <f>'Required Info to Submit'!L32</f>
        <v/>
      </c>
      <c r="AA214" s="1419" t="str">
        <f>'Required Info to Submit'!F32</f>
        <v/>
      </c>
      <c r="AB214" s="1419" t="str">
        <f>'Required Info to Submit'!G32</f>
        <v/>
      </c>
      <c r="AC214" s="1419" t="str">
        <f>'Required Info to Submit'!H32</f>
        <v/>
      </c>
      <c r="AD214" s="1419" t="str">
        <f>'Required Info to Submit'!I32</f>
        <v/>
      </c>
      <c r="AE214" s="1419" t="str">
        <f>'Required Info to Submit'!J32</f>
        <v/>
      </c>
      <c r="AF214" s="257"/>
      <c r="AG214" s="257"/>
      <c r="AH214" s="257"/>
      <c r="AI214" s="258"/>
      <c r="AJ214" s="1382"/>
      <c r="AK214" s="1382"/>
      <c r="AL214" s="1382"/>
      <c r="AM214" s="1382"/>
      <c r="AN214" s="1382"/>
      <c r="AO214" s="1382"/>
      <c r="AP214" s="1382"/>
      <c r="AQ214" s="1382"/>
      <c r="AR214" s="1382"/>
      <c r="AS214" s="1382"/>
      <c r="AT214" s="1382"/>
      <c r="AU214" s="1382"/>
      <c r="AV214" s="1382"/>
      <c r="AW214" s="1382"/>
      <c r="AX214" s="1382"/>
      <c r="AY214" s="1382"/>
      <c r="AZ214" s="1382"/>
      <c r="BA214" s="1382"/>
      <c r="BB214" s="1382"/>
      <c r="BC214" s="1382"/>
      <c r="BD214" s="1382"/>
      <c r="BE214" s="1382"/>
      <c r="BF214" s="1382"/>
      <c r="BG214" s="1382"/>
      <c r="BH214" s="1382"/>
      <c r="BI214" s="1382"/>
      <c r="BJ214" s="1382"/>
      <c r="BK214" s="1382"/>
      <c r="BL214" s="1382"/>
      <c r="BM214" s="1382"/>
      <c r="BN214" s="1382"/>
      <c r="BO214" s="1382"/>
      <c r="BP214" s="1382"/>
      <c r="BQ214" s="1382"/>
      <c r="BR214" s="1382"/>
      <c r="BS214" s="1382"/>
      <c r="BT214" s="1382"/>
      <c r="BU214" s="1382"/>
      <c r="BV214" s="1382"/>
      <c r="BW214" s="1382"/>
      <c r="BX214" s="1382"/>
      <c r="BY214" s="1382"/>
      <c r="BZ214" s="1382"/>
      <c r="CA214" s="1382"/>
      <c r="CB214" s="1382"/>
      <c r="CC214" s="1382"/>
      <c r="CD214" s="1382"/>
      <c r="CE214" s="1382"/>
      <c r="CF214" s="1382"/>
      <c r="CG214" s="1382"/>
      <c r="CH214" s="1382"/>
      <c r="CI214" s="1382"/>
      <c r="CJ214" s="1382"/>
      <c r="CK214" s="1382"/>
    </row>
    <row r="215" spans="1:89" x14ac:dyDescent="0.25">
      <c r="A215" s="1382"/>
      <c r="B215" s="1382"/>
      <c r="C215" s="1382"/>
      <c r="D215" s="1382"/>
      <c r="E215" s="1382"/>
      <c r="F215" s="1382"/>
      <c r="G215" s="1382"/>
      <c r="H215" s="1382"/>
      <c r="I215" s="1382"/>
      <c r="J215" s="1382"/>
      <c r="K215" s="1382"/>
      <c r="L215" s="1382"/>
      <c r="M215" s="1382"/>
      <c r="N215" s="1382"/>
      <c r="O215" s="1382"/>
      <c r="P215" s="1382"/>
      <c r="Q215" s="1382"/>
      <c r="R215" s="1382"/>
      <c r="S215" s="1382"/>
      <c r="T215" s="1382"/>
      <c r="U215" s="1382"/>
      <c r="V215" s="1382"/>
      <c r="W215" s="1382"/>
      <c r="X215" s="1382"/>
      <c r="Y215" s="1382"/>
      <c r="Z215" s="1382"/>
      <c r="AA215" s="1382"/>
      <c r="AB215" s="1382"/>
      <c r="AC215" s="1382"/>
      <c r="AD215" s="1382"/>
      <c r="AE215" s="1382"/>
      <c r="AF215" s="1382"/>
      <c r="AG215" s="1382"/>
      <c r="AH215" s="1382"/>
      <c r="AI215" s="1382"/>
      <c r="AJ215" s="1382"/>
      <c r="AK215" s="1382"/>
      <c r="AL215" s="1382"/>
      <c r="AM215" s="1382"/>
      <c r="AN215" s="1382"/>
      <c r="AO215" s="1382"/>
      <c r="AP215" s="1382"/>
      <c r="AQ215" s="1382"/>
      <c r="AR215" s="1382"/>
      <c r="AS215" s="1382"/>
      <c r="AT215" s="1382"/>
      <c r="AU215" s="1382"/>
      <c r="AV215" s="1382"/>
      <c r="AW215" s="1382"/>
      <c r="AX215" s="1382"/>
      <c r="AY215" s="1382"/>
      <c r="AZ215" s="1382"/>
      <c r="BA215" s="1382"/>
      <c r="BB215" s="1382"/>
      <c r="BC215" s="1382"/>
      <c r="BD215" s="1382"/>
      <c r="BE215" s="1382"/>
      <c r="BF215" s="1382"/>
      <c r="BG215" s="1382"/>
      <c r="BH215" s="1382"/>
      <c r="BI215" s="1382"/>
      <c r="BJ215" s="1382"/>
      <c r="BK215" s="1382"/>
      <c r="BL215" s="1382"/>
      <c r="BM215" s="1382"/>
      <c r="BN215" s="1382"/>
      <c r="BO215" s="1382"/>
      <c r="BP215" s="1382"/>
      <c r="BQ215" s="1382"/>
      <c r="BR215" s="1382"/>
      <c r="BS215" s="1382"/>
      <c r="BT215" s="1382"/>
      <c r="BU215" s="1382"/>
      <c r="BV215" s="1382"/>
      <c r="BW215" s="1382"/>
      <c r="BX215" s="1382"/>
      <c r="BY215" s="1382"/>
      <c r="BZ215" s="1382"/>
      <c r="CA215" s="1382"/>
      <c r="CB215" s="1382"/>
      <c r="CC215" s="1382"/>
      <c r="CD215" s="1382"/>
      <c r="CE215" s="1382"/>
      <c r="CF215" s="1382"/>
      <c r="CG215" s="1382"/>
      <c r="CH215" s="1382"/>
      <c r="CI215" s="1382"/>
      <c r="CJ215" s="1382"/>
      <c r="CK215" s="1382"/>
    </row>
    <row r="216" spans="1:89" ht="15.75" thickBot="1" x14ac:dyDescent="0.3">
      <c r="A216" s="1382"/>
      <c r="B216" s="1382"/>
      <c r="C216" s="1382"/>
      <c r="D216" s="1382"/>
      <c r="E216" s="1382"/>
      <c r="F216" s="1382"/>
      <c r="G216" s="1382"/>
      <c r="H216" s="1382"/>
      <c r="I216" s="1382"/>
      <c r="J216" s="1382"/>
      <c r="K216" s="1382"/>
      <c r="L216" s="1382"/>
      <c r="M216" s="1382"/>
      <c r="N216" s="1382"/>
      <c r="O216" s="1382"/>
      <c r="P216" s="1382"/>
      <c r="Q216" s="1382"/>
      <c r="R216" s="1382"/>
      <c r="S216" s="1382"/>
      <c r="T216" s="1382"/>
      <c r="U216" s="1382"/>
      <c r="V216" s="1382"/>
      <c r="W216" s="1382"/>
      <c r="X216" s="1382"/>
      <c r="Y216" s="1382"/>
      <c r="Z216" s="1382"/>
      <c r="AA216" s="1382"/>
      <c r="AB216" s="1382"/>
      <c r="AC216" s="1382"/>
      <c r="AD216" s="1382"/>
      <c r="AE216" s="1382"/>
      <c r="AF216" s="1382"/>
      <c r="AG216" s="1382"/>
      <c r="AH216" s="1382"/>
      <c r="AI216" s="1382"/>
      <c r="AJ216" s="1382"/>
      <c r="AK216" s="1382"/>
      <c r="AL216" s="1382"/>
      <c r="AM216" s="1382"/>
      <c r="AN216" s="1382"/>
      <c r="AO216" s="1382"/>
      <c r="AP216" s="1382"/>
      <c r="AQ216" s="1382"/>
      <c r="AR216" s="1382"/>
      <c r="AS216" s="1382"/>
      <c r="AT216" s="1382"/>
      <c r="AU216" s="1382"/>
      <c r="AV216" s="1382"/>
      <c r="AW216" s="1382"/>
      <c r="AX216" s="1382"/>
      <c r="AY216" s="1382"/>
      <c r="AZ216" s="1382"/>
      <c r="BA216" s="1382"/>
      <c r="BB216" s="1382"/>
      <c r="BC216" s="1382"/>
      <c r="BD216" s="1382"/>
      <c r="BE216" s="1382"/>
      <c r="BF216" s="1382"/>
      <c r="BG216" s="1382"/>
      <c r="BH216" s="1382"/>
      <c r="BI216" s="1382"/>
      <c r="BJ216" s="1382"/>
      <c r="BK216" s="1382"/>
      <c r="BL216" s="1382"/>
      <c r="BM216" s="1382"/>
      <c r="BN216" s="1382"/>
      <c r="BO216" s="1382"/>
      <c r="BP216" s="1382"/>
      <c r="BQ216" s="1382"/>
      <c r="BR216" s="1382"/>
      <c r="BS216" s="1382"/>
      <c r="BT216" s="1382"/>
      <c r="BU216" s="1382"/>
      <c r="BV216" s="1382"/>
      <c r="BW216" s="1382"/>
      <c r="BX216" s="1382"/>
      <c r="BY216" s="1382"/>
      <c r="BZ216" s="1382"/>
      <c r="CA216" s="1382"/>
      <c r="CB216" s="1382"/>
      <c r="CC216" s="1382"/>
      <c r="CD216" s="1382"/>
      <c r="CE216" s="1382"/>
      <c r="CF216" s="1382"/>
      <c r="CG216" s="1382"/>
      <c r="CH216" s="1382"/>
      <c r="CI216" s="1382"/>
      <c r="CJ216" s="1382"/>
      <c r="CK216" s="1382"/>
    </row>
    <row r="217" spans="1:89" ht="44.25" customHeight="1" thickBot="1" x14ac:dyDescent="0.3">
      <c r="A217" s="1382"/>
      <c r="B217" s="1388"/>
      <c r="C217" s="1383" t="s">
        <v>1483</v>
      </c>
      <c r="D217" s="1383" t="s">
        <v>1594</v>
      </c>
      <c r="E217" s="1383" t="s">
        <v>794</v>
      </c>
      <c r="F217" s="1383" t="s">
        <v>1599</v>
      </c>
      <c r="G217" s="1383" t="s">
        <v>1917</v>
      </c>
      <c r="H217" s="1384" t="s">
        <v>1918</v>
      </c>
      <c r="I217" s="1384" t="s">
        <v>1919</v>
      </c>
      <c r="J217" s="1383" t="s">
        <v>1942</v>
      </c>
      <c r="K217" s="1383" t="s">
        <v>1920</v>
      </c>
      <c r="L217" s="1384" t="s">
        <v>1497</v>
      </c>
      <c r="M217" s="1384" t="s">
        <v>1481</v>
      </c>
      <c r="N217" s="1383" t="s">
        <v>1482</v>
      </c>
      <c r="O217" s="1384" t="s">
        <v>730</v>
      </c>
      <c r="P217" s="1384" t="s">
        <v>732</v>
      </c>
      <c r="Q217" s="1384" t="s">
        <v>1598</v>
      </c>
      <c r="R217" s="1382"/>
      <c r="S217" s="1382"/>
      <c r="T217" s="1388"/>
      <c r="U217" s="1383" t="s">
        <v>1483</v>
      </c>
      <c r="V217" s="1383" t="s">
        <v>1594</v>
      </c>
      <c r="W217" s="1383" t="s">
        <v>794</v>
      </c>
      <c r="X217" s="1383" t="s">
        <v>1599</v>
      </c>
      <c r="Y217" s="1383" t="s">
        <v>1917</v>
      </c>
      <c r="Z217" s="1384" t="s">
        <v>1918</v>
      </c>
      <c r="AA217" s="1384" t="s">
        <v>1919</v>
      </c>
      <c r="AB217" s="1383" t="s">
        <v>1942</v>
      </c>
      <c r="AC217" s="1383" t="s">
        <v>1920</v>
      </c>
      <c r="AD217" s="1384" t="s">
        <v>1497</v>
      </c>
      <c r="AE217" s="1384" t="s">
        <v>1481</v>
      </c>
      <c r="AF217" s="1383" t="s">
        <v>1482</v>
      </c>
      <c r="AG217" s="1383" t="s">
        <v>730</v>
      </c>
      <c r="AH217" s="1383" t="s">
        <v>732</v>
      </c>
      <c r="AI217" s="1384" t="s">
        <v>1598</v>
      </c>
      <c r="AJ217" s="1382"/>
      <c r="AK217" s="1382"/>
      <c r="AL217" s="1388"/>
      <c r="AM217" s="1383" t="s">
        <v>1483</v>
      </c>
      <c r="AN217" s="1383" t="s">
        <v>1594</v>
      </c>
      <c r="AO217" s="1383" t="s">
        <v>794</v>
      </c>
      <c r="AP217" s="1383" t="s">
        <v>1599</v>
      </c>
      <c r="AQ217" s="1383" t="s">
        <v>1917</v>
      </c>
      <c r="AR217" s="1384" t="s">
        <v>1918</v>
      </c>
      <c r="AS217" s="1384" t="s">
        <v>1919</v>
      </c>
      <c r="AT217" s="1383" t="s">
        <v>1942</v>
      </c>
      <c r="AU217" s="1383" t="s">
        <v>1920</v>
      </c>
      <c r="AV217" s="1384" t="s">
        <v>1497</v>
      </c>
      <c r="AW217" s="1384" t="s">
        <v>1481</v>
      </c>
      <c r="AX217" s="1383" t="s">
        <v>1482</v>
      </c>
      <c r="AY217" s="1383" t="s">
        <v>730</v>
      </c>
      <c r="AZ217" s="1383" t="s">
        <v>732</v>
      </c>
      <c r="BA217" s="1384" t="s">
        <v>1598</v>
      </c>
      <c r="BB217" s="1382"/>
      <c r="BC217" s="1388"/>
      <c r="BD217" s="1383" t="s">
        <v>1483</v>
      </c>
      <c r="BE217" s="1383" t="s">
        <v>1594</v>
      </c>
      <c r="BF217" s="1383" t="s">
        <v>794</v>
      </c>
      <c r="BG217" s="1383" t="s">
        <v>1599</v>
      </c>
      <c r="BH217" s="1383" t="s">
        <v>1917</v>
      </c>
      <c r="BI217" s="1384" t="s">
        <v>1918</v>
      </c>
      <c r="BJ217" s="1384" t="s">
        <v>1919</v>
      </c>
      <c r="BK217" s="1383" t="s">
        <v>1942</v>
      </c>
      <c r="BL217" s="1383" t="s">
        <v>1920</v>
      </c>
      <c r="BM217" s="1384" t="s">
        <v>1497</v>
      </c>
      <c r="BN217" s="1384" t="s">
        <v>1481</v>
      </c>
      <c r="BO217" s="1383" t="s">
        <v>1482</v>
      </c>
      <c r="BP217" s="1383" t="s">
        <v>730</v>
      </c>
      <c r="BQ217" s="1383" t="s">
        <v>732</v>
      </c>
      <c r="BR217" s="1384" t="s">
        <v>1598</v>
      </c>
      <c r="BS217" s="1382"/>
      <c r="BT217" s="1388"/>
      <c r="BU217" s="1383" t="s">
        <v>1483</v>
      </c>
      <c r="BV217" s="1383" t="s">
        <v>1594</v>
      </c>
      <c r="BW217" s="1383" t="s">
        <v>794</v>
      </c>
      <c r="BX217" s="1383" t="s">
        <v>1599</v>
      </c>
      <c r="BY217" s="1383" t="s">
        <v>1917</v>
      </c>
      <c r="BZ217" s="1384" t="s">
        <v>1918</v>
      </c>
      <c r="CA217" s="1384" t="s">
        <v>1919</v>
      </c>
      <c r="CB217" s="1383" t="s">
        <v>1942</v>
      </c>
      <c r="CC217" s="1383" t="s">
        <v>1920</v>
      </c>
      <c r="CD217" s="1384" t="s">
        <v>1497</v>
      </c>
      <c r="CE217" s="1384" t="s">
        <v>1481</v>
      </c>
      <c r="CF217" s="1383" t="s">
        <v>1482</v>
      </c>
      <c r="CG217" s="1383" t="s">
        <v>730</v>
      </c>
      <c r="CH217" s="1383" t="s">
        <v>732</v>
      </c>
      <c r="CI217" s="1384" t="s">
        <v>1598</v>
      </c>
      <c r="CJ217" s="1382"/>
      <c r="CK217" s="1382"/>
    </row>
    <row r="218" spans="1:89" ht="78.75" customHeight="1" thickBot="1" x14ac:dyDescent="0.3">
      <c r="A218" s="1382"/>
      <c r="B218" s="1390" t="s">
        <v>1921</v>
      </c>
      <c r="C218" s="1391" t="s">
        <v>1642</v>
      </c>
      <c r="D218" s="1392">
        <v>1301</v>
      </c>
      <c r="E218" s="1387" t="s">
        <v>1968</v>
      </c>
      <c r="F218" s="1387" t="s">
        <v>1600</v>
      </c>
      <c r="G218" s="1385" t="str" cm="1">
        <f t="array" aca="1" ref="G218" ca="1">INDIRECT("'Incentives Worksheet'!P"&amp;'Configurable Tab'!H19+3)</f>
        <v>Same as Payout Cycle</v>
      </c>
      <c r="H218" s="1385" t="str" cm="1">
        <f t="array" aca="1" ref="H218" ca="1">IF(ISBLANK(INDIRECT("'Incentives Worksheet'!H"&amp;'Configurable Tab'!H19+3)),"",INDIRECT("'Incentives Worksheet'!H"&amp;'Configurable Tab'!H19+3))</f>
        <v/>
      </c>
      <c r="I218" s="1385" t="str" cm="1">
        <f t="array" aca="1" ref="I218" ca="1">IF(INDIRECT("'Incentives Worksheet'!R"&amp;'Configurable Tab'!H19+3)="USF Calendar","Fiscal",INDIRECT("'Incentives Worksheet'!R"&amp;'Configurable Tab'!H19+3))</f>
        <v>Fiscal</v>
      </c>
      <c r="J218" s="1385" t="str" cm="1">
        <f t="array" aca="1" ref="J218" ca="1">IF(INDIRECT("'Incentives Worksheet'!L"&amp;'Configurable Tab'!H19+9)="All"," Select All Products","Unselect All Products")</f>
        <v xml:space="preserve"> Select All Products</v>
      </c>
      <c r="K218" s="1385" t="str" cm="1">
        <f t="array" aca="1" ref="K218" ca="1">IF(INDIRECT("'Incentives Worksheet'!T"&amp;'Configurable Tab'!H19+3)="Yes","Post to GL","")</f>
        <v/>
      </c>
      <c r="L218" s="1385" t="str" cm="1">
        <f t="array" aca="1" ref="L218" ca="1">IF(ISBLANK(INDIRECT("'Incentives Worksheet'!L"&amp;'Configurable Tab'!H19+3)),"",INDIRECT("'Incentives Worksheet'!L"&amp;'Configurable Tab'!H19+3))</f>
        <v/>
      </c>
      <c r="M218" s="1385" t="str" cm="1">
        <f t="array" aca="1" ref="M218" ca="1">IF(ISBLANK(INDIRECT("'Incentives Worksheet'!J"&amp;'Configurable Tab'!H19+3)),"",INDIRECT("'Incentives Worksheet'!J"&amp;'Configurable Tab'!H19+3))</f>
        <v/>
      </c>
      <c r="N218" s="1385" t="str" cm="1">
        <f t="array" aca="1" ref="N218" ca="1">IF(ISBLANK(INDIRECT("'Incentives Worksheet'!N"&amp;'Configurable Tab'!H19+3)),"",INDIRECT("'Incentives Worksheet'!N"&amp;'Configurable Tab'!H19+3))</f>
        <v/>
      </c>
      <c r="O218" s="1386" t="str" cm="1">
        <f t="array" aca="1" ref="O218" ca="1">INDIRECT("'Incentives Worksheet'!D"&amp;'Configurable Tab'!H19+6)</f>
        <v/>
      </c>
      <c r="P218" s="1386" t="str" cm="1">
        <f t="array" aca="1" ref="P218" ca="1">INDIRECT("'Incentives Worksheet'!D"&amp;'Configurable Tab'!H19+8)</f>
        <v/>
      </c>
      <c r="Q218" s="1385" t="str" cm="1">
        <f t="array" aca="1" ref="Q218" ca="1">IF(INDIRECT("'Incentives Worksheet'!D"&amp;'Configurable Tab'!H19+10)="No","Update tracking dates",INDIRECT("'Incentives Worksheet'!D"&amp;'Configurable Tab'!H19+10))</f>
        <v>Yes</v>
      </c>
      <c r="R218" s="1382"/>
      <c r="S218" s="1382"/>
      <c r="T218" s="1390" t="s">
        <v>1921</v>
      </c>
      <c r="U218" s="1391" t="s">
        <v>1642</v>
      </c>
      <c r="V218" s="1392">
        <v>1302</v>
      </c>
      <c r="W218" s="1387" t="s">
        <v>1968</v>
      </c>
      <c r="X218" s="1387" t="s">
        <v>1600</v>
      </c>
      <c r="Y218" s="1385" t="str" cm="1">
        <f t="array" aca="1" ref="Y218" ca="1">INDIRECT("'Incentives Worksheet'!P"&amp;'Configurable Tab'!H20+3)</f>
        <v>Same as Payout Cycle</v>
      </c>
      <c r="Z218" s="1385" t="str" cm="1">
        <f t="array" aca="1" ref="Z218" ca="1">IF(ISBLANK(INDIRECT("'Incentives Worksheet'!H"&amp;'Configurable Tab'!H20+3)),"",INDIRECT("'Incentives Worksheet'!H"&amp;'Configurable Tab'!H20+3))</f>
        <v/>
      </c>
      <c r="AA218" s="1385" t="str" cm="1">
        <f t="array" aca="1" ref="AA218" ca="1">IF(INDIRECT("'Incentives Worksheet'!R"&amp;'Configurable Tab'!H20+3)="USF Calendar","Fiscal",INDIRECT("'Incentives Worksheet'!R"&amp;'Configurable Tab'!H20+3))</f>
        <v>Fiscal</v>
      </c>
      <c r="AB218" s="1385" t="str" cm="1">
        <f t="array" aca="1" ref="AB218" ca="1">IF(INDIRECT("'Incentives Worksheet'!L"&amp;'Configurable Tab'!H20+9)="All"," Select All Products","Unselect All Products")</f>
        <v xml:space="preserve"> Select All Products</v>
      </c>
      <c r="AC218" s="1385" t="str" cm="1">
        <f t="array" aca="1" ref="AC218" ca="1">IF(INDIRECT("'Incentives Worksheet'!T"&amp;'Configurable Tab'!H20+3)="Yes","Post to GL","")</f>
        <v/>
      </c>
      <c r="AD218" s="1385" t="str" cm="1">
        <f t="array" aca="1" ref="AD218" ca="1">IF(ISBLANK(INDIRECT("'Incentives Worksheet'!L"&amp;'Configurable Tab'!H20+3)),"",INDIRECT("'Incentives Worksheet'!L"&amp;'Configurable Tab'!H20+3))</f>
        <v/>
      </c>
      <c r="AE218" s="1385" t="str" cm="1">
        <f t="array" aca="1" ref="AE218" ca="1">IF(ISBLANK(INDIRECT("'Incentives Worksheet'!J"&amp;'Configurable Tab'!H20+3)),"",INDIRECT("'Incentives Worksheet'!J"&amp;'Configurable Tab'!H20+3))</f>
        <v/>
      </c>
      <c r="AF218" s="1385" t="str" cm="1">
        <f t="array" aca="1" ref="AF218" ca="1">IF(ISBLANK(INDIRECT("'Incentives Worksheet'!N"&amp;'Configurable Tab'!H20+3)),"",INDIRECT("'Incentives Worksheet'!N"&amp;'Configurable Tab'!H20+3))</f>
        <v/>
      </c>
      <c r="AG218" s="1386" t="str" cm="1">
        <f t="array" aca="1" ref="AG218" ca="1">INDIRECT("'Incentives Worksheet'!D"&amp;'Configurable Tab'!H20+6)</f>
        <v/>
      </c>
      <c r="AH218" s="1386" t="str" cm="1">
        <f t="array" aca="1" ref="AH218" ca="1">INDIRECT("'Incentives Worksheet'!D"&amp;'Configurable Tab'!H20+8)</f>
        <v/>
      </c>
      <c r="AI218" s="1385" t="str" cm="1">
        <f t="array" aca="1" ref="AI218" ca="1">IF(INDIRECT("'Incentives Worksheet'!D"&amp;'Configurable Tab'!H20+10)="No","Update tracking dates",INDIRECT("'Incentives Worksheet'!D"&amp;'Configurable Tab'!H20+10))</f>
        <v>Yes</v>
      </c>
      <c r="AJ218" s="1382"/>
      <c r="AK218" s="1382"/>
      <c r="AL218" s="1390" t="s">
        <v>1921</v>
      </c>
      <c r="AM218" s="1391" t="s">
        <v>1642</v>
      </c>
      <c r="AN218" s="1392">
        <v>1303</v>
      </c>
      <c r="AO218" s="1387" t="s">
        <v>1968</v>
      </c>
      <c r="AP218" s="1387" t="s">
        <v>1600</v>
      </c>
      <c r="AQ218" s="1385" t="str" cm="1">
        <f t="array" aca="1" ref="AQ218" ca="1">INDIRECT("'Incentives Worksheet'!P"&amp;'Configurable Tab'!H21+3)</f>
        <v>Same as Payout Cycle</v>
      </c>
      <c r="AR218" s="1385" t="str" cm="1">
        <f t="array" aca="1" ref="AR218" ca="1">IF(ISBLANK(INDIRECT("'Incentives Worksheet'!H"&amp;'Configurable Tab'!H21+3)),"",INDIRECT("'Incentives Worksheet'!H"&amp;'Configurable Tab'!H21+3))</f>
        <v/>
      </c>
      <c r="AS218" s="1385" t="str" cm="1">
        <f t="array" aca="1" ref="AS218" ca="1">IF(INDIRECT("'Incentives Worksheet'!R"&amp;'Configurable Tab'!H21+3)="USF Calendar","Fiscal",INDIRECT("'Incentives Worksheet'!R"&amp;'Configurable Tab'!H21+3))</f>
        <v>Fiscal</v>
      </c>
      <c r="AT218" s="1385" t="str" cm="1">
        <f t="array" aca="1" ref="AT218" ca="1">IF(INDIRECT("'Incentives Worksheet'!L"&amp;'Configurable Tab'!H21+9)="All"," Select All Products","Unselect All Products")</f>
        <v xml:space="preserve"> Select All Products</v>
      </c>
      <c r="AU218" s="1385" t="str" cm="1">
        <f t="array" aca="1" ref="AU218" ca="1">IF(INDIRECT("'Incentives Worksheet'!T"&amp;'Configurable Tab'!H21+3)="Yes","Post to GL","")</f>
        <v/>
      </c>
      <c r="AV218" s="1385" t="str" cm="1">
        <f t="array" aca="1" ref="AV218" ca="1">IF(ISBLANK(INDIRECT("'Incentives Worksheet'!L"&amp;'Configurable Tab'!H21+3)),"",INDIRECT("'Incentives Worksheet'!L"&amp;'Configurable Tab'!H21+3))</f>
        <v/>
      </c>
      <c r="AW218" s="1385" t="str" cm="1">
        <f t="array" aca="1" ref="AW218" ca="1">IF(ISBLANK(INDIRECT("'Incentives Worksheet'!J"&amp;'Configurable Tab'!H21+3)),"",INDIRECT("'Incentives Worksheet'!J"&amp;'Configurable Tab'!H21+3))</f>
        <v/>
      </c>
      <c r="AX218" s="1385" t="str" cm="1">
        <f t="array" aca="1" ref="AX218" ca="1">IF(ISBLANK(INDIRECT("'Incentives Worksheet'!N"&amp;'Configurable Tab'!H21+3)),"",INDIRECT("'Incentives Worksheet'!N"&amp;'Configurable Tab'!H21+3))</f>
        <v/>
      </c>
      <c r="AY218" s="1386" t="str" cm="1">
        <f t="array" aca="1" ref="AY218" ca="1">INDIRECT("'Incentives Worksheet'!D"&amp;'Configurable Tab'!H21+6)</f>
        <v/>
      </c>
      <c r="AZ218" s="1386" t="str" cm="1">
        <f t="array" aca="1" ref="AZ218" ca="1">INDIRECT("'Incentives Worksheet'!D"&amp;'Configurable Tab'!H21+8)</f>
        <v/>
      </c>
      <c r="BA218" s="1385" t="str" cm="1">
        <f t="array" aca="1" ref="BA218" ca="1">IF(INDIRECT("'Incentives Worksheet'!D"&amp;'Configurable Tab'!H21+10)="No","Update tracking dates",INDIRECT("'Incentives Worksheet'!D"&amp;'Configurable Tab'!H21+10))</f>
        <v>Yes</v>
      </c>
      <c r="BB218" s="1382"/>
      <c r="BC218" s="1390" t="s">
        <v>1921</v>
      </c>
      <c r="BD218" s="1391" t="s">
        <v>1642</v>
      </c>
      <c r="BE218" s="1392">
        <v>1304</v>
      </c>
      <c r="BF218" s="1387" t="s">
        <v>1968</v>
      </c>
      <c r="BG218" s="1387" t="s">
        <v>1600</v>
      </c>
      <c r="BH218" s="1385" t="str" cm="1">
        <f t="array" aca="1" ref="BH218" ca="1">INDIRECT("'Incentives Worksheet'!P"&amp;'Configurable Tab'!H22+3)</f>
        <v>Same as Payout Cycle</v>
      </c>
      <c r="BI218" s="1385" t="str" cm="1">
        <f t="array" aca="1" ref="BI218" ca="1">IF(ISBLANK(INDIRECT("'Incentives Worksheet'!H"&amp;'Configurable Tab'!H22+3)),"",INDIRECT("'Incentives Worksheet'!H"&amp;'Configurable Tab'!H22+3))</f>
        <v/>
      </c>
      <c r="BJ218" s="1385" t="str" cm="1">
        <f t="array" aca="1" ref="BJ218" ca="1">IF(INDIRECT("'Incentives Worksheet'!R"&amp;'Configurable Tab'!H22+3)="USF Calendar","Fiscal",INDIRECT("'Incentives Worksheet'!R"&amp;'Configurable Tab'!H22+3))</f>
        <v>Fiscal</v>
      </c>
      <c r="BK218" s="1385" t="str" cm="1">
        <f t="array" aca="1" ref="BK218" ca="1">IF(INDIRECT("'Incentives Worksheet'!L"&amp;'Configurable Tab'!H22+9)="All"," Select All Products","Unselect All Products")</f>
        <v xml:space="preserve"> Select All Products</v>
      </c>
      <c r="BL218" s="1385" t="str" cm="1">
        <f t="array" aca="1" ref="BL218" ca="1">IF(INDIRECT("'Incentives Worksheet'!T"&amp;'Configurable Tab'!H22+3)="Yes","Post to GL","")</f>
        <v/>
      </c>
      <c r="BM218" s="1385" t="str" cm="1">
        <f t="array" aca="1" ref="BM218" ca="1">IF(ISBLANK(INDIRECT("'Incentives Worksheet'!L"&amp;'Configurable Tab'!H22+3)),"",INDIRECT("'Incentives Worksheet'!L"&amp;'Configurable Tab'!H22+3))</f>
        <v/>
      </c>
      <c r="BN218" s="1385" t="str" cm="1">
        <f t="array" aca="1" ref="BN218" ca="1">IF(ISBLANK(INDIRECT("'Incentives Worksheet'!J"&amp;'Configurable Tab'!H22+3)),"",INDIRECT("'Incentives Worksheet'!J"&amp;'Configurable Tab'!H22+3))</f>
        <v/>
      </c>
      <c r="BO218" s="1385" t="str" cm="1">
        <f t="array" aca="1" ref="BO218" ca="1">IF(ISBLANK(INDIRECT("'Incentives Worksheet'!N"&amp;'Configurable Tab'!H22+3)),"",INDIRECT("'Incentives Worksheet'!N"&amp;'Configurable Tab'!H22+3))</f>
        <v/>
      </c>
      <c r="BP218" s="1386" t="str" cm="1">
        <f t="array" aca="1" ref="BP218" ca="1">INDIRECT("'Incentives Worksheet'!D"&amp;'Configurable Tab'!H22+6)</f>
        <v/>
      </c>
      <c r="BQ218" s="1386" t="str" cm="1">
        <f t="array" aca="1" ref="BQ218" ca="1">INDIRECT("'Incentives Worksheet'!D"&amp;'Configurable Tab'!H22+8)</f>
        <v/>
      </c>
      <c r="BR218" s="1385" t="str" cm="1">
        <f t="array" aca="1" ref="BR218" ca="1">IF(INDIRECT("'Incentives Worksheet'!D"&amp;'Configurable Tab'!H22+10)="No","Update tracking dates",INDIRECT("'Incentives Worksheet'!D"&amp;'Configurable Tab'!H22+10))</f>
        <v>Yes</v>
      </c>
      <c r="BS218" s="1382"/>
      <c r="BT218" s="1390" t="s">
        <v>1921</v>
      </c>
      <c r="BU218" s="1391" t="s">
        <v>1642</v>
      </c>
      <c r="BV218" s="1392">
        <v>1305</v>
      </c>
      <c r="BW218" s="1387" t="s">
        <v>1968</v>
      </c>
      <c r="BX218" s="1387" t="s">
        <v>1600</v>
      </c>
      <c r="BY218" s="1385" t="str" cm="1">
        <f t="array" aca="1" ref="BY218" ca="1">INDIRECT("'Incentives Worksheet'!P"&amp;'Configurable Tab'!H23+3)</f>
        <v>Same as Payout Cycle</v>
      </c>
      <c r="BZ218" s="1385" t="str" cm="1">
        <f t="array" aca="1" ref="BZ218" ca="1">IF(ISBLANK(INDIRECT("'Incentives Worksheet'!H"&amp;'Configurable Tab'!H23+3)),"",INDIRECT("'Incentives Worksheet'!H"&amp;'Configurable Tab'!H23+3))</f>
        <v/>
      </c>
      <c r="CA218" s="1385" t="str" cm="1">
        <f t="array" aca="1" ref="CA218" ca="1">IF(INDIRECT("'Incentives Worksheet'!R"&amp;'Configurable Tab'!H23+3)="USF Calendar","Fiscal",INDIRECT("'Incentives Worksheet'!R"&amp;'Configurable Tab'!H23+3))</f>
        <v>Fiscal</v>
      </c>
      <c r="CB218" s="1385" t="str" cm="1">
        <f t="array" aca="1" ref="CB218" ca="1">IF(INDIRECT("'Incentives Worksheet'!L"&amp;'Configurable Tab'!H23+9)="All"," Select All Products","Unselect All Products")</f>
        <v xml:space="preserve"> Select All Products</v>
      </c>
      <c r="CC218" s="1385" t="str" cm="1">
        <f t="array" aca="1" ref="CC218" ca="1">IF(INDIRECT("'Incentives Worksheet'!T"&amp;'Configurable Tab'!H23+3)="Yes","Post to GL","")</f>
        <v/>
      </c>
      <c r="CD218" s="1385" t="str" cm="1">
        <f t="array" aca="1" ref="CD218" ca="1">IF(ISBLANK(INDIRECT("'Incentives Worksheet'!L"&amp;'Configurable Tab'!H23+3)),"",INDIRECT("'Incentives Worksheet'!L"&amp;'Configurable Tab'!H23+3))</f>
        <v/>
      </c>
      <c r="CE218" s="1385" t="str" cm="1">
        <f t="array" aca="1" ref="CE218" ca="1">IF(ISBLANK(INDIRECT("'Incentives Worksheet'!J"&amp;'Configurable Tab'!H23+3)),"",INDIRECT("'Incentives Worksheet'!J"&amp;'Configurable Tab'!H23+3))</f>
        <v/>
      </c>
      <c r="CF218" s="1385" t="str" cm="1">
        <f t="array" aca="1" ref="CF218" ca="1">IF(ISBLANK(INDIRECT("'Incentives Worksheet'!N"&amp;'Configurable Tab'!H23+3)),"",INDIRECT("'Incentives Worksheet'!N"&amp;'Configurable Tab'!H23+3))</f>
        <v/>
      </c>
      <c r="CG218" s="1386" t="str" cm="1">
        <f t="array" aca="1" ref="CG218" ca="1">INDIRECT("'Incentives Worksheet'!D"&amp;'Configurable Tab'!H23+6)</f>
        <v/>
      </c>
      <c r="CH218" s="1386" t="str" cm="1">
        <f t="array" aca="1" ref="CH218" ca="1">INDIRECT("'Incentives Worksheet'!D"&amp;'Configurable Tab'!H23+8)</f>
        <v/>
      </c>
      <c r="CI218" s="1385" t="str" cm="1">
        <f t="array" aca="1" ref="CI218" ca="1">IF(INDIRECT("'Incentives Worksheet'!D"&amp;'Configurable Tab'!H23+10)="No","Update tracking dates",INDIRECT("'Incentives Worksheet'!D"&amp;'Configurable Tab'!H23+10))</f>
        <v>Yes</v>
      </c>
      <c r="CJ218" s="1382"/>
      <c r="CK218" s="1382"/>
    </row>
    <row r="219" spans="1:89" ht="45.75" customHeight="1" thickBot="1" x14ac:dyDescent="0.3">
      <c r="A219" s="1382"/>
      <c r="B219" s="1795" t="s">
        <v>1923</v>
      </c>
      <c r="C219" s="1421" t="s">
        <v>1944</v>
      </c>
      <c r="D219" s="1383" t="s">
        <v>1945</v>
      </c>
      <c r="E219" s="1384" t="s">
        <v>1458</v>
      </c>
      <c r="F219" s="1384" t="s">
        <v>1946</v>
      </c>
      <c r="G219" s="1383" t="s">
        <v>1969</v>
      </c>
      <c r="H219" s="1383" t="s">
        <v>1947</v>
      </c>
      <c r="I219" s="1422" t="s">
        <v>1948</v>
      </c>
      <c r="J219" s="1422" t="s">
        <v>1949</v>
      </c>
      <c r="K219" s="1422" t="s">
        <v>1950</v>
      </c>
      <c r="L219" s="1423"/>
      <c r="M219" s="1423"/>
      <c r="N219" s="1423"/>
      <c r="O219" s="1423"/>
      <c r="P219" s="1423"/>
      <c r="Q219" s="1424"/>
      <c r="R219" s="1423"/>
      <c r="S219" s="1382"/>
      <c r="T219" s="1795" t="s">
        <v>1923</v>
      </c>
      <c r="U219" s="1421" t="s">
        <v>1944</v>
      </c>
      <c r="V219" s="1383" t="s">
        <v>1945</v>
      </c>
      <c r="W219" s="1384" t="s">
        <v>1458</v>
      </c>
      <c r="X219" s="1384" t="s">
        <v>1946</v>
      </c>
      <c r="Y219" s="1383" t="s">
        <v>1969</v>
      </c>
      <c r="Z219" s="1383" t="s">
        <v>1947</v>
      </c>
      <c r="AA219" s="1422" t="s">
        <v>1948</v>
      </c>
      <c r="AB219" s="1422" t="s">
        <v>1949</v>
      </c>
      <c r="AC219" s="1422" t="s">
        <v>1950</v>
      </c>
      <c r="AD219" s="1423"/>
      <c r="AE219" s="1423"/>
      <c r="AF219" s="1423"/>
      <c r="AG219" s="1423"/>
      <c r="AH219" s="1423"/>
      <c r="AI219" s="1424"/>
      <c r="AJ219" s="1382"/>
      <c r="AK219" s="1382"/>
      <c r="AL219" s="1795" t="s">
        <v>1923</v>
      </c>
      <c r="AM219" s="1421" t="s">
        <v>1944</v>
      </c>
      <c r="AN219" s="1383" t="s">
        <v>1945</v>
      </c>
      <c r="AO219" s="1384" t="s">
        <v>1458</v>
      </c>
      <c r="AP219" s="1384" t="s">
        <v>1946</v>
      </c>
      <c r="AQ219" s="1383" t="s">
        <v>1969</v>
      </c>
      <c r="AR219" s="1383" t="s">
        <v>1947</v>
      </c>
      <c r="AS219" s="1422" t="s">
        <v>1948</v>
      </c>
      <c r="AT219" s="1422" t="s">
        <v>1949</v>
      </c>
      <c r="AU219" s="1422" t="s">
        <v>1950</v>
      </c>
      <c r="AV219" s="1423"/>
      <c r="AW219" s="1423"/>
      <c r="AX219" s="1423"/>
      <c r="AY219" s="1423"/>
      <c r="AZ219" s="1423"/>
      <c r="BA219" s="1424"/>
      <c r="BB219" s="1382"/>
      <c r="BC219" s="1795" t="s">
        <v>1923</v>
      </c>
      <c r="BD219" s="1421" t="s">
        <v>1944</v>
      </c>
      <c r="BE219" s="1383" t="s">
        <v>1945</v>
      </c>
      <c r="BF219" s="1384" t="s">
        <v>1458</v>
      </c>
      <c r="BG219" s="1384" t="s">
        <v>1946</v>
      </c>
      <c r="BH219" s="1383" t="s">
        <v>1969</v>
      </c>
      <c r="BI219" s="1383" t="s">
        <v>1947</v>
      </c>
      <c r="BJ219" s="1422" t="s">
        <v>1948</v>
      </c>
      <c r="BK219" s="1422" t="s">
        <v>1949</v>
      </c>
      <c r="BL219" s="1422" t="s">
        <v>1950</v>
      </c>
      <c r="BM219" s="1423"/>
      <c r="BN219" s="1423"/>
      <c r="BO219" s="1423"/>
      <c r="BP219" s="1423"/>
      <c r="BQ219" s="1423"/>
      <c r="BR219" s="1424"/>
      <c r="BS219" s="1382"/>
      <c r="BT219" s="1795" t="s">
        <v>1923</v>
      </c>
      <c r="BU219" s="1421" t="s">
        <v>1944</v>
      </c>
      <c r="BV219" s="1383" t="s">
        <v>1945</v>
      </c>
      <c r="BW219" s="1384" t="s">
        <v>1458</v>
      </c>
      <c r="BX219" s="1384" t="s">
        <v>1946</v>
      </c>
      <c r="BY219" s="1383" t="s">
        <v>1969</v>
      </c>
      <c r="BZ219" s="1383" t="s">
        <v>1947</v>
      </c>
      <c r="CA219" s="1422" t="s">
        <v>1948</v>
      </c>
      <c r="CB219" s="1422" t="s">
        <v>1949</v>
      </c>
      <c r="CC219" s="1422" t="s">
        <v>1950</v>
      </c>
      <c r="CD219" s="1423"/>
      <c r="CE219" s="1423"/>
      <c r="CF219" s="1423"/>
      <c r="CG219" s="1423"/>
      <c r="CH219" s="1423"/>
      <c r="CI219" s="1424"/>
      <c r="CJ219" s="1382"/>
      <c r="CK219" s="1382"/>
    </row>
    <row r="220" spans="1:89" ht="15.75" thickBot="1" x14ac:dyDescent="0.3">
      <c r="A220" s="1382"/>
      <c r="B220" s="1798"/>
      <c r="C220" s="1461" t="s">
        <v>1951</v>
      </c>
      <c r="D220" s="1461" t="str" cm="1">
        <f t="array" aca="1" ref="D220" ca="1">IF(INDIRECT("'Incentives Worksheet'!L"&amp;'Configurable Tab'!H19+9)="All"," All Products","Included Products")</f>
        <v xml:space="preserve"> All Products</v>
      </c>
      <c r="E220" s="1461" t="str" cm="1">
        <f t="array" aca="1" ref="E220" ca="1">IF(INDIRECT("'Incentives Worksheet'!J"&amp;'Configurable Tab'!H19+9)="All","All Customers","Individual")</f>
        <v>All Customers</v>
      </c>
      <c r="F220" s="1461" t="str" cm="1">
        <f t="array" aca="1" ref="F220" ca="1">INDIRECT("'Incentives Worksheet'!P"&amp;'Configurable Tab'!H19+9)</f>
        <v>Yes</v>
      </c>
      <c r="G220" s="1512" cm="1">
        <f t="array" aca="1" ref="G220" ca="1">INDIRECT("'Incentives Worksheet'!H"&amp;'Configurable Tab'!H19+6)</f>
        <v>0</v>
      </c>
      <c r="H220" s="1462" t="str" cm="1">
        <f t="array" aca="1" ref="H220" ca="1">IF(INDIRECT("'Incentives Worksheet'!L"&amp;'Configurable Tab'!H19+6)&lt;&gt;0,INDIRECT("'Incentives Worksheet'!L"&amp;'Configurable Tab'!H19+6),"")</f>
        <v/>
      </c>
      <c r="I220" s="1463" t="s">
        <v>1926</v>
      </c>
      <c r="J220" s="1463" t="s">
        <v>1970</v>
      </c>
      <c r="K220" s="1463" t="str" cm="1">
        <f t="array" aca="1" ref="K220" ca="1">INDIRECT("'Incentives Worksheet'!N"&amp;'Configurable Tab'!H19+6)</f>
        <v>%</v>
      </c>
      <c r="L220" s="1394"/>
      <c r="M220" s="1394"/>
      <c r="N220" s="1394"/>
      <c r="O220" s="1394"/>
      <c r="P220" s="1394"/>
      <c r="Q220" s="1395"/>
      <c r="R220" s="1382"/>
      <c r="S220" s="1382"/>
      <c r="T220" s="1798"/>
      <c r="U220" s="1461" t="s">
        <v>1951</v>
      </c>
      <c r="V220" s="1462" t="str" cm="1">
        <f t="array" aca="1" ref="V220" ca="1">IF(INDIRECT("'Incentives Worksheet'!L"&amp;'Configurable Tab'!H20+9)="All"," All Products","Included Products")</f>
        <v xml:space="preserve"> All Products</v>
      </c>
      <c r="W220" s="1462" t="str" cm="1">
        <f t="array" aca="1" ref="W220" ca="1">IF(INDIRECT("'Incentives Worksheet'!J"&amp;'Configurable Tab'!H20+9)="All","All Customers","Individual")</f>
        <v>All Customers</v>
      </c>
      <c r="X220" s="1462" t="str" cm="1">
        <f t="array" aca="1" ref="X220" ca="1">INDIRECT("'Incentives Worksheet'!P"&amp;'Configurable Tab'!H20+9)</f>
        <v>Yes</v>
      </c>
      <c r="Y220" s="1512" cm="1">
        <f t="array" aca="1" ref="Y220" ca="1">INDIRECT("'Incentives Worksheet'!H"&amp;'Configurable Tab'!H20+6)</f>
        <v>0</v>
      </c>
      <c r="Z220" s="1462" t="str" cm="1">
        <f t="array" aca="1" ref="Z220" ca="1">IF(INDIRECT("'Incentives Worksheet'!L"&amp;'Configurable Tab'!H20+6)&lt;&gt;0,INDIRECT("'Incentives Worksheet'!L"&amp;'Configurable Tab'!H20+6),"")</f>
        <v/>
      </c>
      <c r="AA220" s="1463" t="s">
        <v>1926</v>
      </c>
      <c r="AB220" s="1463" t="s">
        <v>1970</v>
      </c>
      <c r="AC220" s="1463" t="str" cm="1">
        <f t="array" aca="1" ref="AC220" ca="1">INDIRECT("'Incentives Worksheet'!N"&amp;'Configurable Tab'!H20+6)</f>
        <v>%</v>
      </c>
      <c r="AD220" s="1394"/>
      <c r="AE220" s="1394"/>
      <c r="AF220" s="1394"/>
      <c r="AG220" s="1394"/>
      <c r="AH220" s="1394"/>
      <c r="AI220" s="1395"/>
      <c r="AJ220" s="1382"/>
      <c r="AK220" s="1382"/>
      <c r="AL220" s="1798"/>
      <c r="AM220" s="1461" t="s">
        <v>1951</v>
      </c>
      <c r="AN220" s="1462" t="str" cm="1">
        <f t="array" aca="1" ref="AN220" ca="1">IF(INDIRECT("'Incentives Worksheet'!L"&amp;'Configurable Tab'!H21+9)="All"," All Products","Included Products")</f>
        <v xml:space="preserve"> All Products</v>
      </c>
      <c r="AO220" s="1462" t="str" cm="1">
        <f t="array" aca="1" ref="AO220" ca="1">IF(INDIRECT("'Incentives Worksheet'!J"&amp;'Configurable Tab'!H21+9)="All","All Customers","Individual")</f>
        <v>All Customers</v>
      </c>
      <c r="AP220" s="1462" t="str" cm="1">
        <f t="array" aca="1" ref="AP220" ca="1">INDIRECT("'Incentives Worksheet'!P"&amp;'Configurable Tab'!H21+9)</f>
        <v>Yes</v>
      </c>
      <c r="AQ220" s="1512" cm="1">
        <f t="array" aca="1" ref="AQ220" ca="1">INDIRECT("'Incentives Worksheet'!H"&amp;'Configurable Tab'!H21+6)</f>
        <v>0</v>
      </c>
      <c r="AR220" s="1462" t="str" cm="1">
        <f t="array" aca="1" ref="AR220" ca="1">IF(INDIRECT("'Incentives Worksheet'!L"&amp;'Configurable Tab'!H21+6)&lt;&gt;0,INDIRECT("'Incentives Worksheet'!L"&amp;'Configurable Tab'!H21+6),"")</f>
        <v/>
      </c>
      <c r="AS220" s="1463" t="s">
        <v>1926</v>
      </c>
      <c r="AT220" s="1463" t="s">
        <v>1970</v>
      </c>
      <c r="AU220" s="1463" t="str" cm="1">
        <f t="array" aca="1" ref="AU220" ca="1">INDIRECT("'Incentives Worksheet'!N"&amp;'Configurable Tab'!H21+6)</f>
        <v>%</v>
      </c>
      <c r="AV220" s="1394"/>
      <c r="AW220" s="1394"/>
      <c r="AX220" s="1394"/>
      <c r="AY220" s="1394"/>
      <c r="AZ220" s="1394"/>
      <c r="BA220" s="1395"/>
      <c r="BB220" s="1382"/>
      <c r="BC220" s="1798"/>
      <c r="BD220" s="1461" t="s">
        <v>1951</v>
      </c>
      <c r="BE220" s="1462" t="str" cm="1">
        <f t="array" aca="1" ref="BE220" ca="1">IF(INDIRECT("'Incentives Worksheet'!L"&amp;'Configurable Tab'!H22+9)="All"," All Products","Included Products")</f>
        <v xml:space="preserve"> All Products</v>
      </c>
      <c r="BF220" s="1462" t="str" cm="1">
        <f t="array" aca="1" ref="BF220" ca="1">IF(INDIRECT("'Incentives Worksheet'!J"&amp;'Configurable Tab'!H22+9)="All","All Customers","Individual")</f>
        <v>All Customers</v>
      </c>
      <c r="BG220" s="1462" t="str" cm="1">
        <f t="array" aca="1" ref="BG220" ca="1">INDIRECT("'Incentives Worksheet'!P"&amp;'Configurable Tab'!H22+9)</f>
        <v>Yes</v>
      </c>
      <c r="BH220" s="1512" cm="1">
        <f t="array" aca="1" ref="BH220" ca="1">INDIRECT("'Incentives Worksheet'!H"&amp;'Configurable Tab'!H22+6)</f>
        <v>0</v>
      </c>
      <c r="BI220" s="1462" t="str" cm="1">
        <f t="array" aca="1" ref="BI220" ca="1">IF(INDIRECT("'Incentives Worksheet'!L"&amp;'Configurable Tab'!H22+6)&lt;&gt;0,INDIRECT("'Incentives Worksheet'!L"&amp;'Configurable Tab'!H22+6),"")</f>
        <v/>
      </c>
      <c r="BJ220" s="1463" t="s">
        <v>1926</v>
      </c>
      <c r="BK220" s="1463" t="s">
        <v>1970</v>
      </c>
      <c r="BL220" s="1463" t="str" cm="1">
        <f t="array" aca="1" ref="BL220" ca="1">INDIRECT("'Incentives Worksheet'!N"&amp;'Configurable Tab'!H22+6)</f>
        <v>%</v>
      </c>
      <c r="BM220" s="1394"/>
      <c r="BN220" s="1394"/>
      <c r="BO220" s="1394"/>
      <c r="BP220" s="1394"/>
      <c r="BQ220" s="1394"/>
      <c r="BR220" s="1395"/>
      <c r="BS220" s="1382"/>
      <c r="BT220" s="1798"/>
      <c r="BU220" s="1461" t="s">
        <v>1951</v>
      </c>
      <c r="BV220" s="1462" t="str" cm="1">
        <f t="array" aca="1" ref="BV220" ca="1">IF(INDIRECT("'Incentives Worksheet'!L"&amp;'Configurable Tab'!H23+9)="All"," All Products","Included Products")</f>
        <v xml:space="preserve"> All Products</v>
      </c>
      <c r="BW220" s="1462" t="str" cm="1">
        <f t="array" aca="1" ref="BW220" ca="1">IF(INDIRECT("'Incentives Worksheet'!J"&amp;'Configurable Tab'!H23+9)="All","All Customers","Individual")</f>
        <v>All Customers</v>
      </c>
      <c r="BX220" s="1462" t="str" cm="1">
        <f t="array" aca="1" ref="BX220" ca="1">INDIRECT("'Incentives Worksheet'!P"&amp;'Configurable Tab'!H23+9)</f>
        <v>Yes</v>
      </c>
      <c r="BY220" s="1512" cm="1">
        <f t="array" aca="1" ref="BY220" ca="1">INDIRECT("'Incentives Worksheet'!H"&amp;'Configurable Tab'!H23+6)</f>
        <v>0</v>
      </c>
      <c r="BZ220" s="1462" t="str" cm="1">
        <f t="array" aca="1" ref="BZ220" ca="1">IF(INDIRECT("'Incentives Worksheet'!L"&amp;'Configurable Tab'!H23+6)&lt;&gt;0,INDIRECT("'Incentives Worksheet'!L"&amp;'Configurable Tab'!H23+6),"")</f>
        <v/>
      </c>
      <c r="CA220" s="1463" t="s">
        <v>1926</v>
      </c>
      <c r="CB220" s="1463" t="s">
        <v>1970</v>
      </c>
      <c r="CC220" s="1463" t="str" cm="1">
        <f t="array" aca="1" ref="CC220" ca="1">INDIRECT("'Incentives Worksheet'!N"&amp;'Configurable Tab'!H23+6)</f>
        <v>%</v>
      </c>
      <c r="CD220" s="1394"/>
      <c r="CE220" s="1394"/>
      <c r="CF220" s="1394"/>
      <c r="CG220" s="1394"/>
      <c r="CH220" s="1394"/>
      <c r="CI220" s="1395"/>
      <c r="CJ220" s="1382"/>
      <c r="CK220" s="1382"/>
    </row>
    <row r="221" spans="1:89" x14ac:dyDescent="0.25">
      <c r="A221" s="1382"/>
      <c r="B221" s="1796"/>
      <c r="C221" s="1431" t="s">
        <v>1954</v>
      </c>
      <c r="D221" s="1432" t="s">
        <v>126</v>
      </c>
      <c r="E221" s="1433" t="s">
        <v>128</v>
      </c>
      <c r="F221" s="1434" t="s">
        <v>1175</v>
      </c>
      <c r="G221" s="1394"/>
      <c r="H221" s="1394"/>
      <c r="I221" s="1394"/>
      <c r="J221" s="1394"/>
      <c r="K221" s="1394"/>
      <c r="L221" s="1394"/>
      <c r="M221" s="1394"/>
      <c r="N221" s="1394"/>
      <c r="O221" s="1394"/>
      <c r="P221" s="1394"/>
      <c r="Q221" s="1395"/>
      <c r="R221" s="1382"/>
      <c r="S221" s="1382"/>
      <c r="T221" s="1798"/>
      <c r="U221" s="1431" t="s">
        <v>1954</v>
      </c>
      <c r="V221" s="1432" t="s">
        <v>126</v>
      </c>
      <c r="W221" s="1433" t="s">
        <v>128</v>
      </c>
      <c r="X221" s="1434" t="s">
        <v>1175</v>
      </c>
      <c r="Y221" s="1394"/>
      <c r="Z221" s="1394"/>
      <c r="AA221" s="1394"/>
      <c r="AB221" s="1394"/>
      <c r="AC221" s="1394"/>
      <c r="AD221" s="1394"/>
      <c r="AE221" s="1394"/>
      <c r="AF221" s="1394"/>
      <c r="AG221" s="1394"/>
      <c r="AH221" s="1394"/>
      <c r="AI221" s="1395"/>
      <c r="AJ221" s="1382"/>
      <c r="AK221" s="1382"/>
      <c r="AL221" s="1798"/>
      <c r="AM221" s="1431" t="s">
        <v>1954</v>
      </c>
      <c r="AN221" s="1432" t="s">
        <v>126</v>
      </c>
      <c r="AO221" s="1433" t="s">
        <v>128</v>
      </c>
      <c r="AP221" s="1434" t="s">
        <v>1175</v>
      </c>
      <c r="AQ221" s="1394"/>
      <c r="AR221" s="1394"/>
      <c r="AS221" s="1394"/>
      <c r="AT221" s="1394"/>
      <c r="AU221" s="1394"/>
      <c r="AV221" s="1394"/>
      <c r="AW221" s="1394"/>
      <c r="AX221" s="1394"/>
      <c r="AY221" s="1394"/>
      <c r="AZ221" s="1394"/>
      <c r="BA221" s="1395"/>
      <c r="BB221" s="1382"/>
      <c r="BC221" s="1798"/>
      <c r="BD221" s="1431" t="s">
        <v>1954</v>
      </c>
      <c r="BE221" s="1432" t="s">
        <v>126</v>
      </c>
      <c r="BF221" s="1433" t="s">
        <v>128</v>
      </c>
      <c r="BG221" s="1434" t="s">
        <v>1175</v>
      </c>
      <c r="BH221" s="1394"/>
      <c r="BI221" s="1394"/>
      <c r="BJ221" s="1394"/>
      <c r="BK221" s="1394"/>
      <c r="BL221" s="1394"/>
      <c r="BM221" s="1394"/>
      <c r="BN221" s="1394"/>
      <c r="BO221" s="1394"/>
      <c r="BP221" s="1394"/>
      <c r="BQ221" s="1394"/>
      <c r="BR221" s="1395"/>
      <c r="BS221" s="1382"/>
      <c r="BT221" s="1798"/>
      <c r="BU221" s="1431" t="s">
        <v>1954</v>
      </c>
      <c r="BV221" s="1432" t="s">
        <v>126</v>
      </c>
      <c r="BW221" s="1433" t="s">
        <v>128</v>
      </c>
      <c r="BX221" s="1434" t="s">
        <v>1175</v>
      </c>
      <c r="BY221" s="1394"/>
      <c r="BZ221" s="1394"/>
      <c r="CA221" s="1394"/>
      <c r="CB221" s="1394"/>
      <c r="CC221" s="1394"/>
      <c r="CD221" s="1394"/>
      <c r="CE221" s="1394"/>
      <c r="CF221" s="1394"/>
      <c r="CG221" s="1394"/>
      <c r="CH221" s="1394"/>
      <c r="CI221" s="1395"/>
      <c r="CJ221" s="1382"/>
      <c r="CK221" s="1382"/>
    </row>
    <row r="222" spans="1:89" x14ac:dyDescent="0.25">
      <c r="A222" s="1382"/>
      <c r="B222" s="1796"/>
      <c r="C222" s="1439">
        <v>0</v>
      </c>
      <c r="D222" s="1440" t="str" cm="1">
        <f t="array" aca="1" ref="D222" ca="1">IF(INDIRECT("'Incentives Worksheet'!H"&amp;'Configurable Tab'!H19+6)&lt;&gt;0,0,"")</f>
        <v/>
      </c>
      <c r="E222" s="1483" t="str" cm="1">
        <f t="array" aca="1" ref="E222" ca="1">IF(INDIRECT("'Incentives Worksheet'!H"&amp;'Configurable Tab'!H19+6)&lt;&gt;0,INDIRECT("'Incentives Worksheet'!H"&amp;'Configurable Tab'!H19+6)-0.01,"")</f>
        <v/>
      </c>
      <c r="F222" s="1442" t="str" cm="1">
        <f t="array" aca="1" ref="F222" ca="1">IF(INDIRECT("'Incentives Worksheet'!H"&amp;'Configurable Tab'!H19+6)&lt;&gt;0,0,"")</f>
        <v/>
      </c>
      <c r="G222" s="1394"/>
      <c r="H222" s="1394"/>
      <c r="I222" s="1394"/>
      <c r="J222" s="1394"/>
      <c r="K222" s="1394"/>
      <c r="L222" s="1394"/>
      <c r="M222" s="1394"/>
      <c r="N222" s="1394"/>
      <c r="O222" s="1394"/>
      <c r="P222" s="1394"/>
      <c r="Q222" s="1395"/>
      <c r="R222" s="1382"/>
      <c r="S222" s="1382"/>
      <c r="T222" s="1798"/>
      <c r="U222" s="1439">
        <v>0</v>
      </c>
      <c r="V222" s="1440" t="str" cm="1">
        <f t="array" aca="1" ref="V222" ca="1">IF(INDIRECT("'Incentives Worksheet'!H"&amp;'Configurable Tab'!H20+6)&lt;&gt;0,0,"")</f>
        <v/>
      </c>
      <c r="W222" s="1483" t="str" cm="1">
        <f t="array" aca="1" ref="W222" ca="1">IF(INDIRECT("'Incentives Worksheet'!H"&amp;'Configurable Tab'!H20+6)&lt;&gt;0,INDIRECT("'Incentives Worksheet'!H"&amp;'Configurable Tab'!H20+6)-0.01,"")</f>
        <v/>
      </c>
      <c r="X222" s="1442" t="str" cm="1">
        <f t="array" aca="1" ref="X222" ca="1">IF(INDIRECT("'Incentives Worksheet'!H"&amp;'Configurable Tab'!H20+6)&lt;&gt;0,0,"")</f>
        <v/>
      </c>
      <c r="Y222" s="1394"/>
      <c r="Z222" s="1394"/>
      <c r="AA222" s="1394"/>
      <c r="AB222" s="1394"/>
      <c r="AC222" s="1394"/>
      <c r="AD222" s="1394"/>
      <c r="AE222" s="1394"/>
      <c r="AF222" s="1394"/>
      <c r="AG222" s="1394"/>
      <c r="AH222" s="1394"/>
      <c r="AI222" s="1395"/>
      <c r="AJ222" s="1382"/>
      <c r="AK222" s="1382"/>
      <c r="AL222" s="1798"/>
      <c r="AM222" s="1439">
        <v>0</v>
      </c>
      <c r="AN222" s="1440" t="str" cm="1">
        <f t="array" aca="1" ref="AN222" ca="1">IF(INDIRECT("'Incentives Worksheet'!H"&amp;'Configurable Tab'!H21+6)&lt;&gt;0,0,"")</f>
        <v/>
      </c>
      <c r="AO222" s="1483" t="str" cm="1">
        <f t="array" aca="1" ref="AO222" ca="1">IF(INDIRECT("'Incentives Worksheet'!H"&amp;'Configurable Tab'!H21+6)&lt;&gt;0,INDIRECT("'Incentives Worksheet'!H"&amp;'Configurable Tab'!H21+6)-0.01,"")</f>
        <v/>
      </c>
      <c r="AP222" s="1442" t="str" cm="1">
        <f t="array" aca="1" ref="AP222" ca="1">IF(INDIRECT("'Incentives Worksheet'!H"&amp;'Configurable Tab'!H21+6)&lt;&gt;0,0,"")</f>
        <v/>
      </c>
      <c r="AQ222" s="1394"/>
      <c r="AR222" s="1394"/>
      <c r="AS222" s="1394"/>
      <c r="AT222" s="1394"/>
      <c r="AU222" s="1394"/>
      <c r="AV222" s="1394"/>
      <c r="AW222" s="1394"/>
      <c r="AX222" s="1394"/>
      <c r="AY222" s="1394"/>
      <c r="AZ222" s="1394"/>
      <c r="BA222" s="1395"/>
      <c r="BB222" s="1382"/>
      <c r="BC222" s="1798"/>
      <c r="BD222" s="1439">
        <v>0</v>
      </c>
      <c r="BE222" s="1440" t="str" cm="1">
        <f t="array" aca="1" ref="BE222" ca="1">IF(INDIRECT("'Incentives Worksheet'!H"&amp;'Configurable Tab'!H22+6)&lt;&gt;0,0,"")</f>
        <v/>
      </c>
      <c r="BF222" s="1483" t="str" cm="1">
        <f t="array" aca="1" ref="BF222" ca="1">IF(INDIRECT("'Incentives Worksheet'!H"&amp;'Configurable Tab'!H22+6)&lt;&gt;0,INDIRECT("'Incentives Worksheet'!H"&amp;'Configurable Tab'!H22+6)-0.01,"")</f>
        <v/>
      </c>
      <c r="BG222" s="1442" t="str" cm="1">
        <f t="array" aca="1" ref="BG222" ca="1">IF(INDIRECT("'Incentives Worksheet'!H"&amp;'Configurable Tab'!H22+6)&lt;&gt;0,0,"")</f>
        <v/>
      </c>
      <c r="BH222" s="1394"/>
      <c r="BI222" s="1394"/>
      <c r="BJ222" s="1394"/>
      <c r="BK222" s="1394"/>
      <c r="BL222" s="1394"/>
      <c r="BM222" s="1394"/>
      <c r="BN222" s="1394"/>
      <c r="BO222" s="1394"/>
      <c r="BP222" s="1394"/>
      <c r="BQ222" s="1394"/>
      <c r="BR222" s="1395"/>
      <c r="BS222" s="1382"/>
      <c r="BT222" s="1798"/>
      <c r="BU222" s="1439">
        <v>0</v>
      </c>
      <c r="BV222" s="1440" t="str" cm="1">
        <f t="array" aca="1" ref="BV222" ca="1">IF(INDIRECT("'Incentives Worksheet'!H"&amp;'Configurable Tab'!H23+6)&lt;&gt;0,0,"")</f>
        <v/>
      </c>
      <c r="BW222" s="1483" t="str" cm="1">
        <f t="array" aca="1" ref="BW222" ca="1">IF(INDIRECT("'Incentives Worksheet'!H"&amp;'Configurable Tab'!H23+6)&lt;&gt;0,INDIRECT("'Incentives Worksheet'!H"&amp;'Configurable Tab'!H23+6)-0.01,"")</f>
        <v/>
      </c>
      <c r="BX222" s="1442" t="str" cm="1">
        <f t="array" aca="1" ref="BX222" ca="1">IF(INDIRECT("'Incentives Worksheet'!H"&amp;'Configurable Tab'!H23+6)&lt;&gt;0,0,"")</f>
        <v/>
      </c>
      <c r="BY222" s="1394"/>
      <c r="BZ222" s="1394"/>
      <c r="CA222" s="1394"/>
      <c r="CB222" s="1394"/>
      <c r="CC222" s="1394"/>
      <c r="CD222" s="1394"/>
      <c r="CE222" s="1394"/>
      <c r="CF222" s="1394"/>
      <c r="CG222" s="1394"/>
      <c r="CH222" s="1394"/>
      <c r="CI222" s="1395"/>
      <c r="CJ222" s="1382"/>
      <c r="CK222" s="1382"/>
    </row>
    <row r="223" spans="1:89" ht="15.75" thickBot="1" x14ac:dyDescent="0.3">
      <c r="A223" s="1382"/>
      <c r="B223" s="1797"/>
      <c r="C223" s="1445">
        <v>1</v>
      </c>
      <c r="D223" s="1475" t="str" cm="1">
        <f t="array" aca="1" ref="D223" ca="1">IF(INDIRECT("'Incentives Worksheet'!H"&amp;'Configurable Tab'!H19+6)=0,"",INDIRECT("'Incentives Worksheet'!H"&amp;'Configurable Tab'!H19+6))</f>
        <v/>
      </c>
      <c r="E223" s="1513" t="str" cm="1">
        <f t="array" aca="1" ref="E223" ca="1">IF(INDIRECT("'Incentives Worksheet'!J"&amp;'Configurable Tab'!H19+6)=0,"",INDIRECT("'Incentives Worksheet'!J"&amp;'Configurable Tab'!H19+6))</f>
        <v/>
      </c>
      <c r="F223" s="1477" t="str" cm="1">
        <f t="array" aca="1" ref="F223" ca="1">IF(INDIRECT("'Incentives Worksheet'!L"&amp;'Configurable Tab'!H19+6)=0,"",INDIRECT("'Incentives Worksheet'!L"&amp;'Configurable Tab'!H19+6))</f>
        <v/>
      </c>
      <c r="G223" s="1394"/>
      <c r="H223" s="1394"/>
      <c r="I223" s="1394"/>
      <c r="J223" s="1394"/>
      <c r="K223" s="1394"/>
      <c r="L223" s="1394"/>
      <c r="M223" s="1394"/>
      <c r="N223" s="1394"/>
      <c r="O223" s="1394"/>
      <c r="P223" s="1394"/>
      <c r="Q223" s="1395"/>
      <c r="R223" s="1382"/>
      <c r="S223" s="1382"/>
      <c r="T223" s="1799"/>
      <c r="U223" s="1445">
        <v>1</v>
      </c>
      <c r="V223" s="1475" t="str" cm="1">
        <f t="array" aca="1" ref="V223" ca="1">IF(INDIRECT("'Incentives Worksheet'!H"&amp;'Configurable Tab'!H20+6)=0,"",INDIRECT("'Incentives Worksheet'!H"&amp;'Configurable Tab'!H20+6))</f>
        <v/>
      </c>
      <c r="W223" s="1513" t="str" cm="1">
        <f t="array" aca="1" ref="W223" ca="1">IF(INDIRECT("'Incentives Worksheet'!J"&amp;'Configurable Tab'!H20+6)=0,"",INDIRECT("'Incentives Worksheet'!J"&amp;'Configurable Tab'!H20+6))</f>
        <v/>
      </c>
      <c r="X223" s="1477" t="str" cm="1">
        <f t="array" aca="1" ref="X223" ca="1">IF(INDIRECT("'Incentives Worksheet'!L"&amp;'Configurable Tab'!H20+6)=0,"",INDIRECT("'Incentives Worksheet'!L"&amp;'Configurable Tab'!H20+6))</f>
        <v/>
      </c>
      <c r="Y223" s="1394"/>
      <c r="Z223" s="1394"/>
      <c r="AA223" s="1394"/>
      <c r="AB223" s="1394"/>
      <c r="AC223" s="1394"/>
      <c r="AD223" s="1394"/>
      <c r="AE223" s="1394"/>
      <c r="AF223" s="1394"/>
      <c r="AG223" s="1394"/>
      <c r="AH223" s="1394"/>
      <c r="AI223" s="1395"/>
      <c r="AJ223" s="1382"/>
      <c r="AK223" s="1382"/>
      <c r="AL223" s="1799"/>
      <c r="AM223" s="1445">
        <v>1</v>
      </c>
      <c r="AN223" s="1475" t="str" cm="1">
        <f t="array" aca="1" ref="AN223" ca="1">IF(INDIRECT("'Incentives Worksheet'!H"&amp;'Configurable Tab'!H21+6)=0,"",INDIRECT("'Incentives Worksheet'!H"&amp;'Configurable Tab'!H21+6))</f>
        <v/>
      </c>
      <c r="AO223" s="1513" t="str" cm="1">
        <f t="array" aca="1" ref="AO223" ca="1">IF(INDIRECT("'Incentives Worksheet'!J"&amp;'Configurable Tab'!H21+6)=0,"",INDIRECT("'Incentives Worksheet'!J"&amp;'Configurable Tab'!H21+6))</f>
        <v/>
      </c>
      <c r="AP223" s="1477" t="str" cm="1">
        <f t="array" aca="1" ref="AP223" ca="1">IF(INDIRECT("'Incentives Worksheet'!L"&amp;'Configurable Tab'!H21+6)=0,"",INDIRECT("'Incentives Worksheet'!L"&amp;'Configurable Tab'!H21+6))</f>
        <v/>
      </c>
      <c r="AQ223" s="1394"/>
      <c r="AR223" s="1394"/>
      <c r="AS223" s="1394"/>
      <c r="AT223" s="1394"/>
      <c r="AU223" s="1394"/>
      <c r="AV223" s="1394"/>
      <c r="AW223" s="1394"/>
      <c r="AX223" s="1394"/>
      <c r="AY223" s="1394"/>
      <c r="AZ223" s="1394"/>
      <c r="BA223" s="1395"/>
      <c r="BB223" s="1382"/>
      <c r="BC223" s="1799"/>
      <c r="BD223" s="1445">
        <v>1</v>
      </c>
      <c r="BE223" s="1475" t="str" cm="1">
        <f t="array" aca="1" ref="BE223" ca="1">IF(INDIRECT("'Incentives Worksheet'!H"&amp;'Configurable Tab'!H22+6)=0,"",INDIRECT("'Incentives Worksheet'!H"&amp;'Configurable Tab'!H22+6))</f>
        <v/>
      </c>
      <c r="BF223" s="1513" t="str" cm="1">
        <f t="array" aca="1" ref="BF223" ca="1">IF(INDIRECT("'Incentives Worksheet'!J"&amp;'Configurable Tab'!H22+6)=0,"",INDIRECT("'Incentives Worksheet'!J"&amp;'Configurable Tab'!H22+6))</f>
        <v/>
      </c>
      <c r="BG223" s="1477" t="str" cm="1">
        <f t="array" aca="1" ref="BG223" ca="1">IF(INDIRECT("'Incentives Worksheet'!L"&amp;'Configurable Tab'!H22+6)=0,"",INDIRECT("'Incentives Worksheet'!L"&amp;'Configurable Tab'!H22+6))</f>
        <v/>
      </c>
      <c r="BH223" s="1394"/>
      <c r="BI223" s="1394"/>
      <c r="BJ223" s="1394"/>
      <c r="BK223" s="1394"/>
      <c r="BL223" s="1394"/>
      <c r="BM223" s="1394"/>
      <c r="BN223" s="1394"/>
      <c r="BO223" s="1394"/>
      <c r="BP223" s="1394"/>
      <c r="BQ223" s="1394"/>
      <c r="BR223" s="1395"/>
      <c r="BS223" s="1382"/>
      <c r="BT223" s="1799"/>
      <c r="BU223" s="1445">
        <v>1</v>
      </c>
      <c r="BV223" s="1475" t="str" cm="1">
        <f t="array" aca="1" ref="BV223" ca="1">IF(INDIRECT("'Incentives Worksheet'!H"&amp;'Configurable Tab'!H23+6)=0,"",INDIRECT("'Incentives Worksheet'!H"&amp;'Configurable Tab'!H23+6))</f>
        <v/>
      </c>
      <c r="BW223" s="1513" t="str" cm="1">
        <f t="array" aca="1" ref="BW223" ca="1">IF(INDIRECT("'Incentives Worksheet'!J"&amp;'Configurable Tab'!H23+6)=0,"",INDIRECT("'Incentives Worksheet'!J"&amp;'Configurable Tab'!H23+6))</f>
        <v/>
      </c>
      <c r="BX223" s="1477" t="str" cm="1">
        <f t="array" aca="1" ref="BX223" ca="1">IF(INDIRECT("'Incentives Worksheet'!L"&amp;'Configurable Tab'!H23+6)=0,"",INDIRECT("'Incentives Worksheet'!L"&amp;'Configurable Tab'!H23+6))</f>
        <v/>
      </c>
      <c r="BY223" s="1394"/>
      <c r="BZ223" s="1394"/>
      <c r="CA223" s="1394"/>
      <c r="CB223" s="1394"/>
      <c r="CC223" s="1394"/>
      <c r="CD223" s="1394"/>
      <c r="CE223" s="1394"/>
      <c r="CF223" s="1394"/>
      <c r="CG223" s="1394"/>
      <c r="CH223" s="1394"/>
      <c r="CI223" s="1395"/>
      <c r="CJ223" s="1382"/>
      <c r="CK223" s="1382"/>
    </row>
    <row r="224" spans="1:89" ht="15.75" customHeight="1" thickBot="1" x14ac:dyDescent="0.3">
      <c r="A224" s="1382"/>
      <c r="B224" s="1795" t="s">
        <v>1955</v>
      </c>
      <c r="C224" s="1452" t="s">
        <v>1928</v>
      </c>
      <c r="D224" s="1453" t="s">
        <v>131</v>
      </c>
      <c r="E224" s="1453" t="s">
        <v>1929</v>
      </c>
      <c r="F224" s="1382"/>
      <c r="G224" s="1382"/>
      <c r="H224" s="1382"/>
      <c r="I224" s="1382"/>
      <c r="J224" s="1382"/>
      <c r="K224" s="1382"/>
      <c r="L224" s="1382"/>
      <c r="M224" s="1382"/>
      <c r="N224" s="1382"/>
      <c r="O224" s="1382"/>
      <c r="P224" s="1382"/>
      <c r="Q224" s="138"/>
      <c r="R224" s="1382"/>
      <c r="S224" s="1382"/>
      <c r="T224" s="1795" t="s">
        <v>1955</v>
      </c>
      <c r="U224" s="1452" t="s">
        <v>1928</v>
      </c>
      <c r="V224" s="1398" t="s">
        <v>131</v>
      </c>
      <c r="W224" s="1398" t="s">
        <v>1929</v>
      </c>
      <c r="X224" s="1382"/>
      <c r="Y224" s="1382"/>
      <c r="Z224" s="1382"/>
      <c r="AA224" s="1382"/>
      <c r="AB224" s="1382"/>
      <c r="AC224" s="1382"/>
      <c r="AD224" s="1382"/>
      <c r="AE224" s="1382"/>
      <c r="AF224" s="1382"/>
      <c r="AG224" s="1382"/>
      <c r="AH224" s="1382"/>
      <c r="AI224" s="138"/>
      <c r="AJ224" s="1382"/>
      <c r="AK224" s="1382"/>
      <c r="AL224" s="1795" t="s">
        <v>1955</v>
      </c>
      <c r="AM224" s="1452" t="s">
        <v>1928</v>
      </c>
      <c r="AN224" s="1398" t="s">
        <v>131</v>
      </c>
      <c r="AO224" s="1398" t="s">
        <v>1929</v>
      </c>
      <c r="AP224" s="1382"/>
      <c r="AQ224" s="1382"/>
      <c r="AR224" s="1382"/>
      <c r="AS224" s="1382"/>
      <c r="AT224" s="1382"/>
      <c r="AU224" s="1382"/>
      <c r="AV224" s="1382"/>
      <c r="AW224" s="1382"/>
      <c r="AX224" s="1382"/>
      <c r="AY224" s="1382"/>
      <c r="AZ224" s="1382"/>
      <c r="BA224" s="138"/>
      <c r="BB224" s="1382"/>
      <c r="BC224" s="1795" t="s">
        <v>1955</v>
      </c>
      <c r="BD224" s="1452" t="s">
        <v>1928</v>
      </c>
      <c r="BE224" s="1398" t="s">
        <v>131</v>
      </c>
      <c r="BF224" s="1398" t="s">
        <v>1929</v>
      </c>
      <c r="BG224" s="1382"/>
      <c r="BH224" s="1382"/>
      <c r="BI224" s="1382"/>
      <c r="BJ224" s="1382"/>
      <c r="BK224" s="1382"/>
      <c r="BL224" s="1382"/>
      <c r="BM224" s="1382"/>
      <c r="BN224" s="1382"/>
      <c r="BO224" s="1382"/>
      <c r="BP224" s="1382"/>
      <c r="BQ224" s="1382"/>
      <c r="BR224" s="138"/>
      <c r="BS224" s="1382"/>
      <c r="BT224" s="1795" t="s">
        <v>1955</v>
      </c>
      <c r="BU224" s="1452" t="s">
        <v>1928</v>
      </c>
      <c r="BV224" s="1398" t="s">
        <v>131</v>
      </c>
      <c r="BW224" s="1398" t="s">
        <v>1929</v>
      </c>
      <c r="BX224" s="1382"/>
      <c r="BY224" s="1382"/>
      <c r="BZ224" s="1382"/>
      <c r="CA224" s="1382"/>
      <c r="CB224" s="1382"/>
      <c r="CC224" s="1382"/>
      <c r="CD224" s="1382"/>
      <c r="CE224" s="1382"/>
      <c r="CF224" s="1382"/>
      <c r="CG224" s="1382"/>
      <c r="CH224" s="1382"/>
      <c r="CI224" s="138"/>
      <c r="CJ224" s="1382"/>
      <c r="CK224" s="1382"/>
    </row>
    <row r="225" spans="1:89" x14ac:dyDescent="0.25">
      <c r="A225" s="1382"/>
      <c r="B225" s="1798"/>
      <c r="C225" s="1399" t="s">
        <v>1930</v>
      </c>
      <c r="D225" s="1399" t="s">
        <v>1931</v>
      </c>
      <c r="E225" s="1400"/>
      <c r="F225" s="1382"/>
      <c r="G225" s="1382"/>
      <c r="H225" s="1382"/>
      <c r="I225" s="1382"/>
      <c r="J225" s="1382"/>
      <c r="K225" s="1382"/>
      <c r="L225" s="1382"/>
      <c r="M225" s="1382"/>
      <c r="N225" s="1382"/>
      <c r="O225" s="1382"/>
      <c r="P225" s="1382"/>
      <c r="Q225" s="138"/>
      <c r="R225" s="1382"/>
      <c r="S225" s="1382"/>
      <c r="T225" s="1798"/>
      <c r="U225" s="1399" t="s">
        <v>1930</v>
      </c>
      <c r="V225" s="1399" t="s">
        <v>1931</v>
      </c>
      <c r="W225" s="1400"/>
      <c r="X225" s="1382"/>
      <c r="Y225" s="1382"/>
      <c r="Z225" s="1382"/>
      <c r="AA225" s="1382"/>
      <c r="AB225" s="1382"/>
      <c r="AC225" s="1382"/>
      <c r="AD225" s="1382"/>
      <c r="AE225" s="1382"/>
      <c r="AF225" s="1382"/>
      <c r="AG225" s="1382"/>
      <c r="AH225" s="1382"/>
      <c r="AI225" s="138"/>
      <c r="AJ225" s="1382"/>
      <c r="AK225" s="1382"/>
      <c r="AL225" s="1798"/>
      <c r="AM225" s="1399" t="s">
        <v>1930</v>
      </c>
      <c r="AN225" s="1399" t="s">
        <v>1931</v>
      </c>
      <c r="AO225" s="1400"/>
      <c r="AP225" s="1382"/>
      <c r="AQ225" s="1382"/>
      <c r="AR225" s="1382"/>
      <c r="AS225" s="1382"/>
      <c r="AT225" s="1382"/>
      <c r="AU225" s="1382"/>
      <c r="AV225" s="1382"/>
      <c r="AW225" s="1382"/>
      <c r="AX225" s="1382"/>
      <c r="AY225" s="1382"/>
      <c r="AZ225" s="1382"/>
      <c r="BA225" s="138"/>
      <c r="BB225" s="1382"/>
      <c r="BC225" s="1798"/>
      <c r="BD225" s="1399" t="s">
        <v>1930</v>
      </c>
      <c r="BE225" s="1399" t="s">
        <v>1931</v>
      </c>
      <c r="BF225" s="1400"/>
      <c r="BG225" s="1382"/>
      <c r="BH225" s="1382"/>
      <c r="BI225" s="1382"/>
      <c r="BJ225" s="1382"/>
      <c r="BK225" s="1382"/>
      <c r="BL225" s="1382"/>
      <c r="BM225" s="1382"/>
      <c r="BN225" s="1382"/>
      <c r="BO225" s="1382"/>
      <c r="BP225" s="1382"/>
      <c r="BQ225" s="1382"/>
      <c r="BR225" s="138"/>
      <c r="BS225" s="1382"/>
      <c r="BT225" s="1798"/>
      <c r="BU225" s="1399" t="s">
        <v>1930</v>
      </c>
      <c r="BV225" s="1399" t="s">
        <v>1931</v>
      </c>
      <c r="BW225" s="1400"/>
      <c r="BX225" s="1382"/>
      <c r="BY225" s="1382"/>
      <c r="BZ225" s="1382"/>
      <c r="CA225" s="1382"/>
      <c r="CB225" s="1382"/>
      <c r="CC225" s="1382"/>
      <c r="CD225" s="1382"/>
      <c r="CE225" s="1382"/>
      <c r="CF225" s="1382"/>
      <c r="CG225" s="1382"/>
      <c r="CH225" s="1382"/>
      <c r="CI225" s="138"/>
      <c r="CJ225" s="1382"/>
      <c r="CK225" s="1382"/>
    </row>
    <row r="226" spans="1:89" x14ac:dyDescent="0.25">
      <c r="A226" s="1382"/>
      <c r="B226" s="1798"/>
      <c r="C226" s="1401" t="s">
        <v>1930</v>
      </c>
      <c r="D226" s="1401" t="s">
        <v>1932</v>
      </c>
      <c r="E226" s="1402" t="s">
        <v>1933</v>
      </c>
      <c r="F226" s="1382"/>
      <c r="G226" s="1382"/>
      <c r="H226" s="1382"/>
      <c r="I226" s="1382"/>
      <c r="J226" s="1382"/>
      <c r="K226" s="1382"/>
      <c r="L226" s="1382"/>
      <c r="M226" s="1382"/>
      <c r="N226" s="1382"/>
      <c r="O226" s="1382"/>
      <c r="P226" s="1382"/>
      <c r="Q226" s="138"/>
      <c r="R226" s="1382"/>
      <c r="S226" s="1382"/>
      <c r="T226" s="1798"/>
      <c r="U226" s="1401" t="s">
        <v>1930</v>
      </c>
      <c r="V226" s="1401" t="s">
        <v>1932</v>
      </c>
      <c r="W226" s="1402" t="s">
        <v>1933</v>
      </c>
      <c r="X226" s="1382"/>
      <c r="Y226" s="1382"/>
      <c r="Z226" s="1382"/>
      <c r="AA226" s="1382"/>
      <c r="AB226" s="1382"/>
      <c r="AC226" s="1382"/>
      <c r="AD226" s="1382"/>
      <c r="AE226" s="1382"/>
      <c r="AF226" s="1382"/>
      <c r="AG226" s="1382"/>
      <c r="AH226" s="1382"/>
      <c r="AI226" s="138"/>
      <c r="AJ226" s="1382"/>
      <c r="AK226" s="1382"/>
      <c r="AL226" s="1798"/>
      <c r="AM226" s="1401" t="s">
        <v>1930</v>
      </c>
      <c r="AN226" s="1401" t="s">
        <v>1932</v>
      </c>
      <c r="AO226" s="1402" t="s">
        <v>1933</v>
      </c>
      <c r="AP226" s="1382"/>
      <c r="AQ226" s="1382"/>
      <c r="AR226" s="1382"/>
      <c r="AS226" s="1382"/>
      <c r="AT226" s="1382"/>
      <c r="AU226" s="1382"/>
      <c r="AV226" s="1382"/>
      <c r="AW226" s="1382"/>
      <c r="AX226" s="1382"/>
      <c r="AY226" s="1382"/>
      <c r="AZ226" s="1382"/>
      <c r="BA226" s="138"/>
      <c r="BB226" s="1382"/>
      <c r="BC226" s="1798"/>
      <c r="BD226" s="1401" t="s">
        <v>1930</v>
      </c>
      <c r="BE226" s="1401" t="s">
        <v>1932</v>
      </c>
      <c r="BF226" s="1402" t="s">
        <v>1933</v>
      </c>
      <c r="BG226" s="1382"/>
      <c r="BH226" s="1382"/>
      <c r="BI226" s="1382"/>
      <c r="BJ226" s="1382"/>
      <c r="BK226" s="1382"/>
      <c r="BL226" s="1382"/>
      <c r="BM226" s="1382"/>
      <c r="BN226" s="1382"/>
      <c r="BO226" s="1382"/>
      <c r="BP226" s="1382"/>
      <c r="BQ226" s="1382"/>
      <c r="BR226" s="138"/>
      <c r="BS226" s="1382"/>
      <c r="BT226" s="1798"/>
      <c r="BU226" s="1401" t="s">
        <v>1930</v>
      </c>
      <c r="BV226" s="1401" t="s">
        <v>1932</v>
      </c>
      <c r="BW226" s="1402" t="s">
        <v>1933</v>
      </c>
      <c r="BX226" s="1382"/>
      <c r="BY226" s="1382"/>
      <c r="BZ226" s="1382"/>
      <c r="CA226" s="1382"/>
      <c r="CB226" s="1382"/>
      <c r="CC226" s="1382"/>
      <c r="CD226" s="1382"/>
      <c r="CE226" s="1382"/>
      <c r="CF226" s="1382"/>
      <c r="CG226" s="1382"/>
      <c r="CH226" s="1382"/>
      <c r="CI226" s="138"/>
      <c r="CJ226" s="1382"/>
      <c r="CK226" s="1382"/>
    </row>
    <row r="227" spans="1:89" x14ac:dyDescent="0.25">
      <c r="A227" s="1382"/>
      <c r="B227" s="1798"/>
      <c r="C227" s="1401" t="s">
        <v>1930</v>
      </c>
      <c r="D227" s="1401" t="s">
        <v>1934</v>
      </c>
      <c r="E227" s="1402" t="s">
        <v>1802</v>
      </c>
      <c r="F227" s="1382"/>
      <c r="G227" s="1382"/>
      <c r="H227" s="1382"/>
      <c r="I227" s="1382"/>
      <c r="J227" s="1382"/>
      <c r="K227" s="1382"/>
      <c r="L227" s="1382"/>
      <c r="M227" s="1382"/>
      <c r="N227" s="1382"/>
      <c r="O227" s="1382"/>
      <c r="P227" s="1382"/>
      <c r="Q227" s="138"/>
      <c r="R227" s="1382"/>
      <c r="S227" s="1382"/>
      <c r="T227" s="1798"/>
      <c r="U227" s="1401" t="s">
        <v>1930</v>
      </c>
      <c r="V227" s="1401" t="s">
        <v>1934</v>
      </c>
      <c r="W227" s="1402" t="s">
        <v>1802</v>
      </c>
      <c r="X227" s="1382"/>
      <c r="Y227" s="1382"/>
      <c r="Z227" s="1382"/>
      <c r="AA227" s="1382"/>
      <c r="AB227" s="1382"/>
      <c r="AC227" s="1382"/>
      <c r="AD227" s="1382"/>
      <c r="AE227" s="1382"/>
      <c r="AF227" s="1382"/>
      <c r="AG227" s="1382"/>
      <c r="AH227" s="1382"/>
      <c r="AI227" s="138"/>
      <c r="AJ227" s="1382"/>
      <c r="AK227" s="1382"/>
      <c r="AL227" s="1798"/>
      <c r="AM227" s="1401" t="s">
        <v>1930</v>
      </c>
      <c r="AN227" s="1401" t="s">
        <v>1934</v>
      </c>
      <c r="AO227" s="1402" t="s">
        <v>1802</v>
      </c>
      <c r="AP227" s="1382"/>
      <c r="AQ227" s="1382"/>
      <c r="AR227" s="1382"/>
      <c r="AS227" s="1382"/>
      <c r="AT227" s="1382"/>
      <c r="AU227" s="1382"/>
      <c r="AV227" s="1382"/>
      <c r="AW227" s="1382"/>
      <c r="AX227" s="1382"/>
      <c r="AY227" s="1382"/>
      <c r="AZ227" s="1382"/>
      <c r="BA227" s="138"/>
      <c r="BB227" s="1382"/>
      <c r="BC227" s="1798"/>
      <c r="BD227" s="1401" t="s">
        <v>1930</v>
      </c>
      <c r="BE227" s="1401" t="s">
        <v>1934</v>
      </c>
      <c r="BF227" s="1402" t="s">
        <v>1802</v>
      </c>
      <c r="BG227" s="1382"/>
      <c r="BH227" s="1382"/>
      <c r="BI227" s="1382"/>
      <c r="BJ227" s="1382"/>
      <c r="BK227" s="1382"/>
      <c r="BL227" s="1382"/>
      <c r="BM227" s="1382"/>
      <c r="BN227" s="1382"/>
      <c r="BO227" s="1382"/>
      <c r="BP227" s="1382"/>
      <c r="BQ227" s="1382"/>
      <c r="BR227" s="138"/>
      <c r="BS227" s="1382"/>
      <c r="BT227" s="1798"/>
      <c r="BU227" s="1401" t="s">
        <v>1930</v>
      </c>
      <c r="BV227" s="1401" t="s">
        <v>1934</v>
      </c>
      <c r="BW227" s="1402" t="s">
        <v>1802</v>
      </c>
      <c r="BX227" s="1382"/>
      <c r="BY227" s="1382"/>
      <c r="BZ227" s="1382"/>
      <c r="CA227" s="1382"/>
      <c r="CB227" s="1382"/>
      <c r="CC227" s="1382"/>
      <c r="CD227" s="1382"/>
      <c r="CE227" s="1382"/>
      <c r="CF227" s="1382"/>
      <c r="CG227" s="1382"/>
      <c r="CH227" s="1382"/>
      <c r="CI227" s="138"/>
      <c r="CJ227" s="1382"/>
      <c r="CK227" s="1382"/>
    </row>
    <row r="228" spans="1:89" ht="15.75" thickBot="1" x14ac:dyDescent="0.3">
      <c r="A228" s="1382"/>
      <c r="B228" s="1799"/>
      <c r="C228" s="1403" t="s">
        <v>1930</v>
      </c>
      <c r="D228" s="1403" t="s">
        <v>1935</v>
      </c>
      <c r="E228" s="1404" t="s">
        <v>1936</v>
      </c>
      <c r="F228" s="1382"/>
      <c r="G228" s="1382"/>
      <c r="H228" s="1382"/>
      <c r="I228" s="1382"/>
      <c r="J228" s="1382"/>
      <c r="K228" s="1382"/>
      <c r="L228" s="1382"/>
      <c r="M228" s="1382"/>
      <c r="N228" s="1382"/>
      <c r="O228" s="1382"/>
      <c r="P228" s="1382"/>
      <c r="Q228" s="138"/>
      <c r="R228" s="1382"/>
      <c r="S228" s="1382"/>
      <c r="T228" s="1799"/>
      <c r="U228" s="1403" t="s">
        <v>1930</v>
      </c>
      <c r="V228" s="1403" t="s">
        <v>1935</v>
      </c>
      <c r="W228" s="1404" t="s">
        <v>1936</v>
      </c>
      <c r="X228" s="1382"/>
      <c r="Y228" s="1382"/>
      <c r="Z228" s="1382"/>
      <c r="AA228" s="1382"/>
      <c r="AB228" s="1382"/>
      <c r="AC228" s="1382"/>
      <c r="AD228" s="1382"/>
      <c r="AE228" s="1382"/>
      <c r="AF228" s="1382"/>
      <c r="AG228" s="1382"/>
      <c r="AH228" s="1382"/>
      <c r="AI228" s="138"/>
      <c r="AJ228" s="1382"/>
      <c r="AK228" s="1382"/>
      <c r="AL228" s="1799"/>
      <c r="AM228" s="1403" t="s">
        <v>1930</v>
      </c>
      <c r="AN228" s="1403" t="s">
        <v>1935</v>
      </c>
      <c r="AO228" s="1404" t="s">
        <v>1936</v>
      </c>
      <c r="AP228" s="1382"/>
      <c r="AQ228" s="1382"/>
      <c r="AR228" s="1382"/>
      <c r="AS228" s="1382"/>
      <c r="AT228" s="1382"/>
      <c r="AU228" s="1382"/>
      <c r="AV228" s="1382"/>
      <c r="AW228" s="1382"/>
      <c r="AX228" s="1382"/>
      <c r="AY228" s="1382"/>
      <c r="AZ228" s="1382"/>
      <c r="BA228" s="138"/>
      <c r="BB228" s="1382"/>
      <c r="BC228" s="1799"/>
      <c r="BD228" s="1403" t="s">
        <v>1930</v>
      </c>
      <c r="BE228" s="1403" t="s">
        <v>1935</v>
      </c>
      <c r="BF228" s="1404" t="s">
        <v>1936</v>
      </c>
      <c r="BG228" s="1382"/>
      <c r="BH228" s="1382"/>
      <c r="BI228" s="1382"/>
      <c r="BJ228" s="1382"/>
      <c r="BK228" s="1382"/>
      <c r="BL228" s="1382"/>
      <c r="BM228" s="1382"/>
      <c r="BN228" s="1382"/>
      <c r="BO228" s="1382"/>
      <c r="BP228" s="1382"/>
      <c r="BQ228" s="1382"/>
      <c r="BR228" s="138"/>
      <c r="BS228" s="1382"/>
      <c r="BT228" s="1799"/>
      <c r="BU228" s="1403" t="s">
        <v>1930</v>
      </c>
      <c r="BV228" s="1403" t="s">
        <v>1935</v>
      </c>
      <c r="BW228" s="1404" t="s">
        <v>1936</v>
      </c>
      <c r="BX228" s="1382"/>
      <c r="BY228" s="1382"/>
      <c r="BZ228" s="1382"/>
      <c r="CA228" s="1382"/>
      <c r="CB228" s="1382"/>
      <c r="CC228" s="1382"/>
      <c r="CD228" s="1382"/>
      <c r="CE228" s="1382"/>
      <c r="CF228" s="1382"/>
      <c r="CG228" s="1382"/>
      <c r="CH228" s="1382"/>
      <c r="CI228" s="138"/>
      <c r="CJ228" s="1382"/>
      <c r="CK228" s="1382"/>
    </row>
    <row r="229" spans="1:89" ht="15.75" customHeight="1" thickBot="1" x14ac:dyDescent="0.3">
      <c r="A229" s="1382"/>
      <c r="B229" s="1795" t="s">
        <v>1937</v>
      </c>
      <c r="C229" s="1406" t="s">
        <v>1938</v>
      </c>
      <c r="D229" s="1406" t="s">
        <v>1928</v>
      </c>
      <c r="E229" s="1406" t="s">
        <v>131</v>
      </c>
      <c r="F229" s="1406" t="s">
        <v>1929</v>
      </c>
      <c r="G229" s="1406" t="s">
        <v>1939</v>
      </c>
      <c r="H229" s="1407" t="s">
        <v>1940</v>
      </c>
      <c r="I229" s="1408" t="s">
        <v>794</v>
      </c>
      <c r="J229" s="1408" t="s">
        <v>795</v>
      </c>
      <c r="K229" s="1408" t="s">
        <v>800</v>
      </c>
      <c r="L229" s="1408" t="s">
        <v>801</v>
      </c>
      <c r="M229" s="1408" t="s">
        <v>204</v>
      </c>
      <c r="N229" s="1382"/>
      <c r="O229" s="1382"/>
      <c r="P229" s="1382"/>
      <c r="Q229" s="138"/>
      <c r="R229" s="1382"/>
      <c r="S229" s="1382"/>
      <c r="T229" s="1795" t="s">
        <v>1937</v>
      </c>
      <c r="U229" s="1406" t="s">
        <v>1938</v>
      </c>
      <c r="V229" s="1406" t="s">
        <v>1928</v>
      </c>
      <c r="W229" s="1406" t="s">
        <v>131</v>
      </c>
      <c r="X229" s="1406" t="s">
        <v>1929</v>
      </c>
      <c r="Y229" s="1406" t="s">
        <v>1939</v>
      </c>
      <c r="Z229" s="1407" t="s">
        <v>1940</v>
      </c>
      <c r="AA229" s="1408" t="s">
        <v>794</v>
      </c>
      <c r="AB229" s="1408" t="s">
        <v>795</v>
      </c>
      <c r="AC229" s="1408" t="s">
        <v>800</v>
      </c>
      <c r="AD229" s="1408" t="s">
        <v>801</v>
      </c>
      <c r="AE229" s="1408" t="s">
        <v>204</v>
      </c>
      <c r="AF229" s="1382"/>
      <c r="AG229" s="1382"/>
      <c r="AH229" s="1382"/>
      <c r="AI229" s="138"/>
      <c r="AJ229" s="1382"/>
      <c r="AK229" s="1382"/>
      <c r="AL229" s="1795" t="s">
        <v>1937</v>
      </c>
      <c r="AM229" s="1406" t="s">
        <v>1938</v>
      </c>
      <c r="AN229" s="1406" t="s">
        <v>1928</v>
      </c>
      <c r="AO229" s="1406" t="s">
        <v>131</v>
      </c>
      <c r="AP229" s="1406" t="s">
        <v>1929</v>
      </c>
      <c r="AQ229" s="1406" t="s">
        <v>1939</v>
      </c>
      <c r="AR229" s="1407" t="s">
        <v>1940</v>
      </c>
      <c r="AS229" s="1408" t="s">
        <v>794</v>
      </c>
      <c r="AT229" s="1408" t="s">
        <v>795</v>
      </c>
      <c r="AU229" s="1408" t="s">
        <v>800</v>
      </c>
      <c r="AV229" s="1408" t="s">
        <v>801</v>
      </c>
      <c r="AW229" s="1408" t="s">
        <v>204</v>
      </c>
      <c r="AX229" s="1382"/>
      <c r="AY229" s="1382"/>
      <c r="AZ229" s="1382"/>
      <c r="BA229" s="138"/>
      <c r="BB229" s="1382"/>
      <c r="BC229" s="1795" t="s">
        <v>1937</v>
      </c>
      <c r="BD229" s="1406" t="s">
        <v>1938</v>
      </c>
      <c r="BE229" s="1406" t="s">
        <v>1928</v>
      </c>
      <c r="BF229" s="1406" t="s">
        <v>131</v>
      </c>
      <c r="BG229" s="1406" t="s">
        <v>1929</v>
      </c>
      <c r="BH229" s="1406" t="s">
        <v>1939</v>
      </c>
      <c r="BI229" s="1407" t="s">
        <v>1940</v>
      </c>
      <c r="BJ229" s="1408" t="s">
        <v>794</v>
      </c>
      <c r="BK229" s="1408" t="s">
        <v>795</v>
      </c>
      <c r="BL229" s="1408" t="s">
        <v>800</v>
      </c>
      <c r="BM229" s="1408" t="s">
        <v>801</v>
      </c>
      <c r="BN229" s="1408" t="s">
        <v>204</v>
      </c>
      <c r="BO229" s="1382"/>
      <c r="BP229" s="1382"/>
      <c r="BQ229" s="1382"/>
      <c r="BR229" s="138"/>
      <c r="BS229" s="1382"/>
      <c r="BT229" s="1795" t="s">
        <v>1937</v>
      </c>
      <c r="BU229" s="1406" t="s">
        <v>1938</v>
      </c>
      <c r="BV229" s="1406" t="s">
        <v>1928</v>
      </c>
      <c r="BW229" s="1406" t="s">
        <v>131</v>
      </c>
      <c r="BX229" s="1406" t="s">
        <v>1929</v>
      </c>
      <c r="BY229" s="1406" t="s">
        <v>1939</v>
      </c>
      <c r="BZ229" s="1407" t="s">
        <v>1940</v>
      </c>
      <c r="CA229" s="1408" t="s">
        <v>794</v>
      </c>
      <c r="CB229" s="1408" t="s">
        <v>795</v>
      </c>
      <c r="CC229" s="1408" t="s">
        <v>800</v>
      </c>
      <c r="CD229" s="1408" t="s">
        <v>801</v>
      </c>
      <c r="CE229" s="1408" t="s">
        <v>204</v>
      </c>
      <c r="CF229" s="1382"/>
      <c r="CG229" s="1382"/>
      <c r="CH229" s="1382"/>
      <c r="CI229" s="138"/>
      <c r="CJ229" s="1382"/>
      <c r="CK229" s="1382"/>
    </row>
    <row r="230" spans="1:89" x14ac:dyDescent="0.25">
      <c r="A230" s="1382"/>
      <c r="B230" s="1796"/>
      <c r="C230" s="1405">
        <v>1</v>
      </c>
      <c r="D230" s="1402" t="s">
        <v>1941</v>
      </c>
      <c r="E230" s="1402" t="s">
        <v>1527</v>
      </c>
      <c r="F230" s="1412" t="str">
        <f>'Required Info to Submit'!E23</f>
        <v/>
      </c>
      <c r="G230" s="1488" t="str">
        <f>'Required Info to Submit'!K23</f>
        <v/>
      </c>
      <c r="H230" s="1489" t="str">
        <f>'Required Info to Submit'!L23</f>
        <v/>
      </c>
      <c r="I230" s="1412" t="str">
        <f>'Required Info to Submit'!F23</f>
        <v/>
      </c>
      <c r="J230" s="1412" t="str">
        <f>'Required Info to Submit'!G23</f>
        <v/>
      </c>
      <c r="K230" s="1412" t="str">
        <f>'Required Info to Submit'!H23</f>
        <v/>
      </c>
      <c r="L230" s="1412" t="str">
        <f>'Required Info to Submit'!I23</f>
        <v/>
      </c>
      <c r="M230" s="1412" t="str">
        <f>'Required Info to Submit'!J23</f>
        <v/>
      </c>
      <c r="N230" s="1382"/>
      <c r="O230" s="1382"/>
      <c r="P230" s="1382"/>
      <c r="Q230" s="138"/>
      <c r="R230" s="1382"/>
      <c r="S230" s="1382"/>
      <c r="T230" s="1796"/>
      <c r="U230" s="1405">
        <v>1</v>
      </c>
      <c r="V230" s="1402" t="s">
        <v>1941</v>
      </c>
      <c r="W230" s="1402" t="s">
        <v>1527</v>
      </c>
      <c r="X230" s="1412" t="str">
        <f>'Required Info to Submit'!E23</f>
        <v/>
      </c>
      <c r="Y230" s="1488" t="str">
        <f>'Required Info to Submit'!K23</f>
        <v/>
      </c>
      <c r="Z230" s="1489" t="str">
        <f>'Required Info to Submit'!L23</f>
        <v/>
      </c>
      <c r="AA230" s="1412" t="str">
        <f>'Required Info to Submit'!F23</f>
        <v/>
      </c>
      <c r="AB230" s="1412" t="str">
        <f>'Required Info to Submit'!G23</f>
        <v/>
      </c>
      <c r="AC230" s="1412" t="str">
        <f>'Required Info to Submit'!H23</f>
        <v/>
      </c>
      <c r="AD230" s="1412" t="str">
        <f>'Required Info to Submit'!I23</f>
        <v/>
      </c>
      <c r="AE230" s="1412" t="str">
        <f>'Required Info to Submit'!J23</f>
        <v/>
      </c>
      <c r="AF230" s="1382"/>
      <c r="AG230" s="1382"/>
      <c r="AH230" s="1382"/>
      <c r="AI230" s="138"/>
      <c r="AJ230" s="1382"/>
      <c r="AK230" s="1382"/>
      <c r="AL230" s="1796"/>
      <c r="AM230" s="1405">
        <v>1</v>
      </c>
      <c r="AN230" s="1402" t="s">
        <v>1941</v>
      </c>
      <c r="AO230" s="1402" t="s">
        <v>1527</v>
      </c>
      <c r="AP230" s="1514" t="str">
        <f>'Required Info to Submit'!E23</f>
        <v/>
      </c>
      <c r="AQ230" s="1515" t="str">
        <f>'Required Info to Submit'!K23</f>
        <v/>
      </c>
      <c r="AR230" s="1516" t="str">
        <f>'Required Info to Submit'!L23</f>
        <v/>
      </c>
      <c r="AS230" s="1514" t="str">
        <f>'Required Info to Submit'!F23</f>
        <v/>
      </c>
      <c r="AT230" s="1514" t="str">
        <f>'Required Info to Submit'!G23</f>
        <v/>
      </c>
      <c r="AU230" s="1514" t="str">
        <f>'Required Info to Submit'!H23</f>
        <v/>
      </c>
      <c r="AV230" s="1514" t="str">
        <f>'Required Info to Submit'!I23</f>
        <v/>
      </c>
      <c r="AW230" s="1514" t="str">
        <f>'Required Info to Submit'!J23</f>
        <v/>
      </c>
      <c r="AX230" s="1382"/>
      <c r="AY230" s="1382"/>
      <c r="AZ230" s="1382"/>
      <c r="BA230" s="138"/>
      <c r="BB230" s="1382"/>
      <c r="BC230" s="1796"/>
      <c r="BD230" s="1405">
        <v>1</v>
      </c>
      <c r="BE230" s="1402" t="s">
        <v>1941</v>
      </c>
      <c r="BF230" s="1402" t="s">
        <v>1527</v>
      </c>
      <c r="BG230" s="1412" t="str">
        <f>'Required Info to Submit'!E23</f>
        <v/>
      </c>
      <c r="BH230" s="1488" t="str">
        <f>'Required Info to Submit'!K23</f>
        <v/>
      </c>
      <c r="BI230" s="1489" t="str">
        <f>'Required Info to Submit'!L23</f>
        <v/>
      </c>
      <c r="BJ230" s="1412" t="str">
        <f>'Required Info to Submit'!F23</f>
        <v/>
      </c>
      <c r="BK230" s="1412" t="str">
        <f>'Required Info to Submit'!G23</f>
        <v/>
      </c>
      <c r="BL230" s="1412" t="str">
        <f>'Required Info to Submit'!H23</f>
        <v/>
      </c>
      <c r="BM230" s="1412" t="str">
        <f>'Required Info to Submit'!I23</f>
        <v/>
      </c>
      <c r="BN230" s="1412" t="str">
        <f>'Required Info to Submit'!J23</f>
        <v/>
      </c>
      <c r="BO230" s="1382"/>
      <c r="BP230" s="1382"/>
      <c r="BQ230" s="1382"/>
      <c r="BR230" s="138"/>
      <c r="BS230" s="1382"/>
      <c r="BT230" s="1796"/>
      <c r="BU230" s="1405">
        <v>1</v>
      </c>
      <c r="BV230" s="1402" t="s">
        <v>1941</v>
      </c>
      <c r="BW230" s="1402" t="s">
        <v>1527</v>
      </c>
      <c r="BX230" s="1412" t="str">
        <f>'Required Info to Submit'!E23</f>
        <v/>
      </c>
      <c r="BY230" s="1488" t="str">
        <f>'Required Info to Submit'!K23</f>
        <v/>
      </c>
      <c r="BZ230" s="1489" t="str">
        <f>'Required Info to Submit'!L23</f>
        <v/>
      </c>
      <c r="CA230" s="1412" t="str">
        <f>'Required Info to Submit'!F23</f>
        <v/>
      </c>
      <c r="CB230" s="1412" t="str">
        <f>'Required Info to Submit'!G23</f>
        <v/>
      </c>
      <c r="CC230" s="1412" t="str">
        <f>'Required Info to Submit'!H23</f>
        <v/>
      </c>
      <c r="CD230" s="1412" t="str">
        <f>'Required Info to Submit'!I23</f>
        <v/>
      </c>
      <c r="CE230" s="1412" t="str">
        <f>'Required Info to Submit'!J23</f>
        <v/>
      </c>
      <c r="CF230" s="1382"/>
      <c r="CG230" s="1382"/>
      <c r="CH230" s="1382"/>
      <c r="CI230" s="138"/>
      <c r="CJ230" s="1382"/>
      <c r="CK230" s="1382"/>
    </row>
    <row r="231" spans="1:89" x14ac:dyDescent="0.25">
      <c r="A231" s="1382"/>
      <c r="B231" s="1796"/>
      <c r="C231" s="1414">
        <v>2</v>
      </c>
      <c r="D231" s="1402" t="s">
        <v>1941</v>
      </c>
      <c r="E231" s="1402" t="s">
        <v>1527</v>
      </c>
      <c r="F231" s="1412" t="str">
        <f>'Required Info to Submit'!E24</f>
        <v/>
      </c>
      <c r="G231" s="1488" t="str">
        <f>'Required Info to Submit'!K24</f>
        <v/>
      </c>
      <c r="H231" s="1489" t="str">
        <f>'Required Info to Submit'!L24</f>
        <v/>
      </c>
      <c r="I231" s="1412" t="str">
        <f>'Required Info to Submit'!F24</f>
        <v/>
      </c>
      <c r="J231" s="1412" t="str">
        <f>'Required Info to Submit'!G24</f>
        <v/>
      </c>
      <c r="K231" s="1412" t="str">
        <f>'Required Info to Submit'!H24</f>
        <v/>
      </c>
      <c r="L231" s="1412" t="str">
        <f>'Required Info to Submit'!I24</f>
        <v/>
      </c>
      <c r="M231" s="1412" t="str">
        <f>'Required Info to Submit'!J24</f>
        <v/>
      </c>
      <c r="N231" s="1382"/>
      <c r="O231" s="1382"/>
      <c r="P231" s="1382"/>
      <c r="Q231" s="138"/>
      <c r="R231" s="1382"/>
      <c r="S231" s="1382"/>
      <c r="T231" s="1796"/>
      <c r="U231" s="1414">
        <v>2</v>
      </c>
      <c r="V231" s="1402" t="s">
        <v>1941</v>
      </c>
      <c r="W231" s="1402" t="s">
        <v>1527</v>
      </c>
      <c r="X231" s="1412" t="str">
        <f>'Required Info to Submit'!E24</f>
        <v/>
      </c>
      <c r="Y231" s="1488" t="str">
        <f>'Required Info to Submit'!K24</f>
        <v/>
      </c>
      <c r="Z231" s="1489" t="str">
        <f>'Required Info to Submit'!L24</f>
        <v/>
      </c>
      <c r="AA231" s="1412" t="str">
        <f>'Required Info to Submit'!F24</f>
        <v/>
      </c>
      <c r="AB231" s="1412" t="str">
        <f>'Required Info to Submit'!G24</f>
        <v/>
      </c>
      <c r="AC231" s="1412" t="str">
        <f>'Required Info to Submit'!H24</f>
        <v/>
      </c>
      <c r="AD231" s="1412" t="str">
        <f>'Required Info to Submit'!I24</f>
        <v/>
      </c>
      <c r="AE231" s="1412" t="str">
        <f>'Required Info to Submit'!J24</f>
        <v/>
      </c>
      <c r="AF231" s="1382"/>
      <c r="AG231" s="1382"/>
      <c r="AH231" s="1382"/>
      <c r="AI231" s="138"/>
      <c r="AJ231" s="1382"/>
      <c r="AK231" s="1382"/>
      <c r="AL231" s="1796"/>
      <c r="AM231" s="1414">
        <v>2</v>
      </c>
      <c r="AN231" s="1402" t="s">
        <v>1941</v>
      </c>
      <c r="AO231" s="1402" t="s">
        <v>1527</v>
      </c>
      <c r="AP231" s="1514" t="str">
        <f>'Required Info to Submit'!E24</f>
        <v/>
      </c>
      <c r="AQ231" s="1515" t="str">
        <f>'Required Info to Submit'!K24</f>
        <v/>
      </c>
      <c r="AR231" s="1516" t="str">
        <f>'Required Info to Submit'!L24</f>
        <v/>
      </c>
      <c r="AS231" s="1514" t="str">
        <f>'Required Info to Submit'!F24</f>
        <v/>
      </c>
      <c r="AT231" s="1514" t="str">
        <f>'Required Info to Submit'!G24</f>
        <v/>
      </c>
      <c r="AU231" s="1514" t="str">
        <f>'Required Info to Submit'!H24</f>
        <v/>
      </c>
      <c r="AV231" s="1514" t="str">
        <f>'Required Info to Submit'!I24</f>
        <v/>
      </c>
      <c r="AW231" s="1514" t="str">
        <f>'Required Info to Submit'!J24</f>
        <v/>
      </c>
      <c r="AX231" s="1382"/>
      <c r="AY231" s="1382"/>
      <c r="AZ231" s="1382"/>
      <c r="BA231" s="138"/>
      <c r="BB231" s="1382"/>
      <c r="BC231" s="1796"/>
      <c r="BD231" s="1414">
        <v>2</v>
      </c>
      <c r="BE231" s="1402" t="s">
        <v>1941</v>
      </c>
      <c r="BF231" s="1402" t="s">
        <v>1527</v>
      </c>
      <c r="BG231" s="1412" t="str">
        <f>'Required Info to Submit'!E24</f>
        <v/>
      </c>
      <c r="BH231" s="1488" t="str">
        <f>'Required Info to Submit'!K24</f>
        <v/>
      </c>
      <c r="BI231" s="1489" t="str">
        <f>'Required Info to Submit'!L24</f>
        <v/>
      </c>
      <c r="BJ231" s="1412" t="str">
        <f>'Required Info to Submit'!F24</f>
        <v/>
      </c>
      <c r="BK231" s="1412" t="str">
        <f>'Required Info to Submit'!G24</f>
        <v/>
      </c>
      <c r="BL231" s="1412" t="str">
        <f>'Required Info to Submit'!H24</f>
        <v/>
      </c>
      <c r="BM231" s="1412" t="str">
        <f>'Required Info to Submit'!I24</f>
        <v/>
      </c>
      <c r="BN231" s="1412" t="str">
        <f>'Required Info to Submit'!J24</f>
        <v/>
      </c>
      <c r="BO231" s="1382"/>
      <c r="BP231" s="1382"/>
      <c r="BQ231" s="1382"/>
      <c r="BR231" s="138"/>
      <c r="BS231" s="1382"/>
      <c r="BT231" s="1796"/>
      <c r="BU231" s="1414">
        <v>2</v>
      </c>
      <c r="BV231" s="1402" t="s">
        <v>1941</v>
      </c>
      <c r="BW231" s="1402" t="s">
        <v>1527</v>
      </c>
      <c r="BX231" s="1412" t="str">
        <f>'Required Info to Submit'!E24</f>
        <v/>
      </c>
      <c r="BY231" s="1488" t="str">
        <f>'Required Info to Submit'!K24</f>
        <v/>
      </c>
      <c r="BZ231" s="1489" t="str">
        <f>'Required Info to Submit'!L24</f>
        <v/>
      </c>
      <c r="CA231" s="1412" t="str">
        <f>'Required Info to Submit'!F24</f>
        <v/>
      </c>
      <c r="CB231" s="1412" t="str">
        <f>'Required Info to Submit'!G24</f>
        <v/>
      </c>
      <c r="CC231" s="1412" t="str">
        <f>'Required Info to Submit'!H24</f>
        <v/>
      </c>
      <c r="CD231" s="1412" t="str">
        <f>'Required Info to Submit'!I24</f>
        <v/>
      </c>
      <c r="CE231" s="1412" t="str">
        <f>'Required Info to Submit'!J24</f>
        <v/>
      </c>
      <c r="CF231" s="1382"/>
      <c r="CG231" s="1382"/>
      <c r="CH231" s="1382"/>
      <c r="CI231" s="138"/>
      <c r="CJ231" s="1382"/>
      <c r="CK231" s="1382"/>
    </row>
    <row r="232" spans="1:89" x14ac:dyDescent="0.25">
      <c r="A232" s="1382"/>
      <c r="B232" s="1796"/>
      <c r="C232" s="1414">
        <v>3</v>
      </c>
      <c r="D232" s="1402" t="s">
        <v>1941</v>
      </c>
      <c r="E232" s="1402" t="s">
        <v>1527</v>
      </c>
      <c r="F232" s="1412" t="str">
        <f>'Required Info to Submit'!E25</f>
        <v/>
      </c>
      <c r="G232" s="1488" t="str">
        <f>'Required Info to Submit'!K25</f>
        <v/>
      </c>
      <c r="H232" s="1489" t="str">
        <f>'Required Info to Submit'!L25</f>
        <v/>
      </c>
      <c r="I232" s="1412" t="str">
        <f>'Required Info to Submit'!F25</f>
        <v/>
      </c>
      <c r="J232" s="1412" t="str">
        <f>'Required Info to Submit'!G25</f>
        <v/>
      </c>
      <c r="K232" s="1412" t="str">
        <f>'Required Info to Submit'!H25</f>
        <v/>
      </c>
      <c r="L232" s="1412" t="str">
        <f>'Required Info to Submit'!I25</f>
        <v/>
      </c>
      <c r="M232" s="1412" t="str">
        <f>'Required Info to Submit'!J25</f>
        <v/>
      </c>
      <c r="N232" s="1382"/>
      <c r="O232" s="1382"/>
      <c r="P232" s="1382"/>
      <c r="Q232" s="138"/>
      <c r="R232" s="1382"/>
      <c r="S232" s="1382"/>
      <c r="T232" s="1796"/>
      <c r="U232" s="1414">
        <v>3</v>
      </c>
      <c r="V232" s="1402" t="s">
        <v>1941</v>
      </c>
      <c r="W232" s="1402" t="s">
        <v>1527</v>
      </c>
      <c r="X232" s="1412" t="str">
        <f>'Required Info to Submit'!E25</f>
        <v/>
      </c>
      <c r="Y232" s="1488" t="str">
        <f>'Required Info to Submit'!K25</f>
        <v/>
      </c>
      <c r="Z232" s="1489" t="str">
        <f>'Required Info to Submit'!L25</f>
        <v/>
      </c>
      <c r="AA232" s="1412" t="str">
        <f>'Required Info to Submit'!F25</f>
        <v/>
      </c>
      <c r="AB232" s="1412" t="str">
        <f>'Required Info to Submit'!G25</f>
        <v/>
      </c>
      <c r="AC232" s="1412" t="str">
        <f>'Required Info to Submit'!H25</f>
        <v/>
      </c>
      <c r="AD232" s="1412" t="str">
        <f>'Required Info to Submit'!I25</f>
        <v/>
      </c>
      <c r="AE232" s="1412" t="str">
        <f>'Required Info to Submit'!J25</f>
        <v/>
      </c>
      <c r="AF232" s="1382"/>
      <c r="AG232" s="1382"/>
      <c r="AH232" s="1382"/>
      <c r="AI232" s="138"/>
      <c r="AJ232" s="1382"/>
      <c r="AK232" s="1382"/>
      <c r="AL232" s="1796"/>
      <c r="AM232" s="1414">
        <v>3</v>
      </c>
      <c r="AN232" s="1402" t="s">
        <v>1941</v>
      </c>
      <c r="AO232" s="1402" t="s">
        <v>1527</v>
      </c>
      <c r="AP232" s="1514" t="str">
        <f>'Required Info to Submit'!E25</f>
        <v/>
      </c>
      <c r="AQ232" s="1515" t="str">
        <f>'Required Info to Submit'!K25</f>
        <v/>
      </c>
      <c r="AR232" s="1516" t="str">
        <f>'Required Info to Submit'!L25</f>
        <v/>
      </c>
      <c r="AS232" s="1514" t="str">
        <f>'Required Info to Submit'!F25</f>
        <v/>
      </c>
      <c r="AT232" s="1514" t="str">
        <f>'Required Info to Submit'!G25</f>
        <v/>
      </c>
      <c r="AU232" s="1514" t="str">
        <f>'Required Info to Submit'!H25</f>
        <v/>
      </c>
      <c r="AV232" s="1514" t="str">
        <f>'Required Info to Submit'!I25</f>
        <v/>
      </c>
      <c r="AW232" s="1514" t="str">
        <f>'Required Info to Submit'!J25</f>
        <v/>
      </c>
      <c r="AX232" s="1382"/>
      <c r="AY232" s="1382"/>
      <c r="AZ232" s="1382"/>
      <c r="BA232" s="138"/>
      <c r="BB232" s="1382"/>
      <c r="BC232" s="1796"/>
      <c r="BD232" s="1414">
        <v>3</v>
      </c>
      <c r="BE232" s="1402" t="s">
        <v>1941</v>
      </c>
      <c r="BF232" s="1402" t="s">
        <v>1527</v>
      </c>
      <c r="BG232" s="1412" t="str">
        <f>'Required Info to Submit'!E25</f>
        <v/>
      </c>
      <c r="BH232" s="1488" t="str">
        <f>'Required Info to Submit'!K25</f>
        <v/>
      </c>
      <c r="BI232" s="1489" t="str">
        <f>'Required Info to Submit'!L25</f>
        <v/>
      </c>
      <c r="BJ232" s="1412" t="str">
        <f>'Required Info to Submit'!F25</f>
        <v/>
      </c>
      <c r="BK232" s="1412" t="str">
        <f>'Required Info to Submit'!G25</f>
        <v/>
      </c>
      <c r="BL232" s="1412" t="str">
        <f>'Required Info to Submit'!H25</f>
        <v/>
      </c>
      <c r="BM232" s="1412" t="str">
        <f>'Required Info to Submit'!I25</f>
        <v/>
      </c>
      <c r="BN232" s="1412" t="str">
        <f>'Required Info to Submit'!J25</f>
        <v/>
      </c>
      <c r="BO232" s="1382"/>
      <c r="BP232" s="1382"/>
      <c r="BQ232" s="1382"/>
      <c r="BR232" s="138"/>
      <c r="BS232" s="1382"/>
      <c r="BT232" s="1796"/>
      <c r="BU232" s="1414">
        <v>3</v>
      </c>
      <c r="BV232" s="1402" t="s">
        <v>1941</v>
      </c>
      <c r="BW232" s="1402" t="s">
        <v>1527</v>
      </c>
      <c r="BX232" s="1412" t="str">
        <f>'Required Info to Submit'!E25</f>
        <v/>
      </c>
      <c r="BY232" s="1488" t="str">
        <f>'Required Info to Submit'!K25</f>
        <v/>
      </c>
      <c r="BZ232" s="1489" t="str">
        <f>'Required Info to Submit'!L25</f>
        <v/>
      </c>
      <c r="CA232" s="1412" t="str">
        <f>'Required Info to Submit'!F25</f>
        <v/>
      </c>
      <c r="CB232" s="1412" t="str">
        <f>'Required Info to Submit'!G25</f>
        <v/>
      </c>
      <c r="CC232" s="1412" t="str">
        <f>'Required Info to Submit'!H25</f>
        <v/>
      </c>
      <c r="CD232" s="1412" t="str">
        <f>'Required Info to Submit'!I25</f>
        <v/>
      </c>
      <c r="CE232" s="1412" t="str">
        <f>'Required Info to Submit'!J25</f>
        <v/>
      </c>
      <c r="CF232" s="1382"/>
      <c r="CG232" s="1382"/>
      <c r="CH232" s="1382"/>
      <c r="CI232" s="138"/>
      <c r="CJ232" s="1382"/>
      <c r="CK232" s="1382"/>
    </row>
    <row r="233" spans="1:89" x14ac:dyDescent="0.25">
      <c r="A233" s="1382"/>
      <c r="B233" s="1796"/>
      <c r="C233" s="1414">
        <v>4</v>
      </c>
      <c r="D233" s="1402" t="s">
        <v>1941</v>
      </c>
      <c r="E233" s="1402" t="s">
        <v>1527</v>
      </c>
      <c r="F233" s="1412" t="str">
        <f>'Required Info to Submit'!E26</f>
        <v/>
      </c>
      <c r="G233" s="1488" t="str">
        <f>'Required Info to Submit'!K26</f>
        <v/>
      </c>
      <c r="H233" s="1489" t="str">
        <f>'Required Info to Submit'!L26</f>
        <v/>
      </c>
      <c r="I233" s="1412" t="str">
        <f>'Required Info to Submit'!F26</f>
        <v/>
      </c>
      <c r="J233" s="1412" t="str">
        <f>'Required Info to Submit'!G26</f>
        <v/>
      </c>
      <c r="K233" s="1412" t="str">
        <f>'Required Info to Submit'!H26</f>
        <v/>
      </c>
      <c r="L233" s="1412" t="str">
        <f>'Required Info to Submit'!I26</f>
        <v/>
      </c>
      <c r="M233" s="1412" t="str">
        <f>'Required Info to Submit'!J26</f>
        <v/>
      </c>
      <c r="N233" s="1382"/>
      <c r="O233" s="1382"/>
      <c r="P233" s="1382"/>
      <c r="Q233" s="138"/>
      <c r="R233" s="1382"/>
      <c r="S233" s="1382"/>
      <c r="T233" s="1796"/>
      <c r="U233" s="1414">
        <v>4</v>
      </c>
      <c r="V233" s="1402" t="s">
        <v>1941</v>
      </c>
      <c r="W233" s="1402" t="s">
        <v>1527</v>
      </c>
      <c r="X233" s="1412" t="str">
        <f>'Required Info to Submit'!E26</f>
        <v/>
      </c>
      <c r="Y233" s="1488" t="str">
        <f>'Required Info to Submit'!K26</f>
        <v/>
      </c>
      <c r="Z233" s="1489" t="str">
        <f>'Required Info to Submit'!L26</f>
        <v/>
      </c>
      <c r="AA233" s="1412" t="str">
        <f>'Required Info to Submit'!F26</f>
        <v/>
      </c>
      <c r="AB233" s="1412" t="str">
        <f>'Required Info to Submit'!G26</f>
        <v/>
      </c>
      <c r="AC233" s="1412" t="str">
        <f>'Required Info to Submit'!H26</f>
        <v/>
      </c>
      <c r="AD233" s="1412" t="str">
        <f>'Required Info to Submit'!I26</f>
        <v/>
      </c>
      <c r="AE233" s="1412" t="str">
        <f>'Required Info to Submit'!J26</f>
        <v/>
      </c>
      <c r="AF233" s="1382"/>
      <c r="AG233" s="1382"/>
      <c r="AH233" s="1382"/>
      <c r="AI233" s="138"/>
      <c r="AJ233" s="1382"/>
      <c r="AK233" s="1382"/>
      <c r="AL233" s="1796"/>
      <c r="AM233" s="1414">
        <v>4</v>
      </c>
      <c r="AN233" s="1402" t="s">
        <v>1941</v>
      </c>
      <c r="AO233" s="1402" t="s">
        <v>1527</v>
      </c>
      <c r="AP233" s="1514" t="str">
        <f>'Required Info to Submit'!E26</f>
        <v/>
      </c>
      <c r="AQ233" s="1515" t="str">
        <f>'Required Info to Submit'!K26</f>
        <v/>
      </c>
      <c r="AR233" s="1516" t="str">
        <f>'Required Info to Submit'!L26</f>
        <v/>
      </c>
      <c r="AS233" s="1514" t="str">
        <f>'Required Info to Submit'!F26</f>
        <v/>
      </c>
      <c r="AT233" s="1514" t="str">
        <f>'Required Info to Submit'!G26</f>
        <v/>
      </c>
      <c r="AU233" s="1514" t="str">
        <f>'Required Info to Submit'!H26</f>
        <v/>
      </c>
      <c r="AV233" s="1514" t="str">
        <f>'Required Info to Submit'!I26</f>
        <v/>
      </c>
      <c r="AW233" s="1514" t="str">
        <f>'Required Info to Submit'!J26</f>
        <v/>
      </c>
      <c r="AX233" s="1382"/>
      <c r="AY233" s="1382"/>
      <c r="AZ233" s="1382"/>
      <c r="BA233" s="138"/>
      <c r="BB233" s="1382"/>
      <c r="BC233" s="1796"/>
      <c r="BD233" s="1414">
        <v>4</v>
      </c>
      <c r="BE233" s="1402" t="s">
        <v>1941</v>
      </c>
      <c r="BF233" s="1402" t="s">
        <v>1527</v>
      </c>
      <c r="BG233" s="1412" t="str">
        <f>'Required Info to Submit'!E26</f>
        <v/>
      </c>
      <c r="BH233" s="1488" t="str">
        <f>'Required Info to Submit'!K26</f>
        <v/>
      </c>
      <c r="BI233" s="1489" t="str">
        <f>'Required Info to Submit'!L26</f>
        <v/>
      </c>
      <c r="BJ233" s="1412" t="str">
        <f>'Required Info to Submit'!F26</f>
        <v/>
      </c>
      <c r="BK233" s="1412" t="str">
        <f>'Required Info to Submit'!G26</f>
        <v/>
      </c>
      <c r="BL233" s="1412" t="str">
        <f>'Required Info to Submit'!H26</f>
        <v/>
      </c>
      <c r="BM233" s="1412" t="str">
        <f>'Required Info to Submit'!I26</f>
        <v/>
      </c>
      <c r="BN233" s="1412" t="str">
        <f>'Required Info to Submit'!J26</f>
        <v/>
      </c>
      <c r="BO233" s="1382"/>
      <c r="BP233" s="1382"/>
      <c r="BQ233" s="1382"/>
      <c r="BR233" s="138"/>
      <c r="BS233" s="1382"/>
      <c r="BT233" s="1796"/>
      <c r="BU233" s="1414">
        <v>4</v>
      </c>
      <c r="BV233" s="1402" t="s">
        <v>1941</v>
      </c>
      <c r="BW233" s="1402" t="s">
        <v>1527</v>
      </c>
      <c r="BX233" s="1412" t="str">
        <f>'Required Info to Submit'!E26</f>
        <v/>
      </c>
      <c r="BY233" s="1488" t="str">
        <f>'Required Info to Submit'!K26</f>
        <v/>
      </c>
      <c r="BZ233" s="1489" t="str">
        <f>'Required Info to Submit'!L26</f>
        <v/>
      </c>
      <c r="CA233" s="1412" t="str">
        <f>'Required Info to Submit'!F26</f>
        <v/>
      </c>
      <c r="CB233" s="1412" t="str">
        <f>'Required Info to Submit'!G26</f>
        <v/>
      </c>
      <c r="CC233" s="1412" t="str">
        <f>'Required Info to Submit'!H26</f>
        <v/>
      </c>
      <c r="CD233" s="1412" t="str">
        <f>'Required Info to Submit'!I26</f>
        <v/>
      </c>
      <c r="CE233" s="1412" t="str">
        <f>'Required Info to Submit'!J26</f>
        <v/>
      </c>
      <c r="CF233" s="1382"/>
      <c r="CG233" s="1382"/>
      <c r="CH233" s="1382"/>
      <c r="CI233" s="138"/>
      <c r="CJ233" s="1382"/>
      <c r="CK233" s="1382"/>
    </row>
    <row r="234" spans="1:89" x14ac:dyDescent="0.25">
      <c r="A234" s="1382"/>
      <c r="B234" s="1796"/>
      <c r="C234" s="1414">
        <v>5</v>
      </c>
      <c r="D234" s="1402" t="s">
        <v>1941</v>
      </c>
      <c r="E234" s="1402" t="s">
        <v>1527</v>
      </c>
      <c r="F234" s="1412" t="str">
        <f>'Required Info to Submit'!E27</f>
        <v/>
      </c>
      <c r="G234" s="1488" t="str">
        <f>'Required Info to Submit'!K27</f>
        <v/>
      </c>
      <c r="H234" s="1489" t="str">
        <f>'Required Info to Submit'!L27</f>
        <v/>
      </c>
      <c r="I234" s="1412" t="str">
        <f>'Required Info to Submit'!F27</f>
        <v/>
      </c>
      <c r="J234" s="1412" t="str">
        <f>'Required Info to Submit'!G27</f>
        <v/>
      </c>
      <c r="K234" s="1412" t="str">
        <f>'Required Info to Submit'!H27</f>
        <v/>
      </c>
      <c r="L234" s="1412" t="str">
        <f>'Required Info to Submit'!I27</f>
        <v/>
      </c>
      <c r="M234" s="1412" t="str">
        <f>'Required Info to Submit'!J27</f>
        <v/>
      </c>
      <c r="N234" s="1382"/>
      <c r="O234" s="1382"/>
      <c r="P234" s="1382"/>
      <c r="Q234" s="138"/>
      <c r="R234" s="1382"/>
      <c r="S234" s="1382"/>
      <c r="T234" s="1796"/>
      <c r="U234" s="1414">
        <v>5</v>
      </c>
      <c r="V234" s="1402" t="s">
        <v>1941</v>
      </c>
      <c r="W234" s="1402" t="s">
        <v>1527</v>
      </c>
      <c r="X234" s="1412" t="str">
        <f>'Required Info to Submit'!E27</f>
        <v/>
      </c>
      <c r="Y234" s="1488" t="str">
        <f>'Required Info to Submit'!K27</f>
        <v/>
      </c>
      <c r="Z234" s="1489" t="str">
        <f>'Required Info to Submit'!L27</f>
        <v/>
      </c>
      <c r="AA234" s="1412" t="str">
        <f>'Required Info to Submit'!F27</f>
        <v/>
      </c>
      <c r="AB234" s="1412" t="str">
        <f>'Required Info to Submit'!G27</f>
        <v/>
      </c>
      <c r="AC234" s="1412" t="str">
        <f>'Required Info to Submit'!H27</f>
        <v/>
      </c>
      <c r="AD234" s="1412" t="str">
        <f>'Required Info to Submit'!I27</f>
        <v/>
      </c>
      <c r="AE234" s="1412" t="str">
        <f>'Required Info to Submit'!J27</f>
        <v/>
      </c>
      <c r="AF234" s="1382"/>
      <c r="AG234" s="1382"/>
      <c r="AH234" s="1382"/>
      <c r="AI234" s="138"/>
      <c r="AJ234" s="1382"/>
      <c r="AK234" s="1382"/>
      <c r="AL234" s="1796"/>
      <c r="AM234" s="1414">
        <v>5</v>
      </c>
      <c r="AN234" s="1402" t="s">
        <v>1941</v>
      </c>
      <c r="AO234" s="1402" t="s">
        <v>1527</v>
      </c>
      <c r="AP234" s="1514" t="str">
        <f>'Required Info to Submit'!E27</f>
        <v/>
      </c>
      <c r="AQ234" s="1515" t="str">
        <f>'Required Info to Submit'!K27</f>
        <v/>
      </c>
      <c r="AR234" s="1516" t="str">
        <f>'Required Info to Submit'!L27</f>
        <v/>
      </c>
      <c r="AS234" s="1514" t="str">
        <f>'Required Info to Submit'!F27</f>
        <v/>
      </c>
      <c r="AT234" s="1514" t="str">
        <f>'Required Info to Submit'!G27</f>
        <v/>
      </c>
      <c r="AU234" s="1514" t="str">
        <f>'Required Info to Submit'!H27</f>
        <v/>
      </c>
      <c r="AV234" s="1514" t="str">
        <f>'Required Info to Submit'!I27</f>
        <v/>
      </c>
      <c r="AW234" s="1514" t="str">
        <f>'Required Info to Submit'!J27</f>
        <v/>
      </c>
      <c r="AX234" s="1382"/>
      <c r="AY234" s="1382"/>
      <c r="AZ234" s="1382"/>
      <c r="BA234" s="138"/>
      <c r="BB234" s="1382"/>
      <c r="BC234" s="1796"/>
      <c r="BD234" s="1414">
        <v>5</v>
      </c>
      <c r="BE234" s="1402" t="s">
        <v>1941</v>
      </c>
      <c r="BF234" s="1402" t="s">
        <v>1527</v>
      </c>
      <c r="BG234" s="1412" t="str">
        <f>'Required Info to Submit'!E27</f>
        <v/>
      </c>
      <c r="BH234" s="1488" t="str">
        <f>'Required Info to Submit'!K27</f>
        <v/>
      </c>
      <c r="BI234" s="1489" t="str">
        <f>'Required Info to Submit'!L27</f>
        <v/>
      </c>
      <c r="BJ234" s="1412" t="str">
        <f>'Required Info to Submit'!F27</f>
        <v/>
      </c>
      <c r="BK234" s="1412" t="str">
        <f>'Required Info to Submit'!G27</f>
        <v/>
      </c>
      <c r="BL234" s="1412" t="str">
        <f>'Required Info to Submit'!H27</f>
        <v/>
      </c>
      <c r="BM234" s="1412" t="str">
        <f>'Required Info to Submit'!I27</f>
        <v/>
      </c>
      <c r="BN234" s="1412" t="str">
        <f>'Required Info to Submit'!J27</f>
        <v/>
      </c>
      <c r="BO234" s="1382"/>
      <c r="BP234" s="1382"/>
      <c r="BQ234" s="1382"/>
      <c r="BR234" s="138"/>
      <c r="BS234" s="1382"/>
      <c r="BT234" s="1796"/>
      <c r="BU234" s="1414">
        <v>5</v>
      </c>
      <c r="BV234" s="1402" t="s">
        <v>1941</v>
      </c>
      <c r="BW234" s="1402" t="s">
        <v>1527</v>
      </c>
      <c r="BX234" s="1412" t="str">
        <f>'Required Info to Submit'!E27</f>
        <v/>
      </c>
      <c r="BY234" s="1488" t="str">
        <f>'Required Info to Submit'!K27</f>
        <v/>
      </c>
      <c r="BZ234" s="1489" t="str">
        <f>'Required Info to Submit'!L27</f>
        <v/>
      </c>
      <c r="CA234" s="1412" t="str">
        <f>'Required Info to Submit'!F27</f>
        <v/>
      </c>
      <c r="CB234" s="1412" t="str">
        <f>'Required Info to Submit'!G27</f>
        <v/>
      </c>
      <c r="CC234" s="1412" t="str">
        <f>'Required Info to Submit'!H27</f>
        <v/>
      </c>
      <c r="CD234" s="1412" t="str">
        <f>'Required Info to Submit'!I27</f>
        <v/>
      </c>
      <c r="CE234" s="1412" t="str">
        <f>'Required Info to Submit'!J27</f>
        <v/>
      </c>
      <c r="CF234" s="1382"/>
      <c r="CG234" s="1382"/>
      <c r="CH234" s="1382"/>
      <c r="CI234" s="138"/>
      <c r="CJ234" s="1382"/>
      <c r="CK234" s="1382"/>
    </row>
    <row r="235" spans="1:89" x14ac:dyDescent="0.25">
      <c r="A235" s="1382"/>
      <c r="B235" s="1796"/>
      <c r="C235" s="1414">
        <v>6</v>
      </c>
      <c r="D235" s="1402" t="s">
        <v>1941</v>
      </c>
      <c r="E235" s="1402" t="s">
        <v>1527</v>
      </c>
      <c r="F235" s="1412" t="str">
        <f>'Required Info to Submit'!E28</f>
        <v/>
      </c>
      <c r="G235" s="1488" t="str">
        <f>'Required Info to Submit'!K28</f>
        <v/>
      </c>
      <c r="H235" s="1489" t="str">
        <f>'Required Info to Submit'!L28</f>
        <v/>
      </c>
      <c r="I235" s="1412" t="str">
        <f>'Required Info to Submit'!F28</f>
        <v/>
      </c>
      <c r="J235" s="1412" t="str">
        <f>'Required Info to Submit'!G28</f>
        <v/>
      </c>
      <c r="K235" s="1412" t="str">
        <f>'Required Info to Submit'!H28</f>
        <v/>
      </c>
      <c r="L235" s="1412" t="str">
        <f>'Required Info to Submit'!I28</f>
        <v/>
      </c>
      <c r="M235" s="1412" t="str">
        <f>'Required Info to Submit'!J28</f>
        <v/>
      </c>
      <c r="N235" s="1382"/>
      <c r="O235" s="1382"/>
      <c r="P235" s="1382"/>
      <c r="Q235" s="138"/>
      <c r="R235" s="1382"/>
      <c r="S235" s="1382"/>
      <c r="T235" s="1796"/>
      <c r="U235" s="1414">
        <v>6</v>
      </c>
      <c r="V235" s="1402" t="s">
        <v>1941</v>
      </c>
      <c r="W235" s="1402" t="s">
        <v>1527</v>
      </c>
      <c r="X235" s="1412" t="str">
        <f>'Required Info to Submit'!E28</f>
        <v/>
      </c>
      <c r="Y235" s="1488" t="str">
        <f>'Required Info to Submit'!K28</f>
        <v/>
      </c>
      <c r="Z235" s="1489" t="str">
        <f>'Required Info to Submit'!L28</f>
        <v/>
      </c>
      <c r="AA235" s="1412" t="str">
        <f>'Required Info to Submit'!F28</f>
        <v/>
      </c>
      <c r="AB235" s="1412" t="str">
        <f>'Required Info to Submit'!G28</f>
        <v/>
      </c>
      <c r="AC235" s="1412" t="str">
        <f>'Required Info to Submit'!H28</f>
        <v/>
      </c>
      <c r="AD235" s="1412" t="str">
        <f>'Required Info to Submit'!I28</f>
        <v/>
      </c>
      <c r="AE235" s="1412" t="str">
        <f>'Required Info to Submit'!J28</f>
        <v/>
      </c>
      <c r="AF235" s="1382"/>
      <c r="AG235" s="1382"/>
      <c r="AH235" s="1382"/>
      <c r="AI235" s="138"/>
      <c r="AJ235" s="1382"/>
      <c r="AK235" s="1382"/>
      <c r="AL235" s="1796"/>
      <c r="AM235" s="1414">
        <v>6</v>
      </c>
      <c r="AN235" s="1402" t="s">
        <v>1941</v>
      </c>
      <c r="AO235" s="1402" t="s">
        <v>1527</v>
      </c>
      <c r="AP235" s="1514" t="str">
        <f>'Required Info to Submit'!E28</f>
        <v/>
      </c>
      <c r="AQ235" s="1515" t="str">
        <f>'Required Info to Submit'!K28</f>
        <v/>
      </c>
      <c r="AR235" s="1516" t="str">
        <f>'Required Info to Submit'!L28</f>
        <v/>
      </c>
      <c r="AS235" s="1514" t="str">
        <f>'Required Info to Submit'!F28</f>
        <v/>
      </c>
      <c r="AT235" s="1514" t="str">
        <f>'Required Info to Submit'!G28</f>
        <v/>
      </c>
      <c r="AU235" s="1514" t="str">
        <f>'Required Info to Submit'!H28</f>
        <v/>
      </c>
      <c r="AV235" s="1514" t="str">
        <f>'Required Info to Submit'!I28</f>
        <v/>
      </c>
      <c r="AW235" s="1514" t="str">
        <f>'Required Info to Submit'!J28</f>
        <v/>
      </c>
      <c r="AX235" s="1382"/>
      <c r="AY235" s="1382"/>
      <c r="AZ235" s="1382"/>
      <c r="BA235" s="138"/>
      <c r="BB235" s="1382"/>
      <c r="BC235" s="1796"/>
      <c r="BD235" s="1414">
        <v>6</v>
      </c>
      <c r="BE235" s="1402" t="s">
        <v>1941</v>
      </c>
      <c r="BF235" s="1402" t="s">
        <v>1527</v>
      </c>
      <c r="BG235" s="1412" t="str">
        <f>'Required Info to Submit'!E28</f>
        <v/>
      </c>
      <c r="BH235" s="1488" t="str">
        <f>'Required Info to Submit'!K28</f>
        <v/>
      </c>
      <c r="BI235" s="1489" t="str">
        <f>'Required Info to Submit'!L28</f>
        <v/>
      </c>
      <c r="BJ235" s="1412" t="str">
        <f>'Required Info to Submit'!F28</f>
        <v/>
      </c>
      <c r="BK235" s="1412" t="str">
        <f>'Required Info to Submit'!G28</f>
        <v/>
      </c>
      <c r="BL235" s="1412" t="str">
        <f>'Required Info to Submit'!H28</f>
        <v/>
      </c>
      <c r="BM235" s="1412" t="str">
        <f>'Required Info to Submit'!I28</f>
        <v/>
      </c>
      <c r="BN235" s="1412" t="str">
        <f>'Required Info to Submit'!J28</f>
        <v/>
      </c>
      <c r="BO235" s="1382"/>
      <c r="BP235" s="1382"/>
      <c r="BQ235" s="1382"/>
      <c r="BR235" s="138"/>
      <c r="BS235" s="1382"/>
      <c r="BT235" s="1796"/>
      <c r="BU235" s="1414">
        <v>6</v>
      </c>
      <c r="BV235" s="1402" t="s">
        <v>1941</v>
      </c>
      <c r="BW235" s="1402" t="s">
        <v>1527</v>
      </c>
      <c r="BX235" s="1412" t="str">
        <f>'Required Info to Submit'!E28</f>
        <v/>
      </c>
      <c r="BY235" s="1488" t="str">
        <f>'Required Info to Submit'!K28</f>
        <v/>
      </c>
      <c r="BZ235" s="1489" t="str">
        <f>'Required Info to Submit'!L28</f>
        <v/>
      </c>
      <c r="CA235" s="1412" t="str">
        <f>'Required Info to Submit'!F28</f>
        <v/>
      </c>
      <c r="CB235" s="1412" t="str">
        <f>'Required Info to Submit'!G28</f>
        <v/>
      </c>
      <c r="CC235" s="1412" t="str">
        <f>'Required Info to Submit'!H28</f>
        <v/>
      </c>
      <c r="CD235" s="1412" t="str">
        <f>'Required Info to Submit'!I28</f>
        <v/>
      </c>
      <c r="CE235" s="1412" t="str">
        <f>'Required Info to Submit'!J28</f>
        <v/>
      </c>
      <c r="CF235" s="1382"/>
      <c r="CG235" s="1382"/>
      <c r="CH235" s="1382"/>
      <c r="CI235" s="138"/>
      <c r="CJ235" s="1382"/>
      <c r="CK235" s="1382"/>
    </row>
    <row r="236" spans="1:89" x14ac:dyDescent="0.25">
      <c r="A236" s="1382"/>
      <c r="B236" s="1796"/>
      <c r="C236" s="1414">
        <v>7</v>
      </c>
      <c r="D236" s="1402" t="s">
        <v>1941</v>
      </c>
      <c r="E236" s="1402" t="s">
        <v>1527</v>
      </c>
      <c r="F236" s="1412" t="str">
        <f>'Required Info to Submit'!E29</f>
        <v/>
      </c>
      <c r="G236" s="1488" t="str">
        <f>'Required Info to Submit'!K29</f>
        <v/>
      </c>
      <c r="H236" s="1489" t="str">
        <f>'Required Info to Submit'!L29</f>
        <v/>
      </c>
      <c r="I236" s="1412" t="str">
        <f>'Required Info to Submit'!F29</f>
        <v/>
      </c>
      <c r="J236" s="1412" t="str">
        <f>'Required Info to Submit'!G29</f>
        <v/>
      </c>
      <c r="K236" s="1412" t="str">
        <f>'Required Info to Submit'!H29</f>
        <v/>
      </c>
      <c r="L236" s="1412" t="str">
        <f>'Required Info to Submit'!I29</f>
        <v/>
      </c>
      <c r="M236" s="1412" t="str">
        <f>'Required Info to Submit'!J29</f>
        <v/>
      </c>
      <c r="N236" s="1382"/>
      <c r="O236" s="1382"/>
      <c r="P236" s="1382"/>
      <c r="Q236" s="138"/>
      <c r="R236" s="1382"/>
      <c r="S236" s="1382"/>
      <c r="T236" s="1796"/>
      <c r="U236" s="1414">
        <v>7</v>
      </c>
      <c r="V236" s="1402" t="s">
        <v>1941</v>
      </c>
      <c r="W236" s="1402" t="s">
        <v>1527</v>
      </c>
      <c r="X236" s="1412" t="str">
        <f>'Required Info to Submit'!E29</f>
        <v/>
      </c>
      <c r="Y236" s="1488" t="str">
        <f>'Required Info to Submit'!K29</f>
        <v/>
      </c>
      <c r="Z236" s="1489" t="str">
        <f>'Required Info to Submit'!L29</f>
        <v/>
      </c>
      <c r="AA236" s="1412" t="str">
        <f>'Required Info to Submit'!F29</f>
        <v/>
      </c>
      <c r="AB236" s="1412" t="str">
        <f>'Required Info to Submit'!G29</f>
        <v/>
      </c>
      <c r="AC236" s="1412" t="str">
        <f>'Required Info to Submit'!H29</f>
        <v/>
      </c>
      <c r="AD236" s="1412" t="str">
        <f>'Required Info to Submit'!I29</f>
        <v/>
      </c>
      <c r="AE236" s="1412" t="str">
        <f>'Required Info to Submit'!J29</f>
        <v/>
      </c>
      <c r="AF236" s="1382"/>
      <c r="AG236" s="1382"/>
      <c r="AH236" s="1382"/>
      <c r="AI236" s="138"/>
      <c r="AJ236" s="1382"/>
      <c r="AK236" s="1382"/>
      <c r="AL236" s="1796"/>
      <c r="AM236" s="1414">
        <v>7</v>
      </c>
      <c r="AN236" s="1402" t="s">
        <v>1941</v>
      </c>
      <c r="AO236" s="1402" t="s">
        <v>1527</v>
      </c>
      <c r="AP236" s="1514" t="str">
        <f>'Required Info to Submit'!E29</f>
        <v/>
      </c>
      <c r="AQ236" s="1515" t="str">
        <f>'Required Info to Submit'!K29</f>
        <v/>
      </c>
      <c r="AR236" s="1516" t="str">
        <f>'Required Info to Submit'!L29</f>
        <v/>
      </c>
      <c r="AS236" s="1514" t="str">
        <f>'Required Info to Submit'!F29</f>
        <v/>
      </c>
      <c r="AT236" s="1514" t="str">
        <f>'Required Info to Submit'!G29</f>
        <v/>
      </c>
      <c r="AU236" s="1514" t="str">
        <f>'Required Info to Submit'!H29</f>
        <v/>
      </c>
      <c r="AV236" s="1514" t="str">
        <f>'Required Info to Submit'!I29</f>
        <v/>
      </c>
      <c r="AW236" s="1514" t="str">
        <f>'Required Info to Submit'!J29</f>
        <v/>
      </c>
      <c r="AX236" s="1382"/>
      <c r="AY236" s="1382"/>
      <c r="AZ236" s="1382"/>
      <c r="BA236" s="138"/>
      <c r="BB236" s="1382"/>
      <c r="BC236" s="1796"/>
      <c r="BD236" s="1414">
        <v>7</v>
      </c>
      <c r="BE236" s="1402" t="s">
        <v>1941</v>
      </c>
      <c r="BF236" s="1402" t="s">
        <v>1527</v>
      </c>
      <c r="BG236" s="1412" t="str">
        <f>'Required Info to Submit'!E29</f>
        <v/>
      </c>
      <c r="BH236" s="1488" t="str">
        <f>'Required Info to Submit'!K29</f>
        <v/>
      </c>
      <c r="BI236" s="1489" t="str">
        <f>'Required Info to Submit'!L29</f>
        <v/>
      </c>
      <c r="BJ236" s="1412" t="str">
        <f>'Required Info to Submit'!F29</f>
        <v/>
      </c>
      <c r="BK236" s="1412" t="str">
        <f>'Required Info to Submit'!G29</f>
        <v/>
      </c>
      <c r="BL236" s="1412" t="str">
        <f>'Required Info to Submit'!H29</f>
        <v/>
      </c>
      <c r="BM236" s="1412" t="str">
        <f>'Required Info to Submit'!I29</f>
        <v/>
      </c>
      <c r="BN236" s="1412" t="str">
        <f>'Required Info to Submit'!J29</f>
        <v/>
      </c>
      <c r="BO236" s="1382"/>
      <c r="BP236" s="1382"/>
      <c r="BQ236" s="1382"/>
      <c r="BR236" s="138"/>
      <c r="BS236" s="1382"/>
      <c r="BT236" s="1796"/>
      <c r="BU236" s="1414">
        <v>7</v>
      </c>
      <c r="BV236" s="1402" t="s">
        <v>1941</v>
      </c>
      <c r="BW236" s="1402" t="s">
        <v>1527</v>
      </c>
      <c r="BX236" s="1412" t="str">
        <f>'Required Info to Submit'!E29</f>
        <v/>
      </c>
      <c r="BY236" s="1488" t="str">
        <f>'Required Info to Submit'!K29</f>
        <v/>
      </c>
      <c r="BZ236" s="1489" t="str">
        <f>'Required Info to Submit'!L29</f>
        <v/>
      </c>
      <c r="CA236" s="1412" t="str">
        <f>'Required Info to Submit'!F29</f>
        <v/>
      </c>
      <c r="CB236" s="1412" t="str">
        <f>'Required Info to Submit'!G29</f>
        <v/>
      </c>
      <c r="CC236" s="1412" t="str">
        <f>'Required Info to Submit'!H29</f>
        <v/>
      </c>
      <c r="CD236" s="1412" t="str">
        <f>'Required Info to Submit'!I29</f>
        <v/>
      </c>
      <c r="CE236" s="1412" t="str">
        <f>'Required Info to Submit'!J29</f>
        <v/>
      </c>
      <c r="CF236" s="1382"/>
      <c r="CG236" s="1382"/>
      <c r="CH236" s="1382"/>
      <c r="CI236" s="138"/>
      <c r="CJ236" s="1382"/>
      <c r="CK236" s="1382"/>
    </row>
    <row r="237" spans="1:89" x14ac:dyDescent="0.25">
      <c r="A237" s="1382"/>
      <c r="B237" s="1796"/>
      <c r="C237" s="1414">
        <v>8</v>
      </c>
      <c r="D237" s="1402" t="s">
        <v>1941</v>
      </c>
      <c r="E237" s="1402" t="s">
        <v>1527</v>
      </c>
      <c r="F237" s="1412" t="str">
        <f>'Required Info to Submit'!E30</f>
        <v/>
      </c>
      <c r="G237" s="1488" t="str">
        <f>'Required Info to Submit'!K30</f>
        <v/>
      </c>
      <c r="H237" s="1489" t="str">
        <f>'Required Info to Submit'!L30</f>
        <v/>
      </c>
      <c r="I237" s="1412" t="str">
        <f>'Required Info to Submit'!F30</f>
        <v/>
      </c>
      <c r="J237" s="1412" t="str">
        <f>'Required Info to Submit'!G30</f>
        <v/>
      </c>
      <c r="K237" s="1412" t="str">
        <f>'Required Info to Submit'!H30</f>
        <v/>
      </c>
      <c r="L237" s="1412" t="str">
        <f>'Required Info to Submit'!I30</f>
        <v/>
      </c>
      <c r="M237" s="1412" t="str">
        <f>'Required Info to Submit'!J30</f>
        <v/>
      </c>
      <c r="N237" s="1382"/>
      <c r="O237" s="1382"/>
      <c r="P237" s="1382"/>
      <c r="Q237" s="138"/>
      <c r="R237" s="1382"/>
      <c r="S237" s="1382"/>
      <c r="T237" s="1796"/>
      <c r="U237" s="1414">
        <v>8</v>
      </c>
      <c r="V237" s="1402" t="s">
        <v>1941</v>
      </c>
      <c r="W237" s="1402" t="s">
        <v>1527</v>
      </c>
      <c r="X237" s="1412" t="str">
        <f>'Required Info to Submit'!E30</f>
        <v/>
      </c>
      <c r="Y237" s="1488" t="str">
        <f>'Required Info to Submit'!K30</f>
        <v/>
      </c>
      <c r="Z237" s="1489" t="str">
        <f>'Required Info to Submit'!L30</f>
        <v/>
      </c>
      <c r="AA237" s="1412" t="str">
        <f>'Required Info to Submit'!F30</f>
        <v/>
      </c>
      <c r="AB237" s="1412" t="str">
        <f>'Required Info to Submit'!G30</f>
        <v/>
      </c>
      <c r="AC237" s="1412" t="str">
        <f>'Required Info to Submit'!H30</f>
        <v/>
      </c>
      <c r="AD237" s="1412" t="str">
        <f>'Required Info to Submit'!I30</f>
        <v/>
      </c>
      <c r="AE237" s="1412" t="str">
        <f>'Required Info to Submit'!J30</f>
        <v/>
      </c>
      <c r="AF237" s="1382"/>
      <c r="AG237" s="1382"/>
      <c r="AH237" s="1382"/>
      <c r="AI237" s="138"/>
      <c r="AJ237" s="1382"/>
      <c r="AK237" s="1382"/>
      <c r="AL237" s="1796"/>
      <c r="AM237" s="1414">
        <v>8</v>
      </c>
      <c r="AN237" s="1402" t="s">
        <v>1941</v>
      </c>
      <c r="AO237" s="1402" t="s">
        <v>1527</v>
      </c>
      <c r="AP237" s="1514" t="str">
        <f>'Required Info to Submit'!E30</f>
        <v/>
      </c>
      <c r="AQ237" s="1515" t="str">
        <f>'Required Info to Submit'!K30</f>
        <v/>
      </c>
      <c r="AR237" s="1516" t="str">
        <f>'Required Info to Submit'!L30</f>
        <v/>
      </c>
      <c r="AS237" s="1514" t="str">
        <f>'Required Info to Submit'!F30</f>
        <v/>
      </c>
      <c r="AT237" s="1514" t="str">
        <f>'Required Info to Submit'!G30</f>
        <v/>
      </c>
      <c r="AU237" s="1514" t="str">
        <f>'Required Info to Submit'!H30</f>
        <v/>
      </c>
      <c r="AV237" s="1514" t="str">
        <f>'Required Info to Submit'!I30</f>
        <v/>
      </c>
      <c r="AW237" s="1514" t="str">
        <f>'Required Info to Submit'!J30</f>
        <v/>
      </c>
      <c r="AX237" s="1382"/>
      <c r="AY237" s="1382"/>
      <c r="AZ237" s="1382"/>
      <c r="BA237" s="138"/>
      <c r="BB237" s="1382"/>
      <c r="BC237" s="1796"/>
      <c r="BD237" s="1414">
        <v>8</v>
      </c>
      <c r="BE237" s="1402" t="s">
        <v>1941</v>
      </c>
      <c r="BF237" s="1402" t="s">
        <v>1527</v>
      </c>
      <c r="BG237" s="1412" t="str">
        <f>'Required Info to Submit'!E30</f>
        <v/>
      </c>
      <c r="BH237" s="1488" t="str">
        <f>'Required Info to Submit'!K30</f>
        <v/>
      </c>
      <c r="BI237" s="1489" t="str">
        <f>'Required Info to Submit'!L30</f>
        <v/>
      </c>
      <c r="BJ237" s="1412" t="str">
        <f>'Required Info to Submit'!F30</f>
        <v/>
      </c>
      <c r="BK237" s="1412" t="str">
        <f>'Required Info to Submit'!G30</f>
        <v/>
      </c>
      <c r="BL237" s="1412" t="str">
        <f>'Required Info to Submit'!H30</f>
        <v/>
      </c>
      <c r="BM237" s="1412" t="str">
        <f>'Required Info to Submit'!I30</f>
        <v/>
      </c>
      <c r="BN237" s="1412" t="str">
        <f>'Required Info to Submit'!J30</f>
        <v/>
      </c>
      <c r="BO237" s="1382"/>
      <c r="BP237" s="1382"/>
      <c r="BQ237" s="1382"/>
      <c r="BR237" s="138"/>
      <c r="BS237" s="1382"/>
      <c r="BT237" s="1796"/>
      <c r="BU237" s="1414">
        <v>8</v>
      </c>
      <c r="BV237" s="1402" t="s">
        <v>1941</v>
      </c>
      <c r="BW237" s="1402" t="s">
        <v>1527</v>
      </c>
      <c r="BX237" s="1412" t="str">
        <f>'Required Info to Submit'!E30</f>
        <v/>
      </c>
      <c r="BY237" s="1488" t="str">
        <f>'Required Info to Submit'!K30</f>
        <v/>
      </c>
      <c r="BZ237" s="1489" t="str">
        <f>'Required Info to Submit'!L30</f>
        <v/>
      </c>
      <c r="CA237" s="1412" t="str">
        <f>'Required Info to Submit'!F30</f>
        <v/>
      </c>
      <c r="CB237" s="1412" t="str">
        <f>'Required Info to Submit'!G30</f>
        <v/>
      </c>
      <c r="CC237" s="1412" t="str">
        <f>'Required Info to Submit'!H30</f>
        <v/>
      </c>
      <c r="CD237" s="1412" t="str">
        <f>'Required Info to Submit'!I30</f>
        <v/>
      </c>
      <c r="CE237" s="1412" t="str">
        <f>'Required Info to Submit'!J30</f>
        <v/>
      </c>
      <c r="CF237" s="1382"/>
      <c r="CG237" s="1382"/>
      <c r="CH237" s="1382"/>
      <c r="CI237" s="138"/>
      <c r="CJ237" s="1382"/>
      <c r="CK237" s="1382"/>
    </row>
    <row r="238" spans="1:89" x14ac:dyDescent="0.25">
      <c r="A238" s="1382"/>
      <c r="B238" s="1796"/>
      <c r="C238" s="1414">
        <v>9</v>
      </c>
      <c r="D238" s="1402" t="s">
        <v>1941</v>
      </c>
      <c r="E238" s="1402" t="s">
        <v>1527</v>
      </c>
      <c r="F238" s="1412" t="str">
        <f>'Required Info to Submit'!E31</f>
        <v/>
      </c>
      <c r="G238" s="1488" t="str">
        <f>'Required Info to Submit'!K31</f>
        <v/>
      </c>
      <c r="H238" s="1489" t="str">
        <f>'Required Info to Submit'!L31</f>
        <v/>
      </c>
      <c r="I238" s="1412" t="str">
        <f>'Required Info to Submit'!F31</f>
        <v/>
      </c>
      <c r="J238" s="1412" t="str">
        <f>'Required Info to Submit'!G31</f>
        <v/>
      </c>
      <c r="K238" s="1412" t="str">
        <f>'Required Info to Submit'!H31</f>
        <v/>
      </c>
      <c r="L238" s="1412" t="str">
        <f>'Required Info to Submit'!I31</f>
        <v/>
      </c>
      <c r="M238" s="1412" t="str">
        <f>'Required Info to Submit'!J31</f>
        <v/>
      </c>
      <c r="N238" s="1382"/>
      <c r="O238" s="1382"/>
      <c r="P238" s="1382"/>
      <c r="Q238" s="138"/>
      <c r="R238" s="1382"/>
      <c r="S238" s="1382"/>
      <c r="T238" s="1796"/>
      <c r="U238" s="1414">
        <v>9</v>
      </c>
      <c r="V238" s="1402" t="s">
        <v>1941</v>
      </c>
      <c r="W238" s="1402" t="s">
        <v>1527</v>
      </c>
      <c r="X238" s="1412" t="str">
        <f>'Required Info to Submit'!E31</f>
        <v/>
      </c>
      <c r="Y238" s="1488" t="str">
        <f>'Required Info to Submit'!K31</f>
        <v/>
      </c>
      <c r="Z238" s="1489" t="str">
        <f>'Required Info to Submit'!L31</f>
        <v/>
      </c>
      <c r="AA238" s="1412" t="str">
        <f>'Required Info to Submit'!F31</f>
        <v/>
      </c>
      <c r="AB238" s="1412" t="str">
        <f>'Required Info to Submit'!G31</f>
        <v/>
      </c>
      <c r="AC238" s="1412" t="str">
        <f>'Required Info to Submit'!H31</f>
        <v/>
      </c>
      <c r="AD238" s="1412" t="str">
        <f>'Required Info to Submit'!I31</f>
        <v/>
      </c>
      <c r="AE238" s="1412" t="str">
        <f>'Required Info to Submit'!J31</f>
        <v/>
      </c>
      <c r="AF238" s="1382"/>
      <c r="AG238" s="1382"/>
      <c r="AH238" s="1382"/>
      <c r="AI238" s="138"/>
      <c r="AJ238" s="1382"/>
      <c r="AK238" s="1382"/>
      <c r="AL238" s="1796"/>
      <c r="AM238" s="1414">
        <v>9</v>
      </c>
      <c r="AN238" s="1402" t="s">
        <v>1941</v>
      </c>
      <c r="AO238" s="1402" t="s">
        <v>1527</v>
      </c>
      <c r="AP238" s="1514" t="str">
        <f>'Required Info to Submit'!E31</f>
        <v/>
      </c>
      <c r="AQ238" s="1515" t="str">
        <f>'Required Info to Submit'!K31</f>
        <v/>
      </c>
      <c r="AR238" s="1516" t="str">
        <f>'Required Info to Submit'!L31</f>
        <v/>
      </c>
      <c r="AS238" s="1514" t="str">
        <f>'Required Info to Submit'!F31</f>
        <v/>
      </c>
      <c r="AT238" s="1514" t="str">
        <f>'Required Info to Submit'!G31</f>
        <v/>
      </c>
      <c r="AU238" s="1514" t="str">
        <f>'Required Info to Submit'!H31</f>
        <v/>
      </c>
      <c r="AV238" s="1514" t="str">
        <f>'Required Info to Submit'!I31</f>
        <v/>
      </c>
      <c r="AW238" s="1514" t="str">
        <f>'Required Info to Submit'!J31</f>
        <v/>
      </c>
      <c r="AX238" s="1382"/>
      <c r="AY238" s="1382"/>
      <c r="AZ238" s="1382"/>
      <c r="BA238" s="138"/>
      <c r="BB238" s="1382"/>
      <c r="BC238" s="1796"/>
      <c r="BD238" s="1414">
        <v>9</v>
      </c>
      <c r="BE238" s="1402" t="s">
        <v>1941</v>
      </c>
      <c r="BF238" s="1402" t="s">
        <v>1527</v>
      </c>
      <c r="BG238" s="1412" t="str">
        <f>'Required Info to Submit'!E31</f>
        <v/>
      </c>
      <c r="BH238" s="1488" t="str">
        <f>'Required Info to Submit'!K31</f>
        <v/>
      </c>
      <c r="BI238" s="1489" t="str">
        <f>'Required Info to Submit'!L31</f>
        <v/>
      </c>
      <c r="BJ238" s="1412" t="str">
        <f>'Required Info to Submit'!F31</f>
        <v/>
      </c>
      <c r="BK238" s="1412" t="str">
        <f>'Required Info to Submit'!G31</f>
        <v/>
      </c>
      <c r="BL238" s="1412" t="str">
        <f>'Required Info to Submit'!H31</f>
        <v/>
      </c>
      <c r="BM238" s="1412" t="str">
        <f>'Required Info to Submit'!I31</f>
        <v/>
      </c>
      <c r="BN238" s="1412" t="str">
        <f>'Required Info to Submit'!J31</f>
        <v/>
      </c>
      <c r="BO238" s="1382"/>
      <c r="BP238" s="1382"/>
      <c r="BQ238" s="1382"/>
      <c r="BR238" s="138"/>
      <c r="BS238" s="1382"/>
      <c r="BT238" s="1796"/>
      <c r="BU238" s="1414">
        <v>9</v>
      </c>
      <c r="BV238" s="1402" t="s">
        <v>1941</v>
      </c>
      <c r="BW238" s="1402" t="s">
        <v>1527</v>
      </c>
      <c r="BX238" s="1412" t="str">
        <f>'Required Info to Submit'!E31</f>
        <v/>
      </c>
      <c r="BY238" s="1488" t="str">
        <f>'Required Info to Submit'!K31</f>
        <v/>
      </c>
      <c r="BZ238" s="1489" t="str">
        <f>'Required Info to Submit'!L31</f>
        <v/>
      </c>
      <c r="CA238" s="1412" t="str">
        <f>'Required Info to Submit'!F31</f>
        <v/>
      </c>
      <c r="CB238" s="1412" t="str">
        <f>'Required Info to Submit'!G31</f>
        <v/>
      </c>
      <c r="CC238" s="1412" t="str">
        <f>'Required Info to Submit'!H31</f>
        <v/>
      </c>
      <c r="CD238" s="1412" t="str">
        <f>'Required Info to Submit'!I31</f>
        <v/>
      </c>
      <c r="CE238" s="1412" t="str">
        <f>'Required Info to Submit'!J31</f>
        <v/>
      </c>
      <c r="CF238" s="1382"/>
      <c r="CG238" s="1382"/>
      <c r="CH238" s="1382"/>
      <c r="CI238" s="138"/>
      <c r="CJ238" s="1382"/>
      <c r="CK238" s="1382"/>
    </row>
    <row r="239" spans="1:89" ht="15.75" thickBot="1" x14ac:dyDescent="0.3">
      <c r="A239" s="1382"/>
      <c r="B239" s="1797"/>
      <c r="C239" s="1416">
        <v>10</v>
      </c>
      <c r="D239" s="1404" t="s">
        <v>1941</v>
      </c>
      <c r="E239" s="1404" t="s">
        <v>1527</v>
      </c>
      <c r="F239" s="1419" t="str">
        <f>'Required Info to Submit'!E32</f>
        <v/>
      </c>
      <c r="G239" s="1504" t="str">
        <f>'Required Info to Submit'!K32</f>
        <v/>
      </c>
      <c r="H239" s="1505" t="str">
        <f>'Required Info to Submit'!L32</f>
        <v/>
      </c>
      <c r="I239" s="1419" t="str">
        <f>'Required Info to Submit'!F32</f>
        <v/>
      </c>
      <c r="J239" s="1419" t="str">
        <f>'Required Info to Submit'!G32</f>
        <v/>
      </c>
      <c r="K239" s="1419" t="str">
        <f>'Required Info to Submit'!H32</f>
        <v/>
      </c>
      <c r="L239" s="1419" t="str">
        <f>'Required Info to Submit'!I32</f>
        <v/>
      </c>
      <c r="M239" s="1419" t="str">
        <f>'Required Info to Submit'!J32</f>
        <v/>
      </c>
      <c r="N239" s="257"/>
      <c r="O239" s="257"/>
      <c r="P239" s="257"/>
      <c r="Q239" s="258"/>
      <c r="R239" s="1382"/>
      <c r="S239" s="1382"/>
      <c r="T239" s="1797"/>
      <c r="U239" s="1416">
        <v>10</v>
      </c>
      <c r="V239" s="1404" t="s">
        <v>1941</v>
      </c>
      <c r="W239" s="1404" t="s">
        <v>1527</v>
      </c>
      <c r="X239" s="1412" t="str">
        <f>'Required Info to Submit'!E32</f>
        <v/>
      </c>
      <c r="Y239" s="1488" t="str">
        <f>'Required Info to Submit'!K32</f>
        <v/>
      </c>
      <c r="Z239" s="1489" t="str">
        <f>'Required Info to Submit'!L32</f>
        <v/>
      </c>
      <c r="AA239" s="1412" t="str">
        <f>'Required Info to Submit'!F32</f>
        <v/>
      </c>
      <c r="AB239" s="1412" t="str">
        <f>'Required Info to Submit'!G32</f>
        <v/>
      </c>
      <c r="AC239" s="1412" t="str">
        <f>'Required Info to Submit'!H32</f>
        <v/>
      </c>
      <c r="AD239" s="1412" t="str">
        <f>'Required Info to Submit'!I32</f>
        <v/>
      </c>
      <c r="AE239" s="1412" t="str">
        <f>'Required Info to Submit'!J32</f>
        <v/>
      </c>
      <c r="AF239" s="257"/>
      <c r="AG239" s="257"/>
      <c r="AH239" s="257"/>
      <c r="AI239" s="258"/>
      <c r="AJ239" s="1382"/>
      <c r="AK239" s="1382"/>
      <c r="AL239" s="1797"/>
      <c r="AM239" s="1416">
        <v>10</v>
      </c>
      <c r="AN239" s="1404" t="s">
        <v>1941</v>
      </c>
      <c r="AO239" s="1404" t="s">
        <v>1527</v>
      </c>
      <c r="AP239" s="1517" t="str">
        <f>'Required Info to Submit'!E32</f>
        <v/>
      </c>
      <c r="AQ239" s="1518" t="str">
        <f>'Required Info to Submit'!K32</f>
        <v/>
      </c>
      <c r="AR239" s="1519" t="str">
        <f>'Required Info to Submit'!L32</f>
        <v/>
      </c>
      <c r="AS239" s="1517" t="str">
        <f>'Required Info to Submit'!F32</f>
        <v/>
      </c>
      <c r="AT239" s="1517" t="str">
        <f>'Required Info to Submit'!G32</f>
        <v/>
      </c>
      <c r="AU239" s="1517" t="str">
        <f>'Required Info to Submit'!H32</f>
        <v/>
      </c>
      <c r="AV239" s="1517" t="str">
        <f>'Required Info to Submit'!I32</f>
        <v/>
      </c>
      <c r="AW239" s="1517" t="str">
        <f>'Required Info to Submit'!J32</f>
        <v/>
      </c>
      <c r="AX239" s="257"/>
      <c r="AY239" s="257"/>
      <c r="AZ239" s="257"/>
      <c r="BA239" s="258"/>
      <c r="BB239" s="1382"/>
      <c r="BC239" s="1797"/>
      <c r="BD239" s="1416">
        <v>10</v>
      </c>
      <c r="BE239" s="1404" t="s">
        <v>1941</v>
      </c>
      <c r="BF239" s="1404" t="s">
        <v>1527</v>
      </c>
      <c r="BG239" s="1419" t="str">
        <f>'Required Info to Submit'!E32</f>
        <v/>
      </c>
      <c r="BH239" s="1504" t="str">
        <f>'Required Info to Submit'!K32</f>
        <v/>
      </c>
      <c r="BI239" s="1505" t="str">
        <f>'Required Info to Submit'!L32</f>
        <v/>
      </c>
      <c r="BJ239" s="1419" t="str">
        <f>'Required Info to Submit'!F32</f>
        <v/>
      </c>
      <c r="BK239" s="1419" t="str">
        <f>'Required Info to Submit'!G32</f>
        <v/>
      </c>
      <c r="BL239" s="1419" t="str">
        <f>'Required Info to Submit'!H32</f>
        <v/>
      </c>
      <c r="BM239" s="1419" t="str">
        <f>'Required Info to Submit'!I32</f>
        <v/>
      </c>
      <c r="BN239" s="1419" t="str">
        <f>'Required Info to Submit'!J32</f>
        <v/>
      </c>
      <c r="BO239" s="257"/>
      <c r="BP239" s="257"/>
      <c r="BQ239" s="257"/>
      <c r="BR239" s="258"/>
      <c r="BS239" s="1382"/>
      <c r="BT239" s="1797"/>
      <c r="BU239" s="1416">
        <v>10</v>
      </c>
      <c r="BV239" s="1404" t="s">
        <v>1941</v>
      </c>
      <c r="BW239" s="1404" t="s">
        <v>1527</v>
      </c>
      <c r="BX239" s="1419" t="str">
        <f>'Required Info to Submit'!E32</f>
        <v/>
      </c>
      <c r="BY239" s="1504" t="str">
        <f>'Required Info to Submit'!K32</f>
        <v/>
      </c>
      <c r="BZ239" s="1505" t="str">
        <f>'Required Info to Submit'!L32</f>
        <v/>
      </c>
      <c r="CA239" s="1419" t="str">
        <f>'Required Info to Submit'!F32</f>
        <v/>
      </c>
      <c r="CB239" s="1419" t="str">
        <f>'Required Info to Submit'!G32</f>
        <v/>
      </c>
      <c r="CC239" s="1419" t="str">
        <f>'Required Info to Submit'!H32</f>
        <v/>
      </c>
      <c r="CD239" s="1419" t="str">
        <f>'Required Info to Submit'!I32</f>
        <v/>
      </c>
      <c r="CE239" s="1419" t="str">
        <f>'Required Info to Submit'!J32</f>
        <v/>
      </c>
      <c r="CF239" s="257"/>
      <c r="CG239" s="257"/>
      <c r="CH239" s="257"/>
      <c r="CI239" s="258"/>
      <c r="CJ239" s="1382"/>
      <c r="CK239" s="1382"/>
    </row>
    <row r="240" spans="1:89" x14ac:dyDescent="0.25">
      <c r="A240" s="1382"/>
      <c r="B240" s="1382"/>
      <c r="C240" s="1382"/>
      <c r="D240" s="1382"/>
      <c r="E240" s="1382"/>
      <c r="F240" s="1382"/>
      <c r="G240" s="1382"/>
      <c r="H240" s="1382"/>
      <c r="I240" s="1382"/>
      <c r="J240" s="1382"/>
      <c r="K240" s="1382"/>
      <c r="L240" s="1382"/>
      <c r="M240" s="1382"/>
      <c r="N240" s="1382"/>
      <c r="O240" s="1382"/>
      <c r="P240" s="1382"/>
      <c r="Q240" s="1382"/>
      <c r="R240" s="1382"/>
      <c r="S240" s="1382"/>
      <c r="T240" s="1382"/>
      <c r="U240" s="1382"/>
      <c r="V240" s="1382"/>
      <c r="W240" s="1382"/>
      <c r="X240" s="1382"/>
      <c r="Y240" s="1382"/>
      <c r="Z240" s="1382"/>
      <c r="AA240" s="1382"/>
      <c r="AB240" s="1382"/>
      <c r="AC240" s="1382"/>
      <c r="AD240" s="1382"/>
      <c r="AE240" s="1382"/>
      <c r="AF240" s="1382"/>
      <c r="AG240" s="1382"/>
      <c r="AH240" s="1382"/>
      <c r="AI240" s="1382"/>
      <c r="AJ240" s="1382"/>
      <c r="AK240" s="1382"/>
      <c r="AL240" s="1382"/>
      <c r="AM240" s="1382"/>
      <c r="AN240" s="1382"/>
      <c r="AO240" s="1382"/>
      <c r="AP240" s="1382"/>
      <c r="AQ240" s="1382"/>
      <c r="AR240" s="1382"/>
      <c r="AS240" s="1382"/>
      <c r="AT240" s="1382"/>
      <c r="AU240" s="1382"/>
      <c r="AV240" s="1382"/>
      <c r="AW240" s="1382"/>
      <c r="AX240" s="1382"/>
      <c r="AY240" s="1382"/>
      <c r="AZ240" s="1382"/>
      <c r="BA240" s="1382"/>
      <c r="BB240" s="1382"/>
      <c r="BC240" s="1382"/>
      <c r="BD240" s="1382"/>
      <c r="BE240" s="1382"/>
      <c r="BF240" s="1382"/>
      <c r="BG240" s="1382"/>
      <c r="BH240" s="1382"/>
      <c r="BI240" s="1382"/>
      <c r="BJ240" s="1382"/>
      <c r="BK240" s="1382"/>
      <c r="BL240" s="1382"/>
      <c r="BM240" s="1382"/>
      <c r="BN240" s="1382"/>
      <c r="BO240" s="1382"/>
      <c r="BP240" s="1382"/>
      <c r="BQ240" s="1382"/>
      <c r="BR240" s="1382"/>
      <c r="BS240" s="1382"/>
      <c r="BT240" s="1382"/>
      <c r="BU240" s="1382"/>
      <c r="BV240" s="1382"/>
      <c r="BW240" s="1382"/>
      <c r="BX240" s="1382"/>
      <c r="BY240" s="1382"/>
      <c r="BZ240" s="1382"/>
      <c r="CA240" s="1382"/>
      <c r="CB240" s="1382"/>
      <c r="CC240" s="1382"/>
      <c r="CD240" s="1382"/>
      <c r="CE240" s="1382"/>
      <c r="CF240" s="1382"/>
      <c r="CG240" s="1382"/>
      <c r="CH240" s="1382"/>
      <c r="CI240" s="1382"/>
      <c r="CJ240" s="1382"/>
      <c r="CK240" s="1382"/>
    </row>
    <row r="241" spans="1:89" x14ac:dyDescent="0.25">
      <c r="A241" s="1382"/>
      <c r="B241" s="1382"/>
      <c r="C241" s="1382"/>
      <c r="D241" s="1382"/>
      <c r="E241" s="1382"/>
      <c r="F241" s="1382"/>
      <c r="G241" s="1382"/>
      <c r="H241" s="1382"/>
      <c r="I241" s="1382"/>
      <c r="J241" s="1382"/>
      <c r="K241" s="1382"/>
      <c r="L241" s="1382"/>
      <c r="M241" s="1382"/>
      <c r="N241" s="1382"/>
      <c r="O241" s="1382"/>
      <c r="P241" s="1382"/>
      <c r="Q241" s="1382"/>
      <c r="R241" s="1382"/>
      <c r="S241" s="1382"/>
      <c r="T241" s="1382"/>
      <c r="U241" s="1382"/>
      <c r="V241" s="1382"/>
      <c r="W241" s="1382"/>
      <c r="X241" s="1382"/>
      <c r="Y241" s="1382"/>
      <c r="Z241" s="1382"/>
      <c r="AA241" s="1382"/>
      <c r="AB241" s="1382"/>
      <c r="AC241" s="1382"/>
      <c r="AD241" s="1382"/>
      <c r="AE241" s="1382"/>
      <c r="AF241" s="1382"/>
      <c r="AG241" s="1382"/>
      <c r="AH241" s="1382"/>
      <c r="AI241" s="1382"/>
      <c r="AJ241" s="1382"/>
      <c r="AK241" s="1382"/>
      <c r="AL241" s="1382"/>
      <c r="AM241" s="1382"/>
      <c r="AN241" s="1382"/>
      <c r="AO241" s="1382"/>
      <c r="AP241" s="1382"/>
      <c r="AQ241" s="1382"/>
      <c r="AR241" s="1382"/>
      <c r="AS241" s="1382"/>
      <c r="AT241" s="1382"/>
      <c r="AU241" s="1382"/>
      <c r="AV241" s="1382"/>
      <c r="AW241" s="1382"/>
      <c r="AX241" s="1382"/>
      <c r="AY241" s="1382"/>
      <c r="AZ241" s="1382"/>
      <c r="BA241" s="1382"/>
      <c r="BB241" s="1382"/>
      <c r="BC241" s="1382"/>
      <c r="BD241" s="1382"/>
      <c r="BE241" s="1382"/>
      <c r="BF241" s="1382"/>
      <c r="BG241" s="1382"/>
      <c r="BH241" s="1382"/>
      <c r="BI241" s="1382"/>
      <c r="BJ241" s="1382"/>
      <c r="BK241" s="1382"/>
      <c r="BL241" s="1382"/>
      <c r="BM241" s="1382"/>
      <c r="BN241" s="1382"/>
      <c r="BO241" s="1382"/>
      <c r="BP241" s="1382"/>
      <c r="BQ241" s="1382"/>
      <c r="BR241" s="1382"/>
      <c r="BS241" s="1382"/>
      <c r="BT241" s="1382"/>
      <c r="BU241" s="1382"/>
      <c r="BV241" s="1382"/>
      <c r="BW241" s="1382"/>
      <c r="BX241" s="1382"/>
      <c r="BY241" s="1382"/>
      <c r="BZ241" s="1382"/>
      <c r="CA241" s="1382"/>
      <c r="CB241" s="1382"/>
      <c r="CC241" s="1382"/>
      <c r="CD241" s="1382"/>
      <c r="CE241" s="1382"/>
      <c r="CF241" s="1382"/>
      <c r="CG241" s="1382"/>
      <c r="CH241" s="1382"/>
      <c r="CI241" s="1382"/>
      <c r="CJ241" s="1382"/>
      <c r="CK241" s="1382"/>
    </row>
  </sheetData>
  <mergeCells count="67">
    <mergeCell ref="T13:T14"/>
    <mergeCell ref="B2:J2"/>
    <mergeCell ref="B3:B4"/>
    <mergeCell ref="B5:B6"/>
    <mergeCell ref="B7:B8"/>
    <mergeCell ref="B13:B14"/>
    <mergeCell ref="B15:B19"/>
    <mergeCell ref="T15:T19"/>
    <mergeCell ref="B20:B30"/>
    <mergeCell ref="T20:T30"/>
    <mergeCell ref="B35:B39"/>
    <mergeCell ref="T35:T39"/>
    <mergeCell ref="B40:B44"/>
    <mergeCell ref="T40:T44"/>
    <mergeCell ref="B45:B55"/>
    <mergeCell ref="T45:T55"/>
    <mergeCell ref="B60:B68"/>
    <mergeCell ref="T60:T68"/>
    <mergeCell ref="B69:B73"/>
    <mergeCell ref="T69:T73"/>
    <mergeCell ref="B74:B84"/>
    <mergeCell ref="T74:T84"/>
    <mergeCell ref="B89:B93"/>
    <mergeCell ref="T89:T93"/>
    <mergeCell ref="B94:B98"/>
    <mergeCell ref="T94:T98"/>
    <mergeCell ref="B99:B109"/>
    <mergeCell ref="T99:T109"/>
    <mergeCell ref="B114:B122"/>
    <mergeCell ref="T114:T122"/>
    <mergeCell ref="B123:B127"/>
    <mergeCell ref="T123:T127"/>
    <mergeCell ref="B128:B138"/>
    <mergeCell ref="T128:T138"/>
    <mergeCell ref="B143:B144"/>
    <mergeCell ref="T143:T144"/>
    <mergeCell ref="B145:B149"/>
    <mergeCell ref="T145:T149"/>
    <mergeCell ref="B150:B160"/>
    <mergeCell ref="T150:T160"/>
    <mergeCell ref="B165:B169"/>
    <mergeCell ref="T165:T169"/>
    <mergeCell ref="B170:B174"/>
    <mergeCell ref="T170:T174"/>
    <mergeCell ref="B175:B185"/>
    <mergeCell ref="T175:T185"/>
    <mergeCell ref="B190:B198"/>
    <mergeCell ref="T190:T198"/>
    <mergeCell ref="B199:B203"/>
    <mergeCell ref="T199:T203"/>
    <mergeCell ref="B204:B214"/>
    <mergeCell ref="T204:T214"/>
    <mergeCell ref="B219:B223"/>
    <mergeCell ref="T219:T223"/>
    <mergeCell ref="AL219:AL223"/>
    <mergeCell ref="BC219:BC223"/>
    <mergeCell ref="BT219:BT223"/>
    <mergeCell ref="B224:B228"/>
    <mergeCell ref="T224:T228"/>
    <mergeCell ref="AL224:AL228"/>
    <mergeCell ref="BC224:BC228"/>
    <mergeCell ref="BT224:BT228"/>
    <mergeCell ref="B229:B239"/>
    <mergeCell ref="T229:T239"/>
    <mergeCell ref="AL229:AL239"/>
    <mergeCell ref="BC229:BC239"/>
    <mergeCell ref="BT229:BT239"/>
  </mergeCells>
  <conditionalFormatting sqref="G12">
    <cfRule type="expression" dxfId="245" priority="194">
      <formula>$G$12&lt;&gt;"Same as Payout Cycle"</formula>
    </cfRule>
  </conditionalFormatting>
  <conditionalFormatting sqref="H12">
    <cfRule type="expression" dxfId="244" priority="193">
      <formula>AND($H$12&lt;&gt;"",$H$12&lt;&gt;"Quarterly")</formula>
    </cfRule>
  </conditionalFormatting>
  <conditionalFormatting sqref="I12">
    <cfRule type="expression" dxfId="243" priority="192">
      <formula>$I$12&lt;&gt;"Fiscal"</formula>
    </cfRule>
  </conditionalFormatting>
  <conditionalFormatting sqref="J12">
    <cfRule type="expression" dxfId="242" priority="191">
      <formula>$J$12="Post to GL"</formula>
    </cfRule>
  </conditionalFormatting>
  <conditionalFormatting sqref="K12">
    <cfRule type="expression" dxfId="241" priority="190">
      <formula>$K$12="Corporate Office"</formula>
    </cfRule>
  </conditionalFormatting>
  <conditionalFormatting sqref="L12">
    <cfRule type="expression" dxfId="240" priority="189">
      <formula>$L$12="Check"</formula>
    </cfRule>
  </conditionalFormatting>
  <conditionalFormatting sqref="M12">
    <cfRule type="notContainsBlanks" dxfId="239" priority="187">
      <formula>LEN(TRIM(M12))&gt;0</formula>
    </cfRule>
    <cfRule type="expression" dxfId="238" priority="188">
      <formula>AND($K$12="Corporate Office",$L$12="Check")</formula>
    </cfRule>
  </conditionalFormatting>
  <conditionalFormatting sqref="P12">
    <cfRule type="expression" dxfId="237" priority="186">
      <formula>$P$12="Update tracking dates"</formula>
    </cfRule>
  </conditionalFormatting>
  <conditionalFormatting sqref="Y12">
    <cfRule type="expression" dxfId="236" priority="185">
      <formula>$Y$12&lt;&gt;"Same as Payout Cycle"</formula>
    </cfRule>
  </conditionalFormatting>
  <conditionalFormatting sqref="Z12">
    <cfRule type="expression" dxfId="235" priority="184">
      <formula>AND($Z$12&lt;&gt;"",$Z$12&lt;&gt;"Quarterly")</formula>
    </cfRule>
  </conditionalFormatting>
  <conditionalFormatting sqref="AA12">
    <cfRule type="expression" dxfId="234" priority="183">
      <formula>$AA$12&lt;&gt;"Fiscal"</formula>
    </cfRule>
  </conditionalFormatting>
  <conditionalFormatting sqref="AB12">
    <cfRule type="expression" dxfId="233" priority="182">
      <formula>$AB$12="Post to GL"</formula>
    </cfRule>
  </conditionalFormatting>
  <conditionalFormatting sqref="AC12">
    <cfRule type="expression" dxfId="232" priority="181">
      <formula>$AC$12="Corporate Office"</formula>
    </cfRule>
  </conditionalFormatting>
  <conditionalFormatting sqref="AD12">
    <cfRule type="expression" dxfId="231" priority="180">
      <formula>$AD$12="Check"</formula>
    </cfRule>
  </conditionalFormatting>
  <conditionalFormatting sqref="AE12">
    <cfRule type="notContainsBlanks" dxfId="230" priority="178">
      <formula>LEN(TRIM(AE12))&gt;0</formula>
    </cfRule>
    <cfRule type="expression" dxfId="229" priority="179">
      <formula>AND($AC$12="Corporate Office",$AD$12="Check")</formula>
    </cfRule>
  </conditionalFormatting>
  <conditionalFormatting sqref="AH12">
    <cfRule type="expression" dxfId="228" priority="177">
      <formula>$AH$12="Update tracking dates"</formula>
    </cfRule>
  </conditionalFormatting>
  <conditionalFormatting sqref="G34">
    <cfRule type="expression" dxfId="227" priority="176">
      <formula>$G$34&lt;&gt;"Same as Payout Cycle"</formula>
    </cfRule>
  </conditionalFormatting>
  <conditionalFormatting sqref="Y34">
    <cfRule type="expression" dxfId="226" priority="175">
      <formula>$Y$34&lt;&gt;"Same as Payout Cycle"</formula>
    </cfRule>
  </conditionalFormatting>
  <conditionalFormatting sqref="H34">
    <cfRule type="expression" dxfId="225" priority="174">
      <formula>AND($H$34&lt;&gt;"",$H$34&lt;&gt;"Quarterly")</formula>
    </cfRule>
  </conditionalFormatting>
  <conditionalFormatting sqref="Z34">
    <cfRule type="expression" dxfId="224" priority="173">
      <formula>AND($Z$34&lt;&gt;"",$Z$34&lt;&gt;"Quarterly")</formula>
    </cfRule>
  </conditionalFormatting>
  <conditionalFormatting sqref="I34">
    <cfRule type="expression" dxfId="223" priority="172">
      <formula>$I$34&lt;&gt;"Fiscal"</formula>
    </cfRule>
  </conditionalFormatting>
  <conditionalFormatting sqref="AA34">
    <cfRule type="expression" dxfId="222" priority="171">
      <formula>$AA$34&lt;&gt;"Fiscal"</formula>
    </cfRule>
  </conditionalFormatting>
  <conditionalFormatting sqref="K34">
    <cfRule type="expression" dxfId="221" priority="170">
      <formula>$K$34="Post to GL"</formula>
    </cfRule>
  </conditionalFormatting>
  <conditionalFormatting sqref="AC34">
    <cfRule type="expression" dxfId="220" priority="169">
      <formula>$AC$34="Post to GL"</formula>
    </cfRule>
  </conditionalFormatting>
  <conditionalFormatting sqref="L34">
    <cfRule type="expression" dxfId="219" priority="168">
      <formula>$L$34="Corporate Office"</formula>
    </cfRule>
  </conditionalFormatting>
  <conditionalFormatting sqref="AD34">
    <cfRule type="expression" dxfId="218" priority="167">
      <formula>$AD$34="Corporate Office"</formula>
    </cfRule>
  </conditionalFormatting>
  <conditionalFormatting sqref="M34">
    <cfRule type="expression" dxfId="217" priority="166">
      <formula>$M$34="Check"</formula>
    </cfRule>
  </conditionalFormatting>
  <conditionalFormatting sqref="AE34">
    <cfRule type="expression" dxfId="216" priority="165">
      <formula>$M$34="Check"</formula>
    </cfRule>
  </conditionalFormatting>
  <conditionalFormatting sqref="N34">
    <cfRule type="expression" dxfId="215" priority="163">
      <formula>AND($L$34="Corporate Office",$M$34="Check")</formula>
    </cfRule>
    <cfRule type="notContainsBlanks" dxfId="214" priority="164">
      <formula>LEN(TRIM(N34))&gt;0</formula>
    </cfRule>
  </conditionalFormatting>
  <conditionalFormatting sqref="AF34">
    <cfRule type="expression" dxfId="213" priority="161">
      <formula>AND($AD$34="Corporate Office",$AE$34="Check")</formula>
    </cfRule>
    <cfRule type="notContainsBlanks" dxfId="212" priority="162">
      <formula>LEN(TRIM(AF34))&gt;0</formula>
    </cfRule>
  </conditionalFormatting>
  <conditionalFormatting sqref="Q34">
    <cfRule type="expression" dxfId="211" priority="160">
      <formula>$Q$34="Update tracking dates"</formula>
    </cfRule>
  </conditionalFormatting>
  <conditionalFormatting sqref="AI34">
    <cfRule type="expression" dxfId="210" priority="159">
      <formula>$AI$34="Update tracking dates"</formula>
    </cfRule>
  </conditionalFormatting>
  <conditionalFormatting sqref="G59">
    <cfRule type="expression" dxfId="209" priority="158">
      <formula>$G$59&lt;&gt;"Same as Payout Cycle"</formula>
    </cfRule>
  </conditionalFormatting>
  <conditionalFormatting sqref="Y59">
    <cfRule type="expression" dxfId="208" priority="157">
      <formula>$Y$59&lt;&gt;"Same as Payout Cycle"</formula>
    </cfRule>
  </conditionalFormatting>
  <conditionalFormatting sqref="H59">
    <cfRule type="expression" dxfId="207" priority="156">
      <formula>AND($H$59&lt;&gt;"",$H$59&lt;&gt;"Quarterly")</formula>
    </cfRule>
  </conditionalFormatting>
  <conditionalFormatting sqref="Z59">
    <cfRule type="expression" dxfId="206" priority="155">
      <formula>AND($Z$59&lt;&gt;"",$Z$59&lt;&gt;"Quarterly")</formula>
    </cfRule>
  </conditionalFormatting>
  <conditionalFormatting sqref="I59">
    <cfRule type="expression" dxfId="205" priority="154">
      <formula>$I$59&lt;&gt;"Fiscal"</formula>
    </cfRule>
  </conditionalFormatting>
  <conditionalFormatting sqref="AA59">
    <cfRule type="expression" dxfId="204" priority="153">
      <formula>$AA$59&lt;&gt;"Fiscal"</formula>
    </cfRule>
  </conditionalFormatting>
  <conditionalFormatting sqref="K59">
    <cfRule type="expression" dxfId="203" priority="152">
      <formula>$K$59="Post to GL"</formula>
    </cfRule>
  </conditionalFormatting>
  <conditionalFormatting sqref="AC59">
    <cfRule type="expression" dxfId="202" priority="151">
      <formula>$AC$59="Post to GL"</formula>
    </cfRule>
  </conditionalFormatting>
  <conditionalFormatting sqref="L59">
    <cfRule type="expression" dxfId="201" priority="150">
      <formula>$L$59="Corporate Office"</formula>
    </cfRule>
  </conditionalFormatting>
  <conditionalFormatting sqref="AD59">
    <cfRule type="expression" dxfId="200" priority="149">
      <formula>$AD$59="Corporate Office"</formula>
    </cfRule>
  </conditionalFormatting>
  <conditionalFormatting sqref="M59">
    <cfRule type="expression" dxfId="199" priority="148">
      <formula>$M$59="Check"</formula>
    </cfRule>
  </conditionalFormatting>
  <conditionalFormatting sqref="AE59">
    <cfRule type="expression" dxfId="198" priority="147">
      <formula>$AE$59="Check"</formula>
    </cfRule>
  </conditionalFormatting>
  <conditionalFormatting sqref="N59">
    <cfRule type="notContainsBlanks" dxfId="197" priority="144">
      <formula>LEN(TRIM(N59))&gt;0</formula>
    </cfRule>
    <cfRule type="expression" dxfId="196" priority="146">
      <formula>AND($L$59="Corporate Office",$M$59="Check")</formula>
    </cfRule>
  </conditionalFormatting>
  <conditionalFormatting sqref="AF59">
    <cfRule type="notContainsBlanks" dxfId="195" priority="143">
      <formula>LEN(TRIM(AF59))&gt;0</formula>
    </cfRule>
    <cfRule type="expression" dxfId="194" priority="145">
      <formula>AND($AD$59="Corporate Office",$AE$59="Check")</formula>
    </cfRule>
  </conditionalFormatting>
  <conditionalFormatting sqref="Q59">
    <cfRule type="expression" dxfId="193" priority="142">
      <formula>$Q$59="Update tracking dates"</formula>
    </cfRule>
  </conditionalFormatting>
  <conditionalFormatting sqref="AI59">
    <cfRule type="expression" dxfId="192" priority="141">
      <formula>$AI$59="Update tracking dates"</formula>
    </cfRule>
  </conditionalFormatting>
  <conditionalFormatting sqref="G88">
    <cfRule type="expression" dxfId="191" priority="140">
      <formula>$G$88&lt;&gt;"Same as Payout Cycle"</formula>
    </cfRule>
  </conditionalFormatting>
  <conditionalFormatting sqref="Y88">
    <cfRule type="expression" dxfId="190" priority="139">
      <formula>$Y$88&lt;&gt;"Same as Payout Cycle"</formula>
    </cfRule>
  </conditionalFormatting>
  <conditionalFormatting sqref="H88">
    <cfRule type="expression" dxfId="189" priority="138">
      <formula>AND($H$88&lt;&gt;"",$H$88&lt;&gt;"Quarterly")</formula>
    </cfRule>
  </conditionalFormatting>
  <conditionalFormatting sqref="Z88">
    <cfRule type="expression" dxfId="188" priority="137">
      <formula>AND($Z$88&lt;&gt;"",$Z$88&lt;&gt;"Quarterly")</formula>
    </cfRule>
  </conditionalFormatting>
  <conditionalFormatting sqref="I88">
    <cfRule type="expression" dxfId="187" priority="136">
      <formula>$I$88&lt;&gt;"Fiscal"</formula>
    </cfRule>
  </conditionalFormatting>
  <conditionalFormatting sqref="AA88">
    <cfRule type="expression" dxfId="186" priority="135">
      <formula>$AA$88&lt;&gt;"Fiscal"</formula>
    </cfRule>
  </conditionalFormatting>
  <conditionalFormatting sqref="K88">
    <cfRule type="expression" dxfId="185" priority="134">
      <formula>$K$88="Post to GL"</formula>
    </cfRule>
  </conditionalFormatting>
  <conditionalFormatting sqref="AC88">
    <cfRule type="expression" dxfId="184" priority="133">
      <formula>$AC$88="Post to GL"</formula>
    </cfRule>
  </conditionalFormatting>
  <conditionalFormatting sqref="L88">
    <cfRule type="expression" dxfId="183" priority="132">
      <formula>$L$88="Corporate Office"</formula>
    </cfRule>
  </conditionalFormatting>
  <conditionalFormatting sqref="AD88">
    <cfRule type="expression" dxfId="182" priority="131">
      <formula>$AD$88="Corporate Office"</formula>
    </cfRule>
  </conditionalFormatting>
  <conditionalFormatting sqref="M88">
    <cfRule type="expression" dxfId="181" priority="130">
      <formula>$M$88="Check"</formula>
    </cfRule>
  </conditionalFormatting>
  <conditionalFormatting sqref="AE88">
    <cfRule type="expression" dxfId="180" priority="129">
      <formula>$AE$88="Check"</formula>
    </cfRule>
  </conditionalFormatting>
  <conditionalFormatting sqref="N88">
    <cfRule type="notContainsBlanks" dxfId="179" priority="127">
      <formula>LEN(TRIM(N88))&gt;0</formula>
    </cfRule>
    <cfRule type="expression" dxfId="178" priority="128">
      <formula>AND($L$88="Corporate Office",$M$88="Check")</formula>
    </cfRule>
  </conditionalFormatting>
  <conditionalFormatting sqref="AF88">
    <cfRule type="notContainsBlanks" dxfId="177" priority="125">
      <formula>LEN(TRIM(AF88))&gt;0</formula>
    </cfRule>
    <cfRule type="expression" dxfId="176" priority="126">
      <formula>AND($AD$88="Corporate Office",$AE$88="Check")</formula>
    </cfRule>
  </conditionalFormatting>
  <conditionalFormatting sqref="Q88">
    <cfRule type="expression" dxfId="175" priority="124">
      <formula>$Q$88="Update tracking dates"</formula>
    </cfRule>
  </conditionalFormatting>
  <conditionalFormatting sqref="AI88">
    <cfRule type="expression" dxfId="174" priority="123">
      <formula>$AI$88="Update tracking dates"</formula>
    </cfRule>
  </conditionalFormatting>
  <conditionalFormatting sqref="G113">
    <cfRule type="expression" dxfId="173" priority="122">
      <formula>$G$113&lt;&gt;"Same as Payout Cycle"</formula>
    </cfRule>
  </conditionalFormatting>
  <conditionalFormatting sqref="Y113">
    <cfRule type="expression" dxfId="172" priority="121">
      <formula>$Y$113&lt;&gt;"Same as Payout Cycle"</formula>
    </cfRule>
  </conditionalFormatting>
  <conditionalFormatting sqref="H113">
    <cfRule type="expression" dxfId="171" priority="120">
      <formula>AND($H$113&lt;&gt;"",$H$113&lt;&gt;"Quarterly")</formula>
    </cfRule>
  </conditionalFormatting>
  <conditionalFormatting sqref="Z113">
    <cfRule type="expression" dxfId="170" priority="119">
      <formula>AND($Z$113&lt;&gt;"",$Z$113&lt;&gt;"Quarterly")</formula>
    </cfRule>
  </conditionalFormatting>
  <conditionalFormatting sqref="I113">
    <cfRule type="expression" dxfId="169" priority="118">
      <formula>$I$113&lt;&gt;"Fiscal"</formula>
    </cfRule>
  </conditionalFormatting>
  <conditionalFormatting sqref="AA113">
    <cfRule type="expression" dxfId="168" priority="117">
      <formula>$AA$113&lt;&gt;"Fiscal"</formula>
    </cfRule>
  </conditionalFormatting>
  <conditionalFormatting sqref="K113">
    <cfRule type="expression" dxfId="167" priority="116">
      <formula>$K$113="Post to GL"</formula>
    </cfRule>
  </conditionalFormatting>
  <conditionalFormatting sqref="AC113">
    <cfRule type="expression" dxfId="166" priority="115">
      <formula>$AC$113="Post to GL"</formula>
    </cfRule>
  </conditionalFormatting>
  <conditionalFormatting sqref="L113">
    <cfRule type="expression" dxfId="165" priority="114">
      <formula>$L$113="Corporate Office"</formula>
    </cfRule>
  </conditionalFormatting>
  <conditionalFormatting sqref="AD113">
    <cfRule type="expression" dxfId="164" priority="113">
      <formula>$AD$113="Corporate Office"</formula>
    </cfRule>
  </conditionalFormatting>
  <conditionalFormatting sqref="M113">
    <cfRule type="expression" dxfId="163" priority="112">
      <formula>$M$113="Check"</formula>
    </cfRule>
  </conditionalFormatting>
  <conditionalFormatting sqref="AE113">
    <cfRule type="expression" dxfId="162" priority="111">
      <formula>$AE$113="Check"</formula>
    </cfRule>
  </conditionalFormatting>
  <conditionalFormatting sqref="N113">
    <cfRule type="notContainsBlanks" dxfId="161" priority="109">
      <formula>LEN(TRIM(N113))&gt;0</formula>
    </cfRule>
    <cfRule type="expression" dxfId="160" priority="110">
      <formula>AND($L$113="Corporate Office",$M$113="Check")</formula>
    </cfRule>
  </conditionalFormatting>
  <conditionalFormatting sqref="AF113">
    <cfRule type="notContainsBlanks" dxfId="159" priority="107">
      <formula>LEN(TRIM(AF113))&gt;0</formula>
    </cfRule>
    <cfRule type="expression" dxfId="158" priority="108">
      <formula>AND($AD$113="Corporate Office",$AE$113="Check")</formula>
    </cfRule>
  </conditionalFormatting>
  <conditionalFormatting sqref="Q113">
    <cfRule type="expression" dxfId="157" priority="106">
      <formula>$Q$113="Update tracking dates"</formula>
    </cfRule>
  </conditionalFormatting>
  <conditionalFormatting sqref="AI113">
    <cfRule type="expression" dxfId="156" priority="105">
      <formula>$AI$113="Update tracking dates"</formula>
    </cfRule>
  </conditionalFormatting>
  <conditionalFormatting sqref="G142">
    <cfRule type="expression" dxfId="155" priority="104">
      <formula>$G$142&lt;&gt;"Same as Payout Cycle"</formula>
    </cfRule>
  </conditionalFormatting>
  <conditionalFormatting sqref="Y142">
    <cfRule type="expression" dxfId="154" priority="103">
      <formula>$Y$142&lt;&gt;"Same as Payout Cycle"</formula>
    </cfRule>
  </conditionalFormatting>
  <conditionalFormatting sqref="H142">
    <cfRule type="expression" dxfId="153" priority="102">
      <formula>AND($H$142&lt;&gt;"",$H$142&lt;&gt;"Quarterly")</formula>
    </cfRule>
  </conditionalFormatting>
  <conditionalFormatting sqref="Z142">
    <cfRule type="expression" dxfId="152" priority="101">
      <formula>AND($Z$142&lt;&gt;"",$Z$142&lt;&gt;"Quarterly")</formula>
    </cfRule>
  </conditionalFormatting>
  <conditionalFormatting sqref="I142">
    <cfRule type="expression" dxfId="151" priority="100">
      <formula>$I$142&lt;&gt;"Fiscal"</formula>
    </cfRule>
  </conditionalFormatting>
  <conditionalFormatting sqref="AA142">
    <cfRule type="expression" dxfId="150" priority="99">
      <formula>$AA$142&lt;&gt;"Fiscal"</formula>
    </cfRule>
  </conditionalFormatting>
  <conditionalFormatting sqref="J142">
    <cfRule type="expression" dxfId="149" priority="98">
      <formula>$J$142="Post to GL"</formula>
    </cfRule>
  </conditionalFormatting>
  <conditionalFormatting sqref="AB142">
    <cfRule type="expression" dxfId="148" priority="97">
      <formula>$AB$142="Post to GL"</formula>
    </cfRule>
  </conditionalFormatting>
  <conditionalFormatting sqref="K142">
    <cfRule type="expression" dxfId="147" priority="96">
      <formula>$K$142="Corporate Office"</formula>
    </cfRule>
  </conditionalFormatting>
  <conditionalFormatting sqref="AC142">
    <cfRule type="expression" dxfId="146" priority="95">
      <formula>$AC$142="Corporate Office"</formula>
    </cfRule>
  </conditionalFormatting>
  <conditionalFormatting sqref="L142">
    <cfRule type="expression" dxfId="145" priority="94">
      <formula>$L$142="Check"</formula>
    </cfRule>
  </conditionalFormatting>
  <conditionalFormatting sqref="AD142">
    <cfRule type="expression" dxfId="144" priority="93">
      <formula>$AD$142="Check"</formula>
    </cfRule>
  </conditionalFormatting>
  <conditionalFormatting sqref="M142">
    <cfRule type="notContainsBlanks" dxfId="143" priority="91">
      <formula>LEN(TRIM(M142))&gt;0</formula>
    </cfRule>
    <cfRule type="expression" dxfId="142" priority="92">
      <formula>AND($K$142="Corporate Office",$L$142="Check")</formula>
    </cfRule>
  </conditionalFormatting>
  <conditionalFormatting sqref="AE142">
    <cfRule type="notContainsBlanks" dxfId="141" priority="89">
      <formula>LEN(TRIM(AE142))&gt;0</formula>
    </cfRule>
    <cfRule type="expression" dxfId="140" priority="90">
      <formula>AND($AC$142="Corporate Office",$AD$142="Check")</formula>
    </cfRule>
  </conditionalFormatting>
  <conditionalFormatting sqref="P142">
    <cfRule type="expression" dxfId="139" priority="88">
      <formula>$P$142="Update tracking dates"</formula>
    </cfRule>
  </conditionalFormatting>
  <conditionalFormatting sqref="AH142">
    <cfRule type="expression" dxfId="138" priority="87">
      <formula>$AH$142="Update tracking dates"</formula>
    </cfRule>
  </conditionalFormatting>
  <conditionalFormatting sqref="G164">
    <cfRule type="expression" dxfId="137" priority="86">
      <formula>$G$164&lt;&gt;"Same as Payout Cycle"</formula>
    </cfRule>
  </conditionalFormatting>
  <conditionalFormatting sqref="G189">
    <cfRule type="expression" dxfId="136" priority="85">
      <formula>$G$189&lt;&gt;"Same as Payout Cycle"</formula>
    </cfRule>
  </conditionalFormatting>
  <conditionalFormatting sqref="Y189">
    <cfRule type="expression" dxfId="135" priority="84">
      <formula>$Y$189&lt;&gt;"Same as Payout Cycle"</formula>
    </cfRule>
  </conditionalFormatting>
  <conditionalFormatting sqref="H164">
    <cfRule type="expression" dxfId="134" priority="83">
      <formula>AND($H$164&lt;&gt;"",$H$164&lt;&gt;"Quarterly")</formula>
    </cfRule>
  </conditionalFormatting>
  <conditionalFormatting sqref="Z164">
    <cfRule type="expression" dxfId="133" priority="82">
      <formula>AND($Z$164&lt;&gt;"",$Z$164&lt;&gt;"Quarterly")</formula>
    </cfRule>
  </conditionalFormatting>
  <conditionalFormatting sqref="H189">
    <cfRule type="expression" dxfId="132" priority="81">
      <formula>AND($H$189&lt;&gt;"",$H$189&lt;&gt;"Quarterly")</formula>
    </cfRule>
  </conditionalFormatting>
  <conditionalFormatting sqref="Z189">
    <cfRule type="expression" dxfId="131" priority="80">
      <formula>AND($Z$189&lt;&gt;"",$Z$189&lt;&gt;"Quarterly")</formula>
    </cfRule>
  </conditionalFormatting>
  <conditionalFormatting sqref="I164">
    <cfRule type="expression" dxfId="130" priority="79">
      <formula>$I$164&lt;&gt;"Fiscal"</formula>
    </cfRule>
  </conditionalFormatting>
  <conditionalFormatting sqref="AA164">
    <cfRule type="expression" dxfId="129" priority="78">
      <formula>$AA$164&lt;&gt;"Fiscal"</formula>
    </cfRule>
  </conditionalFormatting>
  <conditionalFormatting sqref="I189">
    <cfRule type="expression" dxfId="128" priority="77">
      <formula>$I$189&lt;&gt;"Fiscal"</formula>
    </cfRule>
  </conditionalFormatting>
  <conditionalFormatting sqref="AA189">
    <cfRule type="expression" dxfId="127" priority="76">
      <formula>$AA$189&lt;&gt;"Fiscal"</formula>
    </cfRule>
  </conditionalFormatting>
  <conditionalFormatting sqref="K164">
    <cfRule type="expression" dxfId="126" priority="75">
      <formula>$K$164="Post to GL"</formula>
    </cfRule>
  </conditionalFormatting>
  <conditionalFormatting sqref="AC164">
    <cfRule type="expression" dxfId="125" priority="74">
      <formula>$AC$164="Post to GL"</formula>
    </cfRule>
  </conditionalFormatting>
  <conditionalFormatting sqref="K189">
    <cfRule type="expression" dxfId="124" priority="73">
      <formula>$K$189="Post to GL"</formula>
    </cfRule>
  </conditionalFormatting>
  <conditionalFormatting sqref="AC189">
    <cfRule type="expression" dxfId="123" priority="72">
      <formula>$AC$189="Post to GL"</formula>
    </cfRule>
  </conditionalFormatting>
  <conditionalFormatting sqref="L164">
    <cfRule type="expression" dxfId="122" priority="71">
      <formula>$L$164="Corporate Office"</formula>
    </cfRule>
  </conditionalFormatting>
  <conditionalFormatting sqref="AD164">
    <cfRule type="expression" dxfId="121" priority="70">
      <formula>$AD$164="Corporate Office"</formula>
    </cfRule>
  </conditionalFormatting>
  <conditionalFormatting sqref="L189">
    <cfRule type="expression" dxfId="120" priority="69">
      <formula>$L$189="Corporate Office"</formula>
    </cfRule>
  </conditionalFormatting>
  <conditionalFormatting sqref="AD189">
    <cfRule type="expression" dxfId="119" priority="68">
      <formula>$AD$189="Corporate Office"</formula>
    </cfRule>
  </conditionalFormatting>
  <conditionalFormatting sqref="M164">
    <cfRule type="expression" dxfId="118" priority="67">
      <formula>$M$164="Check"</formula>
    </cfRule>
  </conditionalFormatting>
  <conditionalFormatting sqref="AE164">
    <cfRule type="expression" dxfId="117" priority="66">
      <formula>$AE$164="Check"</formula>
    </cfRule>
  </conditionalFormatting>
  <conditionalFormatting sqref="M189">
    <cfRule type="expression" dxfId="116" priority="65">
      <formula>$M$189="Check"</formula>
    </cfRule>
  </conditionalFormatting>
  <conditionalFormatting sqref="AE189">
    <cfRule type="expression" dxfId="115" priority="64">
      <formula>$AE$189="Check"</formula>
    </cfRule>
  </conditionalFormatting>
  <conditionalFormatting sqref="N164">
    <cfRule type="notContainsBlanks" dxfId="114" priority="62">
      <formula>LEN(TRIM(N164))&gt;0</formula>
    </cfRule>
    <cfRule type="expression" dxfId="113" priority="63">
      <formula>AND($L$164="Corporate Office",$M$164="Check")</formula>
    </cfRule>
  </conditionalFormatting>
  <conditionalFormatting sqref="AF164">
    <cfRule type="notContainsBlanks" dxfId="112" priority="60">
      <formula>LEN(TRIM(AF164))&gt;0</formula>
    </cfRule>
    <cfRule type="expression" dxfId="111" priority="61">
      <formula>AND($AD$164="Corporate Office",$AE$164="Check")</formula>
    </cfRule>
  </conditionalFormatting>
  <conditionalFormatting sqref="N189">
    <cfRule type="notContainsBlanks" dxfId="110" priority="58">
      <formula>LEN(TRIM(N189))&gt;0</formula>
    </cfRule>
    <cfRule type="expression" dxfId="109" priority="59">
      <formula>AND($L$189="Corporate Office",$M$189="Check")</formula>
    </cfRule>
  </conditionalFormatting>
  <conditionalFormatting sqref="AF189">
    <cfRule type="notContainsBlanks" dxfId="108" priority="56">
      <formula>LEN(TRIM(AF189))&gt;0</formula>
    </cfRule>
    <cfRule type="expression" dxfId="107" priority="57">
      <formula>AND($AD$189="Corporate Office",$AE$189="Check")</formula>
    </cfRule>
  </conditionalFormatting>
  <conditionalFormatting sqref="Q164">
    <cfRule type="expression" dxfId="106" priority="55">
      <formula>$Q$164="Update tracking dates"</formula>
    </cfRule>
  </conditionalFormatting>
  <conditionalFormatting sqref="AI164">
    <cfRule type="expression" dxfId="105" priority="54">
      <formula>$AI$164="Update tracking dates"</formula>
    </cfRule>
  </conditionalFormatting>
  <conditionalFormatting sqref="Q189">
    <cfRule type="expression" dxfId="104" priority="53">
      <formula>$Q$189="Update tracking dates"</formula>
    </cfRule>
  </conditionalFormatting>
  <conditionalFormatting sqref="AI189">
    <cfRule type="expression" dxfId="103" priority="52">
      <formula>$AI$189="Update tracking dates"</formula>
    </cfRule>
  </conditionalFormatting>
  <conditionalFormatting sqref="G218">
    <cfRule type="expression" dxfId="102" priority="51">
      <formula>$G$218&lt;&gt;"Same as Payout Cycle"</formula>
    </cfRule>
  </conditionalFormatting>
  <conditionalFormatting sqref="Y218">
    <cfRule type="expression" dxfId="101" priority="50">
      <formula>$Y$218&lt;&gt;"Same as Payout Cycle"</formula>
    </cfRule>
  </conditionalFormatting>
  <conditionalFormatting sqref="AQ218">
    <cfRule type="expression" dxfId="100" priority="49">
      <formula>$AQ$218&lt;&gt;"Same as Payout Cycle"</formula>
    </cfRule>
  </conditionalFormatting>
  <conditionalFormatting sqref="BH218">
    <cfRule type="expression" dxfId="99" priority="48">
      <formula>$BH$218&lt;&gt;"Same as Payout Cycle"</formula>
    </cfRule>
  </conditionalFormatting>
  <conditionalFormatting sqref="BY218">
    <cfRule type="expression" dxfId="98" priority="47">
      <formula>$BY$218&lt;&gt;"Same as Payout Cycle"</formula>
    </cfRule>
  </conditionalFormatting>
  <conditionalFormatting sqref="H218">
    <cfRule type="expression" dxfId="97" priority="46">
      <formula>AND($H$218&lt;&gt;"",$H$218&lt;&gt;"Quarterly")</formula>
    </cfRule>
  </conditionalFormatting>
  <conditionalFormatting sqref="Z218">
    <cfRule type="expression" dxfId="96" priority="45">
      <formula>AND($Z$218&lt;&gt;"",$Z$218&lt;&gt;"Quarterly")</formula>
    </cfRule>
  </conditionalFormatting>
  <conditionalFormatting sqref="AR218">
    <cfRule type="expression" dxfId="95" priority="44">
      <formula>AND($AR$218&lt;&gt;"",$AR$218&lt;&gt;"Quarterly")</formula>
    </cfRule>
  </conditionalFormatting>
  <conditionalFormatting sqref="BI218">
    <cfRule type="expression" dxfId="94" priority="43">
      <formula>AND($BI$218&lt;&gt;"",$BI$218&lt;&gt;"Quarterly")</formula>
    </cfRule>
  </conditionalFormatting>
  <conditionalFormatting sqref="BZ218">
    <cfRule type="expression" dxfId="93" priority="42">
      <formula>AND($BZ$218&lt;&gt;"",$BZ$218&lt;&gt;"Quarterly")</formula>
    </cfRule>
  </conditionalFormatting>
  <conditionalFormatting sqref="I218">
    <cfRule type="expression" dxfId="92" priority="41">
      <formula>$I$218&lt;&gt;"Fiscal"</formula>
    </cfRule>
  </conditionalFormatting>
  <conditionalFormatting sqref="AA218">
    <cfRule type="expression" dxfId="91" priority="40">
      <formula>$AA$218&lt;&gt;"Fiscal"</formula>
    </cfRule>
  </conditionalFormatting>
  <conditionalFormatting sqref="AS218">
    <cfRule type="expression" dxfId="90" priority="39">
      <formula>$AS$218&lt;&gt;"Fiscal"</formula>
    </cfRule>
  </conditionalFormatting>
  <conditionalFormatting sqref="BJ218">
    <cfRule type="expression" dxfId="89" priority="38">
      <formula>$BJ$218&lt;&gt;"Fiscal"</formula>
    </cfRule>
  </conditionalFormatting>
  <conditionalFormatting sqref="CA218">
    <cfRule type="expression" dxfId="88" priority="37">
      <formula>$CA$218&lt;&gt;"Fiscal"</formula>
    </cfRule>
  </conditionalFormatting>
  <conditionalFormatting sqref="K218">
    <cfRule type="expression" dxfId="87" priority="36">
      <formula>$K$218="Post to GL"</formula>
    </cfRule>
  </conditionalFormatting>
  <conditionalFormatting sqref="AC218">
    <cfRule type="expression" dxfId="86" priority="35">
      <formula>$AC$218="Post to GL"</formula>
    </cfRule>
  </conditionalFormatting>
  <conditionalFormatting sqref="AU218">
    <cfRule type="expression" dxfId="85" priority="34">
      <formula>$AU$218="Post to GL"</formula>
    </cfRule>
  </conditionalFormatting>
  <conditionalFormatting sqref="BL218">
    <cfRule type="expression" dxfId="84" priority="33">
      <formula>$BL$218="Post to GL"</formula>
    </cfRule>
  </conditionalFormatting>
  <conditionalFormatting sqref="CC218">
    <cfRule type="expression" dxfId="83" priority="32">
      <formula>$CC$218="Post to GL"</formula>
    </cfRule>
  </conditionalFormatting>
  <conditionalFormatting sqref="L218">
    <cfRule type="expression" dxfId="82" priority="31">
      <formula>$L$218="Corporate Office"</formula>
    </cfRule>
  </conditionalFormatting>
  <conditionalFormatting sqref="AD218">
    <cfRule type="expression" dxfId="81" priority="30">
      <formula>$AD$218="Corporate Office"</formula>
    </cfRule>
  </conditionalFormatting>
  <conditionalFormatting sqref="AV218">
    <cfRule type="expression" dxfId="80" priority="29">
      <formula>$AV$218="Corporate Office"</formula>
    </cfRule>
  </conditionalFormatting>
  <conditionalFormatting sqref="BM218">
    <cfRule type="expression" dxfId="79" priority="28">
      <formula>$BM$218="Corporate Office"</formula>
    </cfRule>
  </conditionalFormatting>
  <conditionalFormatting sqref="CD218">
    <cfRule type="expression" dxfId="78" priority="27">
      <formula>$CD$218="Corporate Office"</formula>
    </cfRule>
  </conditionalFormatting>
  <conditionalFormatting sqref="M218">
    <cfRule type="expression" dxfId="77" priority="26">
      <formula>$M$218="Check"</formula>
    </cfRule>
  </conditionalFormatting>
  <conditionalFormatting sqref="AE218">
    <cfRule type="expression" dxfId="76" priority="25">
      <formula>$AE$218="Check"</formula>
    </cfRule>
  </conditionalFormatting>
  <conditionalFormatting sqref="AW218">
    <cfRule type="expression" dxfId="75" priority="24">
      <formula>$AW$218="Check"</formula>
    </cfRule>
  </conditionalFormatting>
  <conditionalFormatting sqref="BN218">
    <cfRule type="expression" dxfId="74" priority="23">
      <formula>$BN$218="Check"</formula>
    </cfRule>
  </conditionalFormatting>
  <conditionalFormatting sqref="CE218">
    <cfRule type="expression" dxfId="73" priority="22">
      <formula>$CE$218="Check"</formula>
    </cfRule>
  </conditionalFormatting>
  <conditionalFormatting sqref="N218">
    <cfRule type="notContainsBlanks" dxfId="72" priority="20">
      <formula>LEN(TRIM(N218))&gt;0</formula>
    </cfRule>
    <cfRule type="expression" dxfId="71" priority="21">
      <formula>AND($L$218="Corporate Office",$M$218="Check")</formula>
    </cfRule>
  </conditionalFormatting>
  <conditionalFormatting sqref="AF218">
    <cfRule type="notContainsBlanks" dxfId="70" priority="18">
      <formula>LEN(TRIM(AF218))&gt;0</formula>
    </cfRule>
    <cfRule type="expression" dxfId="69" priority="19">
      <formula>AND($AD$218="Corporate Office",$AE$218="Check")</formula>
    </cfRule>
  </conditionalFormatting>
  <conditionalFormatting sqref="AX218">
    <cfRule type="notContainsBlanks" dxfId="68" priority="16">
      <formula>LEN(TRIM(AX218))&gt;0</formula>
    </cfRule>
    <cfRule type="expression" dxfId="67" priority="17">
      <formula>AND($AV$218="Corporate Office",$AW$218="Check")</formula>
    </cfRule>
  </conditionalFormatting>
  <conditionalFormatting sqref="BO218">
    <cfRule type="notContainsBlanks" dxfId="66" priority="14">
      <formula>LEN(TRIM(BO218))&gt;0</formula>
    </cfRule>
    <cfRule type="expression" dxfId="65" priority="15">
      <formula>AND($BM$218="Corporate Office",$BN$218="Check")</formula>
    </cfRule>
  </conditionalFormatting>
  <conditionalFormatting sqref="CF218">
    <cfRule type="notContainsBlanks" dxfId="64" priority="12">
      <formula>LEN(TRIM(CF218))&gt;0</formula>
    </cfRule>
    <cfRule type="expression" dxfId="63" priority="13">
      <formula>AND($CD$218="Corporate Office",$CE$218="Check")</formula>
    </cfRule>
  </conditionalFormatting>
  <conditionalFormatting sqref="Q218">
    <cfRule type="expression" dxfId="62" priority="11">
      <formula>$Q$218="Update tracking dates"</formula>
    </cfRule>
  </conditionalFormatting>
  <conditionalFormatting sqref="AI218">
    <cfRule type="expression" dxfId="61" priority="10">
      <formula>$AI$218="Update tracking dates"</formula>
    </cfRule>
  </conditionalFormatting>
  <conditionalFormatting sqref="BA218">
    <cfRule type="expression" dxfId="60" priority="9">
      <formula>$BA$218="Update tracking dates"</formula>
    </cfRule>
  </conditionalFormatting>
  <conditionalFormatting sqref="BR218">
    <cfRule type="expression" dxfId="59" priority="8">
      <formula>$BR$218="Update tracking dates"</formula>
    </cfRule>
  </conditionalFormatting>
  <conditionalFormatting sqref="CI218">
    <cfRule type="expression" dxfId="58" priority="7">
      <formula>$CI$218="Update tracking dates"</formula>
    </cfRule>
  </conditionalFormatting>
  <conditionalFormatting sqref="H4">
    <cfRule type="expression" dxfId="57" priority="2">
      <formula>$H$4="Select Non-Std"</formula>
    </cfRule>
  </conditionalFormatting>
  <conditionalFormatting sqref="I4">
    <cfRule type="expression" dxfId="56" priority="1">
      <formula>$I$4="Select Local MDA"</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848" t="s">
        <v>722</v>
      </c>
      <c r="C2" s="1849"/>
      <c r="D2" s="1849"/>
      <c r="E2" s="1849"/>
      <c r="F2" s="1849"/>
      <c r="G2" s="1849"/>
      <c r="H2" s="1849"/>
      <c r="I2" s="1849"/>
      <c r="J2" s="1849"/>
      <c r="K2" s="1849"/>
      <c r="L2" s="1849"/>
      <c r="M2" s="1849"/>
      <c r="N2" s="1849"/>
      <c r="O2" s="1849"/>
      <c r="P2" s="1849"/>
      <c r="Q2" s="1849"/>
      <c r="R2" s="1849"/>
      <c r="S2" s="1849"/>
      <c r="T2" s="1849"/>
      <c r="U2" s="1849"/>
      <c r="V2" s="1849"/>
      <c r="W2" s="1849"/>
      <c r="X2" s="1849"/>
      <c r="Y2" s="1849"/>
      <c r="Z2" s="1849"/>
      <c r="AA2" s="1849"/>
      <c r="AB2" s="1849"/>
      <c r="AC2" s="1849"/>
      <c r="AD2" s="1849"/>
      <c r="AE2" s="1849"/>
      <c r="AF2" s="1849"/>
      <c r="AG2" s="1849"/>
      <c r="AH2" s="1849"/>
      <c r="AI2" s="1849"/>
      <c r="AJ2" s="1849"/>
      <c r="AK2" s="1849"/>
      <c r="AL2" s="1849"/>
      <c r="AM2" s="1849"/>
      <c r="AN2" s="1849"/>
      <c r="AO2" s="1849"/>
      <c r="AP2" s="1849"/>
      <c r="AQ2" s="1849"/>
      <c r="AR2" s="1849"/>
      <c r="AS2" s="1849"/>
      <c r="AT2" s="1849"/>
      <c r="AU2" s="1849"/>
      <c r="AV2" s="1849"/>
      <c r="AW2" s="1849"/>
      <c r="AX2" s="1849"/>
      <c r="AY2" s="1849"/>
      <c r="AZ2" s="1849"/>
      <c r="BA2" s="1849"/>
      <c r="BB2" s="1849"/>
      <c r="BC2" s="1849"/>
      <c r="BD2" s="1849"/>
      <c r="BE2" s="1849"/>
      <c r="BF2" s="1850"/>
    </row>
    <row r="3" spans="2:68" x14ac:dyDescent="0.25">
      <c r="B3" s="1851"/>
      <c r="C3" s="1852"/>
      <c r="D3" s="1852"/>
      <c r="E3" s="1852"/>
      <c r="F3" s="1852"/>
      <c r="G3" s="1852"/>
      <c r="H3" s="1852"/>
      <c r="I3" s="1852"/>
      <c r="J3" s="1852"/>
      <c r="K3" s="1852"/>
      <c r="L3" s="1852"/>
      <c r="M3" s="1852"/>
      <c r="N3" s="1852"/>
      <c r="O3" s="1852"/>
      <c r="P3" s="1852"/>
      <c r="Q3" s="1852"/>
      <c r="R3" s="1852"/>
      <c r="S3" s="1852"/>
      <c r="T3" s="1852"/>
      <c r="U3" s="1852"/>
      <c r="V3" s="1852"/>
      <c r="W3" s="1852"/>
      <c r="X3" s="1852"/>
      <c r="Y3" s="1852"/>
      <c r="Z3" s="1852"/>
      <c r="AA3" s="1852"/>
      <c r="AB3" s="1852"/>
      <c r="AC3" s="1852"/>
      <c r="AD3" s="1852"/>
      <c r="AE3" s="1852"/>
      <c r="AF3" s="1852"/>
      <c r="AG3" s="1852"/>
      <c r="AH3" s="1852"/>
      <c r="AI3" s="1852"/>
      <c r="AJ3" s="1852"/>
      <c r="AK3" s="1852"/>
      <c r="AL3" s="1852"/>
      <c r="AM3" s="1852"/>
      <c r="AN3" s="1852"/>
      <c r="AO3" s="1852"/>
      <c r="AP3" s="1852"/>
      <c r="AQ3" s="1852"/>
      <c r="AR3" s="1852"/>
      <c r="AS3" s="1852"/>
      <c r="AT3" s="1852"/>
      <c r="AU3" s="1852"/>
      <c r="AV3" s="1852"/>
      <c r="AW3" s="1852"/>
      <c r="AX3" s="1852"/>
      <c r="AY3" s="1852"/>
      <c r="AZ3" s="1852"/>
      <c r="BA3" s="1852"/>
      <c r="BB3" s="1852"/>
      <c r="BC3" s="1852"/>
      <c r="BD3" s="1852"/>
      <c r="BE3" s="1852"/>
      <c r="BF3" s="18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0" t="s">
        <v>649</v>
      </c>
      <c r="C8" s="1811"/>
      <c r="D8" s="1811"/>
      <c r="E8" s="1811"/>
      <c r="F8" s="1811"/>
      <c r="G8" s="1811"/>
      <c r="H8" s="1811"/>
      <c r="I8" s="1811"/>
      <c r="J8" s="1811"/>
      <c r="K8" s="1811"/>
      <c r="L8" s="1811"/>
      <c r="M8" s="1811"/>
      <c r="N8" s="1811"/>
      <c r="O8" s="1811"/>
      <c r="P8" s="1811"/>
      <c r="Q8" s="1811"/>
      <c r="R8" s="1811"/>
      <c r="S8" s="1811"/>
      <c r="T8" s="1811"/>
      <c r="U8" s="1811"/>
      <c r="V8" s="1811"/>
      <c r="W8" s="1811"/>
      <c r="X8" s="1811"/>
      <c r="Y8" s="1811"/>
      <c r="Z8" s="1811"/>
      <c r="AA8" s="1811"/>
      <c r="AB8" s="1811"/>
      <c r="AC8" s="1811"/>
      <c r="AD8" s="1811"/>
      <c r="AE8" s="1811"/>
      <c r="AF8" s="1811"/>
      <c r="AG8" s="1811"/>
      <c r="AH8" s="1811"/>
      <c r="AI8" s="1811"/>
      <c r="AJ8" s="1811"/>
      <c r="AK8" s="1811"/>
      <c r="AL8" s="1811"/>
      <c r="AM8" s="1811"/>
      <c r="AN8" s="1811"/>
      <c r="AO8" s="1811"/>
      <c r="AP8" s="1811"/>
      <c r="AQ8" s="1811"/>
      <c r="AR8" s="1811"/>
      <c r="AS8" s="1811"/>
      <c r="AT8" s="1811"/>
      <c r="AU8" s="1811"/>
      <c r="AV8" s="1811"/>
      <c r="AW8" s="1811"/>
      <c r="AX8" s="1811"/>
      <c r="AY8" s="1811"/>
      <c r="AZ8" s="1811"/>
      <c r="BA8" s="1811"/>
      <c r="BB8" s="1811"/>
      <c r="BC8" s="1811"/>
      <c r="BD8" s="1811"/>
      <c r="BE8" s="1811"/>
      <c r="BF8" s="1812"/>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867" t="s">
        <v>881</v>
      </c>
      <c r="C10" s="1748"/>
      <c r="D10" s="1748"/>
      <c r="E10" s="1748"/>
      <c r="F10" s="1748"/>
      <c r="G10" s="1748"/>
      <c r="H10" s="1748"/>
      <c r="I10" s="1748"/>
      <c r="J10" s="1748"/>
      <c r="K10" s="1858">
        <f>'Tracking &amp; Profitability'!$H$5</f>
        <v>0</v>
      </c>
      <c r="L10" s="1858"/>
      <c r="M10" s="1858"/>
      <c r="N10" s="1858"/>
      <c r="O10" s="1858"/>
      <c r="P10" s="1858"/>
      <c r="Q10" s="1858"/>
      <c r="R10" s="1858"/>
      <c r="S10" s="1858"/>
      <c r="T10" s="1858"/>
      <c r="U10" s="1858"/>
      <c r="V10" s="1858"/>
      <c r="W10" s="1858"/>
      <c r="X10" s="1858"/>
      <c r="Y10" s="1858"/>
      <c r="Z10" s="1858"/>
      <c r="AA10" s="1858"/>
      <c r="AB10" s="1858"/>
      <c r="AC10" s="1858"/>
      <c r="AD10" s="1858"/>
      <c r="AE10" s="1858"/>
      <c r="AI10" s="1748" t="s">
        <v>721</v>
      </c>
      <c r="AJ10" s="1748"/>
      <c r="AK10" s="1748"/>
      <c r="AL10" s="1748"/>
      <c r="AM10" s="1748"/>
      <c r="AN10" s="1748"/>
      <c r="AO10" s="1748"/>
      <c r="AP10" s="1748"/>
      <c r="AQ10" s="1748"/>
      <c r="AR10" s="1748"/>
      <c r="AT10" s="1866"/>
      <c r="AU10" s="1866"/>
      <c r="AV10" s="1866"/>
      <c r="AW10" s="1866"/>
      <c r="AX10" s="1866"/>
      <c r="AY10" s="1866"/>
      <c r="AZ10" s="1866"/>
      <c r="BA10" s="1866"/>
      <c r="BB10" s="1866"/>
      <c r="BC10" s="1866"/>
      <c r="BD10" s="1866"/>
      <c r="BF10" s="138"/>
    </row>
    <row r="11" spans="2:68" x14ac:dyDescent="0.25">
      <c r="B11" s="137"/>
      <c r="AL11" s="2"/>
      <c r="AM11" s="2"/>
      <c r="AN11" s="2"/>
      <c r="AO11" s="2"/>
      <c r="AP11" s="2"/>
      <c r="AQ11" s="2"/>
      <c r="AR11" s="2"/>
      <c r="AS11" s="2"/>
      <c r="AT11" s="2"/>
      <c r="AU11" s="2"/>
      <c r="AV11" s="2"/>
      <c r="BF11" s="138"/>
    </row>
    <row r="12" spans="2:68" x14ac:dyDescent="0.25">
      <c r="B12" s="1860" t="s">
        <v>882</v>
      </c>
      <c r="C12" s="1857"/>
      <c r="D12" s="1857"/>
      <c r="E12" s="1857"/>
      <c r="F12" s="1857"/>
      <c r="G12" s="1857"/>
      <c r="H12" s="1857"/>
      <c r="I12" s="1857"/>
      <c r="J12" s="1857"/>
      <c r="K12" s="1868">
        <f>'Required Info to Submit'!$F$4</f>
        <v>0</v>
      </c>
      <c r="L12" s="1868"/>
      <c r="M12" s="1868"/>
      <c r="N12" s="1868"/>
      <c r="O12" s="1868"/>
      <c r="P12" s="1868"/>
      <c r="Q12" s="1868"/>
      <c r="R12" s="1868"/>
      <c r="S12" s="1868"/>
      <c r="T12" s="1868"/>
      <c r="U12" s="1868"/>
      <c r="V12" s="1868"/>
      <c r="W12" s="1868"/>
      <c r="X12" s="1868"/>
      <c r="Y12" s="1868"/>
      <c r="Z12" s="1868"/>
      <c r="AA12" s="1868"/>
      <c r="AB12" s="1868"/>
      <c r="AC12" s="1868"/>
      <c r="AD12" s="1868"/>
      <c r="AE12" s="186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0" t="s">
        <v>899</v>
      </c>
      <c r="C14" s="1857"/>
      <c r="D14" s="1857"/>
      <c r="E14" s="1857"/>
      <c r="F14" s="1857"/>
      <c r="G14" s="1857"/>
      <c r="H14" s="1857"/>
      <c r="I14" s="1857"/>
      <c r="J14" s="1857"/>
      <c r="K14" s="1857"/>
      <c r="L14" s="1857"/>
      <c r="M14" s="1857"/>
      <c r="N14" s="1857"/>
      <c r="O14" s="1857"/>
      <c r="P14" s="1857"/>
      <c r="Q14" s="1857"/>
      <c r="R14" s="1859">
        <f>'Required Info to Submit'!$F$6</f>
        <v>0</v>
      </c>
      <c r="S14" s="1859"/>
      <c r="T14" s="1859"/>
      <c r="U14" s="1859"/>
      <c r="V14" s="1859"/>
      <c r="W14" s="1859"/>
      <c r="X14" s="1859"/>
      <c r="Y14" s="1859"/>
      <c r="Z14" s="1859"/>
      <c r="AA14" s="1859"/>
      <c r="AB14" s="1859"/>
      <c r="AC14" s="1859"/>
      <c r="AD14" s="1859"/>
      <c r="AE14" s="1859"/>
      <c r="AF14" s="1859"/>
      <c r="AG14" s="1859"/>
      <c r="AH14" s="1859"/>
      <c r="AI14" s="1859"/>
      <c r="AJ14" s="1859"/>
      <c r="AK14" s="1859"/>
      <c r="AL14" s="1859"/>
      <c r="AM14" s="1859"/>
      <c r="AN14" s="1859"/>
      <c r="AO14" s="1859"/>
      <c r="AP14" s="1859"/>
      <c r="AQ14" s="1859"/>
      <c r="AR14" s="1859"/>
      <c r="AS14" s="1859"/>
      <c r="AT14" s="1859"/>
      <c r="AU14" s="1859"/>
      <c r="AV14" s="1859"/>
      <c r="AW14" s="1859"/>
      <c r="AX14" s="1859"/>
      <c r="AY14" s="1859"/>
      <c r="AZ14" s="1859"/>
      <c r="BA14" s="1859"/>
      <c r="BB14" s="1859"/>
      <c r="BC14" s="1859"/>
      <c r="BD14" s="185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860" t="s">
        <v>720</v>
      </c>
      <c r="C16" s="1857"/>
      <c r="D16" s="1857"/>
      <c r="E16" s="1857"/>
      <c r="F16" s="1857"/>
      <c r="G16" s="1857"/>
      <c r="H16" s="1857"/>
      <c r="I16" s="1857"/>
      <c r="J16" s="1857"/>
      <c r="K16" s="1857"/>
      <c r="L16" s="1857"/>
      <c r="M16" s="1857"/>
      <c r="N16" s="1857"/>
      <c r="O16" s="1857"/>
      <c r="P16" s="1857"/>
      <c r="Q16" s="1857"/>
      <c r="R16" s="1868" t="s">
        <v>241</v>
      </c>
      <c r="S16" s="1868"/>
      <c r="T16" s="1852" t="s">
        <v>650</v>
      </c>
      <c r="U16" s="1852"/>
      <c r="V16" s="1852"/>
      <c r="W16" s="1852"/>
      <c r="X16" s="1852"/>
      <c r="Y16" s="1852"/>
      <c r="Z16" s="1852"/>
      <c r="AA16" s="1852"/>
      <c r="AB16" s="1852"/>
      <c r="AC16" s="1852"/>
      <c r="AD16" s="1852"/>
      <c r="AE16" s="1852"/>
      <c r="AF16" s="1852"/>
      <c r="AG16" s="1852"/>
      <c r="AH16" s="1852"/>
      <c r="AI16" s="1852"/>
      <c r="AJ16" s="1852"/>
      <c r="AK16" s="1852"/>
      <c r="AL16" s="1852"/>
      <c r="AO16" s="1852"/>
      <c r="AP16" s="1852"/>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861" t="s">
        <v>875</v>
      </c>
      <c r="C18" s="1862"/>
      <c r="D18" s="1862"/>
      <c r="E18" s="1862"/>
      <c r="F18" s="1862"/>
      <c r="G18" s="1862"/>
      <c r="H18" s="1862"/>
      <c r="I18" s="1862"/>
      <c r="J18" s="1862"/>
      <c r="K18" s="1862"/>
      <c r="L18" s="1862"/>
      <c r="M18" s="1862"/>
      <c r="N18" s="1862"/>
      <c r="O18" s="1862"/>
      <c r="P18" s="1862"/>
      <c r="Q18" s="1862"/>
      <c r="R18" s="1858">
        <f>'Required Info to Submit'!$F$8</f>
        <v>0</v>
      </c>
      <c r="S18" s="1858"/>
      <c r="T18" s="1858"/>
      <c r="U18" s="1858"/>
      <c r="V18" s="1858"/>
      <c r="W18" s="1858"/>
      <c r="X18" s="1858"/>
      <c r="Y18" s="1858"/>
      <c r="Z18" s="1858"/>
      <c r="AA18" s="1858"/>
      <c r="AB18" s="1858"/>
      <c r="AC18" s="1858"/>
      <c r="AD18" s="1858"/>
      <c r="AE18" s="1858"/>
      <c r="AF18" s="1858"/>
      <c r="AG18" s="1858"/>
      <c r="AH18" s="1858"/>
      <c r="AI18" s="1858"/>
      <c r="AJ18" s="1858"/>
      <c r="AK18" s="1858"/>
      <c r="AL18" s="1858"/>
      <c r="AN18" s="1857" t="s">
        <v>877</v>
      </c>
      <c r="AO18" s="1857"/>
      <c r="AP18" s="1857"/>
      <c r="AQ18" s="1857"/>
      <c r="AR18" s="1857"/>
      <c r="AS18" s="1857"/>
      <c r="AT18" s="1857"/>
      <c r="AU18" s="1857"/>
      <c r="AV18" s="1858">
        <f>'Required Info to Submit'!F10</f>
        <v>0</v>
      </c>
      <c r="AW18" s="1858"/>
      <c r="AX18" s="1858"/>
      <c r="AY18" s="1858"/>
      <c r="AZ18" s="1858"/>
      <c r="BA18" s="1858"/>
      <c r="BB18" s="1858"/>
      <c r="BC18" s="1858"/>
      <c r="BD18" s="1858"/>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0" t="s">
        <v>876</v>
      </c>
      <c r="C20" s="1857"/>
      <c r="D20" s="1857"/>
      <c r="E20" s="1857"/>
      <c r="F20" s="1857"/>
      <c r="G20" s="1857"/>
      <c r="H20" s="1857"/>
      <c r="I20" s="1857"/>
      <c r="J20" s="1857"/>
      <c r="K20" s="1857"/>
      <c r="L20" s="1857"/>
      <c r="M20" s="1857"/>
      <c r="N20" s="1857"/>
      <c r="O20" s="1857"/>
      <c r="P20" s="1857"/>
      <c r="Q20" s="1857"/>
      <c r="R20" s="1858">
        <f>'Required Info to Submit'!F9</f>
        <v>0</v>
      </c>
      <c r="S20" s="1858"/>
      <c r="T20" s="1858"/>
      <c r="U20" s="1858"/>
      <c r="V20" s="1858"/>
      <c r="W20" s="1858"/>
      <c r="X20" s="1858"/>
      <c r="Y20" s="1858"/>
      <c r="Z20" s="1858"/>
      <c r="AA20" s="1858"/>
      <c r="AB20" s="1858"/>
      <c r="AC20" s="1858"/>
      <c r="AD20" s="1858"/>
      <c r="AE20" s="1858"/>
      <c r="AF20" s="1858"/>
      <c r="AG20" s="1858"/>
      <c r="AH20" s="1858"/>
      <c r="AI20" s="1858"/>
      <c r="AJ20" s="1858"/>
      <c r="AK20" s="1858"/>
      <c r="AL20" s="1858"/>
      <c r="AN20" s="1857" t="s">
        <v>830</v>
      </c>
      <c r="AO20" s="1857"/>
      <c r="AP20" s="1857"/>
      <c r="AQ20" s="1857"/>
      <c r="AR20" s="1857"/>
      <c r="AS20" s="1857"/>
      <c r="AT20" s="1857"/>
      <c r="AU20" s="1857"/>
      <c r="AV20" s="1858">
        <f>'Required Info to Submit'!F11</f>
        <v>0</v>
      </c>
      <c r="AW20" s="1858"/>
      <c r="AX20" s="1858"/>
      <c r="AY20" s="1858"/>
      <c r="AZ20" s="1858"/>
      <c r="BA20" s="1858"/>
      <c r="BB20" s="1858"/>
      <c r="BC20" s="1858"/>
      <c r="BD20" s="1858"/>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0" t="s">
        <v>878</v>
      </c>
      <c r="C22" s="1857"/>
      <c r="D22" s="1857"/>
      <c r="E22" s="1857"/>
      <c r="F22" s="1857"/>
      <c r="G22" s="1857"/>
      <c r="H22" s="1857"/>
      <c r="I22" s="1857"/>
      <c r="J22" s="1857"/>
      <c r="K22" s="1857"/>
      <c r="L22" s="1857"/>
      <c r="M22" s="1857"/>
      <c r="N22" s="1857"/>
      <c r="O22" s="1857"/>
      <c r="P22" s="1857"/>
      <c r="Q22" s="1857"/>
      <c r="R22" s="1858">
        <f>'Required Info to Submit'!F12</f>
        <v>0</v>
      </c>
      <c r="S22" s="1858"/>
      <c r="T22" s="1858"/>
      <c r="U22" s="1858"/>
      <c r="V22" s="1858"/>
      <c r="W22" s="1858"/>
      <c r="X22" s="1858"/>
      <c r="Y22" s="1858"/>
      <c r="Z22" s="1858"/>
      <c r="AA22" s="1858"/>
      <c r="AB22" s="1858"/>
      <c r="AC22" s="1858"/>
      <c r="AD22" s="1858"/>
      <c r="AE22" s="1858"/>
      <c r="AF22" s="1858"/>
      <c r="AG22" s="1858"/>
      <c r="AH22" s="1858"/>
      <c r="AI22" s="1858"/>
      <c r="AJ22" s="1858"/>
      <c r="AK22" s="1858"/>
      <c r="AL22" s="1858"/>
      <c r="AN22" s="1857"/>
      <c r="AO22" s="1857"/>
      <c r="AP22" s="1857"/>
      <c r="AQ22" s="1857"/>
      <c r="AR22" s="1857"/>
      <c r="AS22" s="1857"/>
      <c r="AT22" s="1857"/>
      <c r="AU22" s="1857"/>
      <c r="AV22" s="1864"/>
      <c r="AW22" s="1864"/>
      <c r="AX22" s="1864"/>
      <c r="AY22" s="1864"/>
      <c r="AZ22" s="1864"/>
      <c r="BA22" s="1864"/>
      <c r="BB22" s="1864"/>
      <c r="BC22" s="1864"/>
      <c r="BD22" s="1864"/>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860" t="s">
        <v>879</v>
      </c>
      <c r="C24" s="1857"/>
      <c r="D24" s="1857"/>
      <c r="E24" s="1857"/>
      <c r="F24" s="1857"/>
      <c r="G24" s="1857"/>
      <c r="H24" s="1857"/>
      <c r="I24" s="1857"/>
      <c r="J24" s="1857"/>
      <c r="K24" s="1857"/>
      <c r="L24" s="1857"/>
      <c r="M24" s="1857"/>
      <c r="N24" s="1857"/>
      <c r="O24" s="1857"/>
      <c r="P24" s="1857"/>
      <c r="Q24" s="1857"/>
      <c r="R24" s="1869">
        <f>'Required Info to Submit'!$F$14</f>
        <v>0</v>
      </c>
      <c r="S24" s="1869"/>
      <c r="T24" s="1869"/>
      <c r="U24" s="1869"/>
      <c r="V24" s="1869"/>
      <c r="W24" s="1869"/>
      <c r="X24" s="1869"/>
      <c r="Y24" s="1869"/>
      <c r="Z24" s="1869"/>
      <c r="AA24" s="1869"/>
      <c r="AB24" s="1869"/>
      <c r="AC24" s="1869"/>
      <c r="AN24" s="1748" t="s">
        <v>883</v>
      </c>
      <c r="AO24" s="1748"/>
      <c r="AP24" s="1748"/>
      <c r="AQ24" s="1748"/>
      <c r="AR24" s="1748"/>
      <c r="AS24" s="1748"/>
      <c r="AT24" s="1748"/>
      <c r="AU24" s="1748"/>
      <c r="AV24" s="1865" t="e">
        <f>#REF!</f>
        <v>#REF!</v>
      </c>
      <c r="AW24" s="1865"/>
      <c r="AX24" s="1865"/>
      <c r="AY24" s="1865"/>
      <c r="AZ24" s="1865"/>
      <c r="BA24" s="1865"/>
      <c r="BB24" s="1865"/>
      <c r="BC24" s="1865"/>
      <c r="BD24" s="1865"/>
      <c r="BF24" s="138"/>
    </row>
    <row r="25" spans="2:68" ht="17.25" x14ac:dyDescent="0.25">
      <c r="B25" s="137"/>
      <c r="C25" s="267"/>
      <c r="D25" s="267"/>
      <c r="E25" s="267"/>
      <c r="F25" s="267"/>
      <c r="G25" s="267"/>
      <c r="H25" s="1863" t="s">
        <v>719</v>
      </c>
      <c r="I25" s="1863"/>
      <c r="J25" s="1863"/>
      <c r="K25" s="1863"/>
      <c r="L25" s="1863"/>
      <c r="M25" s="1863"/>
      <c r="N25" s="1863"/>
      <c r="O25" s="1863"/>
      <c r="P25" s="1863"/>
      <c r="Q25" s="267"/>
      <c r="AN25" s="1863" t="s">
        <v>718</v>
      </c>
      <c r="AO25" s="1863"/>
      <c r="AP25" s="1863"/>
      <c r="AQ25" s="1863"/>
      <c r="AR25" s="1863"/>
      <c r="AS25" s="1863"/>
      <c r="AT25" s="1863"/>
      <c r="BF25" s="138"/>
    </row>
    <row r="26" spans="2:68" ht="18.75" x14ac:dyDescent="0.3">
      <c r="B26" s="1810" t="s">
        <v>655</v>
      </c>
      <c r="C26" s="1811"/>
      <c r="D26" s="1811"/>
      <c r="E26" s="1811"/>
      <c r="F26" s="1811"/>
      <c r="G26" s="1811"/>
      <c r="H26" s="1811"/>
      <c r="I26" s="1811"/>
      <c r="J26" s="1811"/>
      <c r="K26" s="1811"/>
      <c r="L26" s="1811"/>
      <c r="M26" s="1811"/>
      <c r="N26" s="1811"/>
      <c r="O26" s="1811"/>
      <c r="P26" s="1811"/>
      <c r="Q26" s="1811"/>
      <c r="R26" s="1811"/>
      <c r="S26" s="1811"/>
      <c r="T26" s="1811"/>
      <c r="U26" s="1811"/>
      <c r="V26" s="1811"/>
      <c r="W26" s="1811"/>
      <c r="X26" s="1811"/>
      <c r="Y26" s="1811"/>
      <c r="Z26" s="1811"/>
      <c r="AA26" s="1811"/>
      <c r="AB26" s="1811"/>
      <c r="AC26" s="1811"/>
      <c r="AD26" s="1811"/>
      <c r="AE26" s="1811"/>
      <c r="AF26" s="1811"/>
      <c r="AG26" s="1811"/>
      <c r="AH26" s="1811"/>
      <c r="AI26" s="1811"/>
      <c r="AJ26" s="1811"/>
      <c r="AK26" s="1811"/>
      <c r="AL26" s="1811"/>
      <c r="AM26" s="1811"/>
      <c r="AN26" s="1811"/>
      <c r="AO26" s="1811"/>
      <c r="AP26" s="1811"/>
      <c r="AQ26" s="1811"/>
      <c r="AR26" s="1811"/>
      <c r="AS26" s="1811"/>
      <c r="AT26" s="1811"/>
      <c r="AU26" s="1811"/>
      <c r="AV26" s="1811"/>
      <c r="AW26" s="1811"/>
      <c r="AX26" s="1811"/>
      <c r="AY26" s="1811"/>
      <c r="AZ26" s="1811"/>
      <c r="BA26" s="1811"/>
      <c r="BB26" s="1811"/>
      <c r="BC26" s="1811"/>
      <c r="BD26" s="1811"/>
      <c r="BE26" s="1811"/>
      <c r="BF26" s="1812"/>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873" t="s">
        <v>656</v>
      </c>
      <c r="C28" s="1874"/>
      <c r="D28" s="1874"/>
      <c r="E28" s="1874"/>
      <c r="F28" s="1874"/>
      <c r="G28" s="1874"/>
      <c r="H28" s="1874"/>
      <c r="I28" s="1874"/>
      <c r="J28" s="1874"/>
      <c r="K28" s="1874"/>
      <c r="L28" s="1874"/>
      <c r="M28" s="1874"/>
      <c r="N28" s="1874"/>
      <c r="O28" s="1874"/>
      <c r="P28" s="1874"/>
      <c r="Q28" s="1874"/>
      <c r="T28" s="1870">
        <f>'Tracking &amp; Profitability'!$E$6</f>
        <v>0</v>
      </c>
      <c r="U28" s="1870"/>
      <c r="V28" s="1870"/>
      <c r="W28" s="1870"/>
      <c r="X28" s="1870"/>
      <c r="Y28" s="1870"/>
      <c r="Z28" s="1870"/>
      <c r="AA28" s="1870"/>
      <c r="AB28" s="1870"/>
      <c r="AF28" t="s">
        <v>717</v>
      </c>
      <c r="AO28" s="1868">
        <v>5</v>
      </c>
      <c r="AP28" s="1868"/>
      <c r="AQ28" s="1868"/>
      <c r="AR28" s="1852" t="s">
        <v>657</v>
      </c>
      <c r="AS28" s="1852"/>
      <c r="AU28" s="1868">
        <v>5</v>
      </c>
      <c r="AV28" s="1868"/>
      <c r="AW28" s="1868"/>
      <c r="AX28" s="1852" t="s">
        <v>716</v>
      </c>
      <c r="AY28" s="1852"/>
      <c r="BA28" s="1868">
        <v>5</v>
      </c>
      <c r="BB28" s="1868"/>
      <c r="BC28" s="1868"/>
      <c r="BD28" s="1852" t="s">
        <v>658</v>
      </c>
      <c r="BE28" s="1852"/>
      <c r="BF28" s="138"/>
    </row>
    <row r="29" spans="2:68" ht="17.25" x14ac:dyDescent="0.25">
      <c r="B29" s="137"/>
      <c r="T29" s="134"/>
      <c r="U29" s="134"/>
      <c r="V29" s="134"/>
      <c r="W29" s="134"/>
      <c r="X29" s="134"/>
      <c r="Y29" s="134"/>
      <c r="Z29" s="134"/>
      <c r="AA29" s="134"/>
      <c r="AB29" s="134"/>
      <c r="AF29" s="1863" t="s">
        <v>715</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67" t="s">
        <v>712</v>
      </c>
      <c r="C30" s="1748"/>
      <c r="D30" s="1748"/>
      <c r="E30" s="1748"/>
      <c r="F30" s="1748"/>
      <c r="G30" s="1748"/>
      <c r="H30" s="1748"/>
      <c r="I30" s="1748"/>
      <c r="J30" s="1748"/>
      <c r="K30" s="1748"/>
      <c r="L30" s="1748"/>
      <c r="M30" s="1748"/>
      <c r="N30" s="1748"/>
      <c r="O30" s="1748"/>
      <c r="P30" s="1748"/>
      <c r="Q30" s="1748"/>
      <c r="T30" s="1877">
        <v>1</v>
      </c>
      <c r="U30" s="1877"/>
      <c r="V30" s="1877"/>
      <c r="W30" s="1877"/>
      <c r="AF30" s="1755" t="s">
        <v>714</v>
      </c>
      <c r="AG30" s="1755"/>
      <c r="AH30" s="1755"/>
      <c r="AI30" s="1755"/>
      <c r="AJ30" s="1755"/>
      <c r="AK30" s="1755"/>
      <c r="AL30" s="1755"/>
      <c r="AM30" s="1755"/>
      <c r="AN30" s="1755"/>
      <c r="AO30" s="1755"/>
      <c r="AP30" s="1868" t="s">
        <v>1044</v>
      </c>
      <c r="AQ30" s="1868"/>
      <c r="AR30" s="1868"/>
      <c r="AT30" s="1755" t="s">
        <v>713</v>
      </c>
      <c r="AU30" s="1755"/>
      <c r="AV30" s="1755"/>
      <c r="AW30" s="1755"/>
      <c r="AX30" s="1755"/>
      <c r="AY30" s="1755"/>
      <c r="AZ30" s="1755"/>
      <c r="BA30" s="1755"/>
      <c r="BB30" s="1755"/>
      <c r="BC30" s="1755"/>
      <c r="BF30" s="138"/>
    </row>
    <row r="31" spans="2:68" x14ac:dyDescent="0.25">
      <c r="B31" s="137"/>
      <c r="BF31" s="138"/>
      <c r="BP31" s="266"/>
    </row>
    <row r="32" spans="2:68" x14ac:dyDescent="0.25">
      <c r="B32" s="1867" t="s">
        <v>709</v>
      </c>
      <c r="C32" s="1748"/>
      <c r="D32" s="1748"/>
      <c r="E32" s="1748"/>
      <c r="F32" s="1748"/>
      <c r="G32" s="1748"/>
      <c r="H32" s="1748"/>
      <c r="I32" s="1748"/>
      <c r="J32" s="1748"/>
      <c r="K32" s="1748"/>
      <c r="L32" s="1748"/>
      <c r="M32" s="1748"/>
      <c r="N32" s="1748"/>
      <c r="O32" s="1748"/>
      <c r="P32" s="1748"/>
      <c r="Q32" s="1748"/>
      <c r="T32" s="1871" t="s">
        <v>1018</v>
      </c>
      <c r="U32" s="1871"/>
      <c r="V32" s="1871"/>
      <c r="W32" s="1871"/>
      <c r="X32" s="1871"/>
      <c r="Y32" s="1871"/>
      <c r="Z32" s="1871"/>
      <c r="AA32" s="1871"/>
      <c r="AB32" s="1871"/>
      <c r="AC32" s="1871"/>
      <c r="AD32" s="1871"/>
      <c r="AE32" s="1871"/>
      <c r="AF32" s="1871"/>
      <c r="AG32" s="1871"/>
      <c r="AH32" s="1871"/>
      <c r="AI32" s="1871"/>
      <c r="AJ32" s="1871"/>
      <c r="AK32" s="1871"/>
      <c r="AL32" s="1871"/>
      <c r="AM32" s="1871"/>
      <c r="AN32" s="1871"/>
      <c r="AO32" s="1871"/>
      <c r="BF32" s="138"/>
    </row>
    <row r="33" spans="2:92" x14ac:dyDescent="0.25">
      <c r="B33" s="137"/>
      <c r="BF33" s="138"/>
    </row>
    <row r="34" spans="2:92" x14ac:dyDescent="0.25">
      <c r="B34" s="137"/>
      <c r="C34" s="82"/>
      <c r="D34" s="82"/>
      <c r="E34" s="82"/>
      <c r="F34" s="82"/>
      <c r="G34" s="82"/>
      <c r="H34" s="82"/>
      <c r="I34" s="1868"/>
      <c r="J34" s="1868"/>
      <c r="K34" s="1852" t="s">
        <v>485</v>
      </c>
      <c r="L34" s="1852"/>
      <c r="M34" s="1852"/>
      <c r="N34" s="1852"/>
      <c r="O34" s="1852"/>
      <c r="P34" s="1852"/>
      <c r="Q34" s="1852"/>
      <c r="R34" s="1868" t="s">
        <v>241</v>
      </c>
      <c r="S34" s="1868"/>
      <c r="T34" s="1852" t="s">
        <v>484</v>
      </c>
      <c r="U34" s="1852"/>
      <c r="V34" s="1852"/>
      <c r="W34" s="1852"/>
      <c r="X34" s="1868"/>
      <c r="Y34" s="1868"/>
      <c r="Z34" s="1852" t="s">
        <v>483</v>
      </c>
      <c r="AA34" s="1852"/>
      <c r="AB34" s="1852"/>
      <c r="AF34" t="s">
        <v>711</v>
      </c>
      <c r="AL34" s="1868">
        <v>5</v>
      </c>
      <c r="AM34" s="1868"/>
      <c r="AN34" s="1868"/>
      <c r="AO34" t="s">
        <v>710</v>
      </c>
      <c r="BF34" s="138"/>
    </row>
    <row r="35" spans="2:92" x14ac:dyDescent="0.25">
      <c r="B35" s="137"/>
      <c r="BF35" s="138"/>
      <c r="BP35" s="268"/>
      <c r="CN35" s="266"/>
    </row>
    <row r="36" spans="2:92" x14ac:dyDescent="0.25">
      <c r="B36" s="1873" t="s">
        <v>708</v>
      </c>
      <c r="C36" s="1874"/>
      <c r="D36" s="1874"/>
      <c r="E36" s="1874"/>
      <c r="F36" s="1874"/>
      <c r="G36" s="1874"/>
      <c r="H36" s="1874"/>
      <c r="I36" s="1874"/>
      <c r="J36" s="1874"/>
      <c r="K36" s="1874"/>
      <c r="L36" s="1874"/>
      <c r="M36" s="1874"/>
      <c r="N36" s="1874"/>
      <c r="O36" s="1874"/>
      <c r="P36" s="1874"/>
      <c r="Q36" s="1874"/>
      <c r="R36" s="1874"/>
      <c r="T36" s="1883" t="str">
        <f>IFERROR($T$28/('Tracking &amp; Profitability'!$E$7*52*Welcome!$D$14),"Error on A La Carte")</f>
        <v>Error on A La Carte</v>
      </c>
      <c r="U36" s="1883"/>
      <c r="V36" s="1883"/>
      <c r="W36" s="1883"/>
      <c r="X36" s="1883"/>
      <c r="Y36" s="1883"/>
      <c r="Z36" s="1883"/>
      <c r="AA36" s="1883"/>
      <c r="AB36" s="1883"/>
      <c r="AF36" s="1874" t="s">
        <v>480</v>
      </c>
      <c r="AG36" s="1874"/>
      <c r="AH36" s="1874"/>
      <c r="AI36" s="1874"/>
      <c r="AJ36" s="1874"/>
      <c r="AK36" s="1874"/>
      <c r="AL36" s="1874"/>
      <c r="AM36" s="1874"/>
      <c r="AN36" s="1874"/>
      <c r="AO36" s="1874"/>
      <c r="AP36" s="1874"/>
      <c r="AQ36" s="1874"/>
      <c r="AR36" s="1874"/>
      <c r="AS36" s="1874"/>
      <c r="AU36" s="1868" t="e">
        <f>ROUND(((1-(('PIM Model'!$G$15+'PIM Model'!$G$17+'PIM Model'!$G$18)/'PIM Model'!$G$31))*100),0)&amp;"%/"&amp;ROUND((('PIM Model'!$G$15+'PIM Model'!$G$17+'PIM Model'!$G$18)/'PIM Model'!$G$31*100),0)&amp;"%"</f>
        <v>#DIV/0!</v>
      </c>
      <c r="AV36" s="1868"/>
      <c r="AW36" s="1868"/>
      <c r="AX36" s="1868"/>
      <c r="AY36" s="1868"/>
      <c r="AZ36" s="186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873" t="s">
        <v>706</v>
      </c>
      <c r="C38" s="1874"/>
      <c r="D38" s="1874"/>
      <c r="E38" s="1874"/>
      <c r="F38" s="1874"/>
      <c r="G38" s="1874"/>
      <c r="H38" s="1874"/>
      <c r="I38" s="1874"/>
      <c r="J38" s="1874"/>
      <c r="K38" s="1874"/>
      <c r="L38" s="1874"/>
      <c r="M38" s="1874"/>
      <c r="N38" s="1874"/>
      <c r="O38" s="1874"/>
      <c r="P38" s="1874"/>
      <c r="Q38" s="1874"/>
      <c r="R38" s="1874"/>
      <c r="T38" s="1884" t="str">
        <f>IFERROR('PIM Model'!$H$31/('PIM Model'!$E$6*52*Welcome!$D$14),"Error on A La Carte")</f>
        <v>Error on A La Carte</v>
      </c>
      <c r="U38" s="1884"/>
      <c r="V38" s="1884"/>
      <c r="W38" s="1884"/>
      <c r="X38" s="1884"/>
      <c r="Y38" s="1884"/>
      <c r="Z38" s="1884"/>
      <c r="AA38" s="1884"/>
      <c r="AB38" s="1884"/>
      <c r="AC38" s="269"/>
      <c r="AD38" s="269"/>
      <c r="AF38" s="1748" t="s">
        <v>659</v>
      </c>
      <c r="AG38" s="1748"/>
      <c r="AH38" s="1748"/>
      <c r="AI38" s="1748"/>
      <c r="AJ38" s="1748"/>
      <c r="AK38" s="1748"/>
      <c r="AL38" s="1748"/>
      <c r="AM38" s="1748"/>
      <c r="AN38" s="1748"/>
      <c r="AO38" s="1748"/>
      <c r="AP38" s="1748"/>
      <c r="AQ38" s="1748"/>
      <c r="AR38" s="1748"/>
      <c r="AS38" s="1748"/>
      <c r="AU38" s="1868">
        <f>COUNTIF('PIM Model'!$E$10:$E$30,"Include")</f>
        <v>21</v>
      </c>
      <c r="AV38" s="1868"/>
      <c r="AW38" s="1868"/>
      <c r="AX38" s="1868"/>
      <c r="AY38" s="1868"/>
      <c r="AZ38" s="1868"/>
      <c r="BF38" s="138"/>
    </row>
    <row r="39" spans="2:92" x14ac:dyDescent="0.25">
      <c r="B39" s="137"/>
      <c r="BF39" s="138"/>
    </row>
    <row r="40" spans="2:92" x14ac:dyDescent="0.25">
      <c r="B40" s="1873" t="s">
        <v>704</v>
      </c>
      <c r="C40" s="1874"/>
      <c r="D40" s="1874"/>
      <c r="E40" s="1874"/>
      <c r="F40" s="1874"/>
      <c r="G40" s="1874"/>
      <c r="H40" s="1874"/>
      <c r="I40" s="1874"/>
      <c r="J40" s="1874"/>
      <c r="K40" s="1874"/>
      <c r="L40" s="1874"/>
      <c r="M40" s="1874"/>
      <c r="N40" s="1874"/>
      <c r="O40" s="1874"/>
      <c r="P40" s="1874"/>
      <c r="Q40" s="1874"/>
      <c r="R40" s="1874"/>
      <c r="T40" s="1870">
        <f>IFERROR('PIM Model'!$G$31/'PIM Model'!$H$31,0)</f>
        <v>0</v>
      </c>
      <c r="U40" s="1870"/>
      <c r="V40" s="1870"/>
      <c r="W40" s="1870"/>
      <c r="X40" s="1870"/>
      <c r="Y40" s="1870"/>
      <c r="Z40" s="1870"/>
      <c r="AA40" s="1870"/>
      <c r="AB40" s="1870"/>
      <c r="AF40" s="1748" t="s">
        <v>707</v>
      </c>
      <c r="AG40" s="1748"/>
      <c r="AH40" s="1748"/>
      <c r="AI40" s="1748"/>
      <c r="AJ40" s="1748"/>
      <c r="AK40" s="1748"/>
      <c r="AL40" s="1748"/>
      <c r="AM40" s="1748"/>
      <c r="AN40" s="1748"/>
      <c r="AO40" s="1748"/>
      <c r="AP40" s="1748"/>
      <c r="AQ40" s="1748"/>
      <c r="AR40" s="1748"/>
      <c r="AS40" s="1748"/>
      <c r="AU40" s="1868">
        <f>$AO$28+$AU$28+$BA$28</f>
        <v>15</v>
      </c>
      <c r="AV40" s="1868"/>
      <c r="AW40" s="1868"/>
      <c r="BC40" s="1852"/>
      <c r="BD40" s="1852"/>
      <c r="BE40" s="1852"/>
      <c r="BF40" s="138"/>
    </row>
    <row r="41" spans="2:92" x14ac:dyDescent="0.25">
      <c r="B41" s="137"/>
      <c r="BF41" s="138"/>
      <c r="BP41" s="266"/>
      <c r="CN41" s="268"/>
    </row>
    <row r="42" spans="2:92" x14ac:dyDescent="0.25">
      <c r="B42" s="1867" t="s">
        <v>702</v>
      </c>
      <c r="C42" s="1748"/>
      <c r="D42" s="1748"/>
      <c r="E42" s="1748"/>
      <c r="F42" s="1748"/>
      <c r="G42" s="1748"/>
      <c r="H42" s="1748"/>
      <c r="I42" s="1748"/>
      <c r="J42" s="1748"/>
      <c r="K42" s="1748"/>
      <c r="L42" s="1748"/>
      <c r="M42" s="1748"/>
      <c r="N42" s="1748"/>
      <c r="O42" s="1748"/>
      <c r="P42" s="1748"/>
      <c r="Q42" s="1748"/>
      <c r="R42" s="1748"/>
      <c r="T42" s="1870" t="s">
        <v>758</v>
      </c>
      <c r="U42" s="1870"/>
      <c r="V42" s="1870"/>
      <c r="W42" s="1870"/>
      <c r="X42" s="1870"/>
      <c r="Y42" s="1870"/>
      <c r="Z42" s="1870"/>
      <c r="AA42" s="1870"/>
      <c r="AB42" s="1870"/>
      <c r="AF42" s="1748" t="s">
        <v>705</v>
      </c>
      <c r="AG42" s="1748"/>
      <c r="AH42" s="1748"/>
      <c r="AI42" s="1748"/>
      <c r="AJ42" s="1748"/>
      <c r="AK42" s="1748"/>
      <c r="AL42" s="1748"/>
      <c r="AM42" s="1748"/>
      <c r="AN42" s="1748"/>
      <c r="AO42" s="1748"/>
      <c r="AP42" s="1748"/>
      <c r="AQ42" s="1748"/>
      <c r="AR42" s="1748"/>
      <c r="AS42" s="1748"/>
      <c r="AU42" s="1868" t="s">
        <v>651</v>
      </c>
      <c r="AV42" s="1868"/>
      <c r="AW42" s="1868"/>
      <c r="BC42" s="1852"/>
      <c r="BD42" s="1852"/>
      <c r="BE42" s="1852"/>
      <c r="BF42" s="138"/>
    </row>
    <row r="43" spans="2:92" x14ac:dyDescent="0.25">
      <c r="B43" s="137"/>
      <c r="BF43" s="138"/>
      <c r="BP43" s="266"/>
      <c r="CN43" s="268"/>
    </row>
    <row r="44" spans="2:92" x14ac:dyDescent="0.25">
      <c r="B44" s="1873" t="s">
        <v>700</v>
      </c>
      <c r="C44" s="1874"/>
      <c r="D44" s="1874"/>
      <c r="E44" s="1874"/>
      <c r="F44" s="1874"/>
      <c r="G44" s="1874"/>
      <c r="H44" s="1874"/>
      <c r="I44" s="1874"/>
      <c r="J44" s="1874"/>
      <c r="K44" s="1874"/>
      <c r="L44" s="1874"/>
      <c r="M44" s="1874"/>
      <c r="N44" s="1874"/>
      <c r="O44" s="1874"/>
      <c r="P44" s="1874"/>
      <c r="Q44" s="1874"/>
      <c r="R44" s="1874"/>
      <c r="T44" s="1876">
        <f>'Tracking &amp; Profitability'!$E$7</f>
        <v>0</v>
      </c>
      <c r="U44" s="1876"/>
      <c r="V44" s="1876"/>
      <c r="W44" s="1876"/>
      <c r="X44" s="1876"/>
      <c r="Y44" s="1876"/>
      <c r="Z44" s="1876"/>
      <c r="AA44" s="1876"/>
      <c r="AB44" s="1876"/>
      <c r="AF44" s="1748" t="s">
        <v>703</v>
      </c>
      <c r="AG44" s="1748"/>
      <c r="AH44" s="1748"/>
      <c r="AI44" s="1748"/>
      <c r="AJ44" s="1748"/>
      <c r="AK44" s="1748"/>
      <c r="AL44" s="1748"/>
      <c r="AM44" s="1748"/>
      <c r="AN44" s="1748"/>
      <c r="AO44" s="1748"/>
      <c r="AP44" s="1748"/>
      <c r="AQ44" s="1748"/>
      <c r="AR44" s="1748"/>
      <c r="AS44" s="1748"/>
      <c r="AU44" s="1868" t="s">
        <v>651</v>
      </c>
      <c r="AV44" s="1868"/>
      <c r="AW44" s="1868"/>
      <c r="BC44" s="1852"/>
      <c r="BD44" s="1852"/>
      <c r="BE44" s="1852"/>
      <c r="BF44" s="138"/>
    </row>
    <row r="45" spans="2:92" x14ac:dyDescent="0.25">
      <c r="B45" s="137"/>
      <c r="BF45" s="138"/>
      <c r="CN45" s="268"/>
    </row>
    <row r="46" spans="2:92" x14ac:dyDescent="0.25">
      <c r="B46" s="1878" t="s">
        <v>660</v>
      </c>
      <c r="C46" s="1879"/>
      <c r="D46" s="1879"/>
      <c r="E46" s="1879"/>
      <c r="F46" s="1879"/>
      <c r="G46" s="1879"/>
      <c r="H46" s="1879"/>
      <c r="I46" s="1879"/>
      <c r="J46" s="1879"/>
      <c r="K46" s="1879"/>
      <c r="L46" s="1879"/>
      <c r="M46" s="1879"/>
      <c r="N46" s="1879"/>
      <c r="O46" s="1879"/>
      <c r="P46" s="1879"/>
      <c r="Q46" s="1879"/>
      <c r="R46" s="1879"/>
      <c r="T46" s="1858">
        <v>150</v>
      </c>
      <c r="U46" s="1858"/>
      <c r="V46" s="1858"/>
      <c r="W46" s="1858"/>
      <c r="X46" s="1858"/>
      <c r="Y46" s="1858"/>
      <c r="Z46" s="1858"/>
      <c r="AA46" s="1858"/>
      <c r="AB46" s="1858"/>
      <c r="AF46" s="1872" t="s">
        <v>701</v>
      </c>
      <c r="AG46" s="1872"/>
      <c r="AH46" s="1872"/>
      <c r="AI46" s="1872"/>
      <c r="AJ46" s="1872"/>
      <c r="AK46" s="1872"/>
      <c r="AL46" s="1872"/>
      <c r="AM46" s="1872"/>
      <c r="AN46" s="1872"/>
      <c r="AO46" s="1872"/>
      <c r="AP46" s="1872"/>
      <c r="AQ46" s="1872"/>
      <c r="AR46" s="1872"/>
      <c r="AS46" s="1872"/>
      <c r="AU46" s="1888">
        <v>0.3</v>
      </c>
      <c r="AV46" s="1888"/>
      <c r="AW46" s="1888"/>
      <c r="AX46" s="1888"/>
      <c r="AY46" s="1888"/>
      <c r="AZ46" s="1888"/>
      <c r="BF46" s="138"/>
    </row>
    <row r="47" spans="2:92" x14ac:dyDescent="0.25">
      <c r="B47" s="137"/>
      <c r="BF47" s="138"/>
      <c r="CN47" s="268"/>
    </row>
    <row r="48" spans="2:92" x14ac:dyDescent="0.25">
      <c r="B48" s="1873" t="s">
        <v>481</v>
      </c>
      <c r="C48" s="1874"/>
      <c r="D48" s="1874"/>
      <c r="E48" s="1874"/>
      <c r="F48" s="1874"/>
      <c r="G48" s="1874"/>
      <c r="H48" s="1874"/>
      <c r="I48" s="1874"/>
      <c r="J48" s="1874"/>
      <c r="K48" s="1874"/>
      <c r="L48" s="1874"/>
      <c r="M48" s="1874"/>
      <c r="N48" s="1874"/>
      <c r="O48" s="1874"/>
      <c r="P48" s="1874"/>
      <c r="Q48" s="1874"/>
      <c r="R48" s="1874"/>
      <c r="T48" s="1858">
        <f>$K$10</f>
        <v>0</v>
      </c>
      <c r="U48" s="1858"/>
      <c r="V48" s="1858"/>
      <c r="W48" s="1858"/>
      <c r="X48" s="1858"/>
      <c r="Y48" s="1858"/>
      <c r="Z48" s="1858"/>
      <c r="AA48" s="1858"/>
      <c r="AB48" s="1858"/>
      <c r="AF48" s="1872" t="s">
        <v>699</v>
      </c>
      <c r="AG48" s="1872"/>
      <c r="AH48" s="1872"/>
      <c r="AI48" s="1872"/>
      <c r="AJ48" s="1872"/>
      <c r="AK48" s="1872"/>
      <c r="AL48" s="1872"/>
      <c r="AM48" s="1872"/>
      <c r="AN48" s="1872"/>
      <c r="AO48" s="1872"/>
      <c r="AP48" s="1872"/>
      <c r="AQ48" s="1872"/>
      <c r="AR48" s="1872"/>
      <c r="AS48" s="1872"/>
      <c r="AU48" s="1892">
        <v>2.25</v>
      </c>
      <c r="AV48" s="1893"/>
      <c r="AW48" s="1893"/>
      <c r="AX48" s="1893"/>
      <c r="AY48" s="1893"/>
      <c r="AZ48" s="1893"/>
      <c r="BF48" s="138"/>
    </row>
    <row r="49" spans="2:92" x14ac:dyDescent="0.25">
      <c r="B49" s="137"/>
      <c r="BF49" s="138"/>
      <c r="CN49" s="268"/>
    </row>
    <row r="50" spans="2:92" x14ac:dyDescent="0.25">
      <c r="B50" s="1882" t="s">
        <v>698</v>
      </c>
      <c r="C50" s="1872"/>
      <c r="D50" s="1872"/>
      <c r="E50" s="1872"/>
      <c r="F50" s="1872"/>
      <c r="G50" s="1872"/>
      <c r="H50" s="1872"/>
      <c r="I50" s="1872"/>
      <c r="J50" s="1872"/>
      <c r="K50" s="1872"/>
      <c r="L50" s="1872"/>
      <c r="M50" s="1872"/>
      <c r="N50" s="1872"/>
      <c r="O50" s="1872"/>
      <c r="P50" s="1872"/>
      <c r="Q50" s="1872"/>
      <c r="R50" s="1872"/>
      <c r="T50" s="1880">
        <v>500</v>
      </c>
      <c r="U50" s="1880"/>
      <c r="V50" s="1880"/>
      <c r="W50" s="1880"/>
      <c r="X50" s="1880"/>
      <c r="Y50" s="1880"/>
      <c r="Z50" s="1748" t="s">
        <v>697</v>
      </c>
      <c r="AA50" s="1748"/>
      <c r="AB50" s="1748"/>
      <c r="AC50" s="1880">
        <v>35</v>
      </c>
      <c r="AD50" s="1880"/>
      <c r="AE50" s="1880"/>
      <c r="AF50" s="1880"/>
      <c r="AG50" s="188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85" t="s">
        <v>681</v>
      </c>
      <c r="C53" s="1886"/>
      <c r="D53" s="1886"/>
      <c r="E53" s="1886"/>
      <c r="F53" s="1886"/>
      <c r="G53" s="1886"/>
      <c r="H53" s="1886"/>
      <c r="I53" s="1886"/>
      <c r="J53" s="1886"/>
      <c r="K53" s="1886"/>
      <c r="L53" s="1886"/>
      <c r="M53" s="1886"/>
      <c r="N53" s="1886"/>
      <c r="O53" s="1886"/>
      <c r="P53" s="1886"/>
      <c r="Q53" s="1886"/>
      <c r="R53" s="1886"/>
      <c r="S53" s="1886"/>
      <c r="T53" s="1886"/>
      <c r="U53" s="1886"/>
      <c r="V53" s="1886"/>
      <c r="W53" s="1886"/>
      <c r="X53" s="1886"/>
      <c r="Y53" s="1886"/>
      <c r="Z53" s="1886"/>
      <c r="AA53" s="1886"/>
      <c r="AB53" s="1886"/>
      <c r="AC53" s="1886"/>
      <c r="AD53" s="1886"/>
      <c r="AE53" s="1886"/>
      <c r="AF53" s="1886"/>
      <c r="AG53" s="1886"/>
      <c r="AH53" s="1886"/>
      <c r="AI53" s="1886"/>
      <c r="AJ53" s="1886"/>
      <c r="AK53" s="1886"/>
      <c r="AL53" s="1886"/>
      <c r="AM53" s="1886"/>
      <c r="AN53" s="1886"/>
      <c r="AO53" s="1886"/>
      <c r="AP53" s="1886"/>
      <c r="AQ53" s="1886"/>
      <c r="AR53" s="1886"/>
      <c r="AS53" s="1886"/>
      <c r="AT53" s="1886"/>
      <c r="AU53" s="1886"/>
      <c r="AV53" s="1886"/>
      <c r="AW53" s="1886"/>
      <c r="AX53" s="1886"/>
      <c r="AY53" s="1886"/>
      <c r="AZ53" s="1886"/>
      <c r="BA53" s="1886"/>
      <c r="BB53" s="1886"/>
      <c r="BC53" s="1886"/>
      <c r="BD53" s="1886"/>
      <c r="BE53" s="1886"/>
      <c r="BF53" s="1887"/>
    </row>
    <row r="54" spans="2:92" x14ac:dyDescent="0.25">
      <c r="B54" s="1889" t="s">
        <v>696</v>
      </c>
      <c r="C54" s="1890"/>
      <c r="D54" s="1890"/>
      <c r="E54" s="1890"/>
      <c r="F54" s="1890"/>
      <c r="G54" s="1890"/>
      <c r="H54" s="1890"/>
      <c r="I54" s="1890"/>
      <c r="J54" s="1890"/>
      <c r="K54" s="1890"/>
      <c r="L54" s="1890"/>
      <c r="M54" s="1890"/>
      <c r="N54" s="1890"/>
      <c r="O54" s="1890"/>
      <c r="P54" s="1890"/>
      <c r="Q54" s="1890"/>
      <c r="R54" s="1890"/>
      <c r="S54" s="1890"/>
      <c r="T54" s="1890"/>
      <c r="U54" s="1890"/>
      <c r="V54" s="1890"/>
      <c r="W54" s="1890"/>
      <c r="X54" s="1890"/>
      <c r="Y54" s="1890"/>
      <c r="Z54" s="1890"/>
      <c r="AA54" s="1890"/>
      <c r="AB54" s="1890"/>
      <c r="AC54" s="1890"/>
      <c r="AD54" s="1890"/>
      <c r="AE54" s="1890"/>
      <c r="AF54" s="1890"/>
      <c r="AG54" s="1890"/>
      <c r="AH54" s="1890"/>
      <c r="AI54" s="1890"/>
      <c r="AJ54" s="1890"/>
      <c r="AK54" s="1890"/>
      <c r="AL54" s="1890"/>
      <c r="AM54" s="1890"/>
      <c r="AN54" s="1890"/>
      <c r="AO54" s="1890"/>
      <c r="AP54" s="1890"/>
      <c r="AQ54" s="1890"/>
      <c r="AR54" s="1890"/>
      <c r="AS54" s="1890"/>
      <c r="AT54" s="1890"/>
      <c r="AU54" s="1890"/>
      <c r="AV54" s="1890"/>
      <c r="AW54" s="1890"/>
      <c r="AX54" s="1890"/>
      <c r="AY54" s="1890"/>
      <c r="AZ54" s="1890"/>
      <c r="BA54" s="1890"/>
      <c r="BB54" s="1890"/>
      <c r="BC54" s="1890"/>
      <c r="BD54" s="1890"/>
      <c r="BE54" s="1890"/>
      <c r="BF54" s="1891"/>
      <c r="BP54" s="266"/>
    </row>
    <row r="55" spans="2:92" x14ac:dyDescent="0.25">
      <c r="B55" s="137"/>
      <c r="AC55" s="271"/>
      <c r="AD55" s="271"/>
      <c r="AE55" s="271"/>
      <c r="AF55" s="271"/>
      <c r="AG55" s="271"/>
      <c r="AH55" s="271"/>
      <c r="AK55" s="1857"/>
      <c r="AL55" s="1857"/>
      <c r="AM55" s="1857"/>
      <c r="AN55" s="1857"/>
      <c r="AO55" s="1698"/>
      <c r="AP55" s="1698"/>
      <c r="AQ55" s="1698"/>
      <c r="AR55" s="134"/>
      <c r="AS55" s="134"/>
      <c r="AT55" s="1698"/>
      <c r="AU55" s="1698"/>
      <c r="AV55" s="1698"/>
      <c r="AW55" s="134"/>
      <c r="AX55" s="134"/>
      <c r="AY55" s="1698"/>
      <c r="AZ55" s="1698"/>
      <c r="BA55" s="1698"/>
      <c r="BB55" s="134"/>
      <c r="BC55" s="134"/>
      <c r="BD55" s="1698"/>
      <c r="BE55" s="1698"/>
      <c r="BF55" s="1875"/>
      <c r="BP55" s="272"/>
    </row>
    <row r="56" spans="2:92" x14ac:dyDescent="0.25">
      <c r="B56" s="137"/>
      <c r="C56" s="1755" t="s">
        <v>103</v>
      </c>
      <c r="D56" s="1755"/>
      <c r="E56" s="1755"/>
      <c r="F56" s="1755"/>
      <c r="G56" s="1755"/>
      <c r="H56" s="1755"/>
      <c r="I56" s="1755"/>
      <c r="J56" s="1755"/>
      <c r="K56" s="1755"/>
      <c r="L56" s="1755"/>
      <c r="M56" s="1755"/>
      <c r="N56" s="1755"/>
      <c r="O56" s="1755"/>
      <c r="P56" s="1755"/>
      <c r="Q56" s="1755"/>
      <c r="R56" s="1755"/>
      <c r="S56" s="1755"/>
      <c r="T56" s="1755"/>
      <c r="U56" s="1755"/>
      <c r="V56" s="1755"/>
      <c r="W56" s="1755"/>
      <c r="X56" s="1755"/>
      <c r="Y56" s="1755"/>
      <c r="Z56" s="1755"/>
      <c r="AC56" s="1868" t="str">
        <f>'PIM Model'!$AD$11</f>
        <v/>
      </c>
      <c r="AD56" s="1868"/>
      <c r="AE56" s="1868" t="str">
        <f>'PIM Model'!$D$11</f>
        <v>%</v>
      </c>
      <c r="AF56" s="1868"/>
      <c r="AG56" s="1868" t="str">
        <f>'PIM Model'!$D$11</f>
        <v>%</v>
      </c>
      <c r="AH56" s="1868"/>
      <c r="AI56" s="1852" t="str">
        <f>'PIM Model'!$D$11</f>
        <v>%</v>
      </c>
      <c r="AJ56" s="1852"/>
      <c r="AK56" s="134"/>
      <c r="AL56" s="134"/>
      <c r="AM56" s="134"/>
      <c r="AN56" s="134"/>
      <c r="AO56" s="1698"/>
      <c r="AP56" s="1698"/>
      <c r="AQ56" s="1698"/>
      <c r="AR56" s="134"/>
      <c r="AS56" s="134"/>
      <c r="AT56" s="1698"/>
      <c r="AU56" s="1698"/>
      <c r="AV56" s="1698"/>
      <c r="AW56" s="134"/>
      <c r="AX56" s="134"/>
      <c r="AY56" s="1698"/>
      <c r="AZ56" s="1698"/>
      <c r="BA56" s="1698"/>
      <c r="BB56" s="134"/>
      <c r="BC56" s="134"/>
      <c r="BD56" s="1698"/>
      <c r="BE56" s="1698"/>
      <c r="BF56" s="1875"/>
      <c r="BP56" s="266"/>
    </row>
    <row r="57" spans="2:92" x14ac:dyDescent="0.25">
      <c r="B57" s="137"/>
      <c r="C57" s="1755" t="s">
        <v>102</v>
      </c>
      <c r="D57" s="1755"/>
      <c r="E57" s="1755"/>
      <c r="F57" s="1755"/>
      <c r="G57" s="1755"/>
      <c r="H57" s="1755"/>
      <c r="I57" s="1755"/>
      <c r="J57" s="1755"/>
      <c r="K57" s="1755"/>
      <c r="L57" s="1755"/>
      <c r="M57" s="1755"/>
      <c r="N57" s="1755"/>
      <c r="O57" s="1755"/>
      <c r="P57" s="1755"/>
      <c r="Q57" s="1755"/>
      <c r="R57" s="1755"/>
      <c r="S57" s="1755"/>
      <c r="T57" s="1755"/>
      <c r="U57" s="1755"/>
      <c r="V57" s="1755"/>
      <c r="W57" s="1755"/>
      <c r="X57" s="1755"/>
      <c r="Y57" s="1755"/>
      <c r="Z57" s="1755"/>
      <c r="AC57" s="1855" t="str">
        <f>'PIM Model'!$AD$13</f>
        <v/>
      </c>
      <c r="AD57" s="1855"/>
      <c r="AE57" s="1855" t="str">
        <f>'PIM Model'!$D$13</f>
        <v>%</v>
      </c>
      <c r="AF57" s="1855"/>
      <c r="AG57" s="1855" t="str">
        <f>'PIM Model'!$D$13</f>
        <v>%</v>
      </c>
      <c r="AH57" s="1855"/>
      <c r="AI57" s="1852" t="str">
        <f>'PIM Model'!$D$13</f>
        <v>%</v>
      </c>
      <c r="AJ57" s="18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755" t="s">
        <v>101</v>
      </c>
      <c r="D58" s="1755"/>
      <c r="E58" s="1755"/>
      <c r="F58" s="1755"/>
      <c r="G58" s="1755"/>
      <c r="H58" s="1755"/>
      <c r="I58" s="1755"/>
      <c r="J58" s="1755"/>
      <c r="K58" s="1755"/>
      <c r="L58" s="1755"/>
      <c r="M58" s="1755"/>
      <c r="N58" s="1755"/>
      <c r="O58" s="1755"/>
      <c r="P58" s="1755"/>
      <c r="Q58" s="1755"/>
      <c r="R58" s="1755"/>
      <c r="S58" s="1755"/>
      <c r="T58" s="1755"/>
      <c r="U58" s="1755"/>
      <c r="V58" s="1755"/>
      <c r="W58" s="1755"/>
      <c r="X58" s="1755"/>
      <c r="Y58" s="1755"/>
      <c r="Z58" s="1755"/>
      <c r="AC58" s="1855" t="str">
        <f>'PIM Model'!$AD$19</f>
        <v/>
      </c>
      <c r="AD58" s="1855"/>
      <c r="AE58" s="1855" t="str">
        <f>'PIM Model'!$D$19</f>
        <v>%</v>
      </c>
      <c r="AF58" s="1855"/>
      <c r="AG58" s="1855" t="str">
        <f>'PIM Model'!$D$19</f>
        <v>%</v>
      </c>
      <c r="AH58" s="1855"/>
      <c r="AI58" s="1852" t="str">
        <f>'PIM Model'!$D$19</f>
        <v>%</v>
      </c>
      <c r="AJ58" s="18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755" t="s">
        <v>100</v>
      </c>
      <c r="D59" s="1755"/>
      <c r="E59" s="1755"/>
      <c r="F59" s="1755"/>
      <c r="G59" s="1755"/>
      <c r="H59" s="1755"/>
      <c r="I59" s="1755"/>
      <c r="J59" s="1755"/>
      <c r="K59" s="1755"/>
      <c r="L59" s="1755"/>
      <c r="M59" s="1755"/>
      <c r="N59" s="1755"/>
      <c r="O59" s="1755"/>
      <c r="P59" s="1755"/>
      <c r="Q59" s="1755"/>
      <c r="R59" s="1755"/>
      <c r="S59" s="1755"/>
      <c r="T59" s="1755"/>
      <c r="U59" s="1755"/>
      <c r="V59" s="1755"/>
      <c r="W59" s="1755"/>
      <c r="X59" s="1755"/>
      <c r="Y59" s="1755"/>
      <c r="Z59" s="1755"/>
      <c r="AC59" s="1855" t="str">
        <f>'PIM Model'!$AD$14</f>
        <v/>
      </c>
      <c r="AD59" s="1855"/>
      <c r="AE59" s="1855" t="str">
        <f>'PIM Model'!$D$14</f>
        <v>%</v>
      </c>
      <c r="AF59" s="1855"/>
      <c r="AG59" s="1855" t="str">
        <f>'PIM Model'!$D$14</f>
        <v>%</v>
      </c>
      <c r="AH59" s="1855"/>
      <c r="AI59" s="1852" t="str">
        <f>'PIM Model'!$D$14</f>
        <v>%</v>
      </c>
      <c r="AJ59" s="18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755" t="s">
        <v>104</v>
      </c>
      <c r="D60" s="1755"/>
      <c r="E60" s="1755"/>
      <c r="F60" s="1755"/>
      <c r="G60" s="1755"/>
      <c r="H60" s="1755"/>
      <c r="I60" s="1755"/>
      <c r="J60" s="1755"/>
      <c r="K60" s="1755"/>
      <c r="L60" s="1755"/>
      <c r="M60" s="1755"/>
      <c r="N60" s="1755"/>
      <c r="O60" s="1755"/>
      <c r="P60" s="1755"/>
      <c r="Q60" s="1755"/>
      <c r="R60" s="1755"/>
      <c r="S60" s="1755"/>
      <c r="T60" s="1755"/>
      <c r="U60" s="1755"/>
      <c r="V60" s="1755"/>
      <c r="W60" s="1755"/>
      <c r="X60" s="1755"/>
      <c r="Y60" s="1755"/>
      <c r="Z60" s="1755"/>
      <c r="AC60" s="1855" t="str">
        <f>'PIM Model'!$AD$15</f>
        <v/>
      </c>
      <c r="AD60" s="1855"/>
      <c r="AE60" s="1855" t="str">
        <f>'PIM Model'!$D$15</f>
        <v>%</v>
      </c>
      <c r="AF60" s="1855"/>
      <c r="AG60" s="1855" t="str">
        <f>'PIM Model'!$D$15</f>
        <v>%</v>
      </c>
      <c r="AH60" s="1855"/>
      <c r="AI60" s="1852" t="str">
        <f>'PIM Model'!$D$15</f>
        <v>%</v>
      </c>
      <c r="AJ60" s="18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755" t="s">
        <v>99</v>
      </c>
      <c r="D61" s="1755"/>
      <c r="E61" s="1755"/>
      <c r="F61" s="1755"/>
      <c r="G61" s="1755"/>
      <c r="H61" s="1755"/>
      <c r="I61" s="1755"/>
      <c r="J61" s="1755"/>
      <c r="K61" s="1755"/>
      <c r="L61" s="1755"/>
      <c r="M61" s="1755"/>
      <c r="N61" s="1755"/>
      <c r="O61" s="1755"/>
      <c r="P61" s="1755"/>
      <c r="Q61" s="1755"/>
      <c r="R61" s="1755"/>
      <c r="S61" s="1755"/>
      <c r="T61" s="1755"/>
      <c r="U61" s="1755"/>
      <c r="V61" s="1755"/>
      <c r="W61" s="1755"/>
      <c r="X61" s="1755"/>
      <c r="Y61" s="1755"/>
      <c r="Z61" s="1755"/>
      <c r="AC61" s="1855" t="str">
        <f>'PIM Model'!$AD$10</f>
        <v/>
      </c>
      <c r="AD61" s="1855"/>
      <c r="AE61" s="1855" t="str">
        <f>'PIM Model'!$D$10</f>
        <v>%</v>
      </c>
      <c r="AF61" s="1855"/>
      <c r="AG61" s="1855" t="str">
        <f>'PIM Model'!$D$10</f>
        <v>%</v>
      </c>
      <c r="AH61" s="1855"/>
      <c r="AI61" s="1852" t="str">
        <f>'PIM Model'!$D$10</f>
        <v>%</v>
      </c>
      <c r="AJ61" s="18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55" t="str">
        <f>'PIM Model'!$AD$16</f>
        <v/>
      </c>
      <c r="AD62" s="1855"/>
      <c r="AE62" s="1855" t="str">
        <f>'PIM Model'!$D$16</f>
        <v>%</v>
      </c>
      <c r="AF62" s="1855"/>
      <c r="AG62" s="1855" t="str">
        <f>'PIM Model'!$D$16</f>
        <v>%</v>
      </c>
      <c r="AH62" s="1855"/>
      <c r="AI62" s="1852" t="str">
        <f>'PIM Model'!$D$16</f>
        <v>%</v>
      </c>
      <c r="AJ62" s="18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55" t="str">
        <f>'PIM Model'!$AD$20</f>
        <v/>
      </c>
      <c r="AD63" s="1855"/>
      <c r="AE63" s="1855" t="str">
        <f>'PIM Model'!$D$20</f>
        <v>%</v>
      </c>
      <c r="AF63" s="1855"/>
      <c r="AG63" s="1855" t="str">
        <f>'PIM Model'!$D$20</f>
        <v>%</v>
      </c>
      <c r="AH63" s="1855"/>
      <c r="AI63" s="1852" t="str">
        <f>'PIM Model'!$D$20</f>
        <v>%</v>
      </c>
      <c r="AJ63" s="18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55" t="str">
        <f>'PIM Model'!$AD$18</f>
        <v/>
      </c>
      <c r="AD64" s="1855"/>
      <c r="AE64" s="1855" t="str">
        <f>'PIM Model'!$D$18</f>
        <v>%</v>
      </c>
      <c r="AF64" s="1855"/>
      <c r="AG64" s="1855" t="str">
        <f>'PIM Model'!$D$18</f>
        <v>%</v>
      </c>
      <c r="AH64" s="1855"/>
      <c r="AI64" s="1852" t="str">
        <f>'PIM Model'!$D$18</f>
        <v>%</v>
      </c>
      <c r="AJ64" s="18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55" t="str">
        <f>'PIM Model'!$AD$17</f>
        <v/>
      </c>
      <c r="AD65" s="1855"/>
      <c r="AE65" s="1855" t="str">
        <f>'PIM Model'!$D$17</f>
        <v>%</v>
      </c>
      <c r="AF65" s="1855"/>
      <c r="AG65" s="1855" t="str">
        <f>'PIM Model'!$D$17</f>
        <v>%</v>
      </c>
      <c r="AH65" s="1855"/>
      <c r="AI65" s="1852" t="str">
        <f>'PIM Model'!$D$17</f>
        <v>%</v>
      </c>
      <c r="AJ65" s="18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55" t="str">
        <f>'PIM Model'!$AD$27</f>
        <v/>
      </c>
      <c r="AD66" s="1855"/>
      <c r="AE66" s="1855" t="str">
        <f>'PIM Model'!$D$27</f>
        <v>%</v>
      </c>
      <c r="AF66" s="1855"/>
      <c r="AG66" s="1855" t="str">
        <f>'PIM Model'!$D$27</f>
        <v>%</v>
      </c>
      <c r="AH66" s="1855"/>
      <c r="AI66" s="1852" t="str">
        <f>'PIM Model'!$D$27</f>
        <v>%</v>
      </c>
      <c r="AJ66" s="18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852" t="s">
        <v>695</v>
      </c>
      <c r="F67" s="1852"/>
      <c r="G67" s="1852"/>
      <c r="H67" s="1852"/>
      <c r="I67" s="1852"/>
      <c r="J67" s="1852"/>
      <c r="K67" s="1852"/>
      <c r="M67" s="1856" t="s">
        <v>241</v>
      </c>
      <c r="N67" s="1856"/>
      <c r="O67" s="1856"/>
      <c r="P67" t="s">
        <v>651</v>
      </c>
      <c r="S67" s="1854"/>
      <c r="T67" s="1854"/>
      <c r="U67" s="1854"/>
      <c r="V67" s="1852" t="s">
        <v>653</v>
      </c>
      <c r="W67" s="18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55" t="str">
        <f>'PIM Model'!$AD$21</f>
        <v/>
      </c>
      <c r="AD68" s="1855"/>
      <c r="AE68" s="1855" t="str">
        <f>'PIM Model'!$D$21</f>
        <v>%</v>
      </c>
      <c r="AF68" s="1855"/>
      <c r="AG68" s="1855" t="str">
        <f>'PIM Model'!$D$21</f>
        <v>%</v>
      </c>
      <c r="AH68" s="1855"/>
      <c r="AI68" s="1852" t="str">
        <f>'PIM Model'!$D$21</f>
        <v>%</v>
      </c>
      <c r="AJ68" s="18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55" t="str">
        <f>'PIM Model'!$AD$23</f>
        <v/>
      </c>
      <c r="AD69" s="1855"/>
      <c r="AE69" s="1855" t="str">
        <f>'PIM Model'!$D$23</f>
        <v>%</v>
      </c>
      <c r="AF69" s="1855"/>
      <c r="AG69" s="1855" t="str">
        <f>'PIM Model'!$D$23</f>
        <v>%</v>
      </c>
      <c r="AH69" s="1855"/>
      <c r="AI69" s="1852" t="str">
        <f>'PIM Model'!$D$23</f>
        <v>%</v>
      </c>
      <c r="AJ69" s="18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55" t="str">
        <f>'PIM Model'!$AD$24</f>
        <v/>
      </c>
      <c r="AD70" s="1855"/>
      <c r="AE70" s="1855" t="str">
        <f>'PIM Model'!$D$24</f>
        <v>%</v>
      </c>
      <c r="AF70" s="1855"/>
      <c r="AG70" s="1855" t="str">
        <f>'PIM Model'!$D$24</f>
        <v>%</v>
      </c>
      <c r="AH70" s="1855"/>
      <c r="AI70" s="1852" t="str">
        <f>'PIM Model'!$D$24</f>
        <v>%</v>
      </c>
      <c r="AJ70" s="1852"/>
      <c r="AK70" s="134"/>
      <c r="AL70" s="134"/>
      <c r="AM70" s="134"/>
      <c r="AN70" s="134"/>
      <c r="AO70" s="1698"/>
      <c r="AP70" s="1698"/>
      <c r="AQ70" s="1698"/>
      <c r="AR70" s="134"/>
      <c r="AS70" s="134"/>
      <c r="AT70" s="1698"/>
      <c r="AU70" s="1698"/>
      <c r="AV70" s="1698"/>
      <c r="AW70" s="134"/>
      <c r="AX70" s="134"/>
      <c r="AY70" s="1698"/>
      <c r="AZ70" s="1698"/>
      <c r="BA70" s="1698"/>
      <c r="BB70" s="134"/>
      <c r="BC70" s="134"/>
      <c r="BD70" s="1698"/>
      <c r="BE70" s="1698"/>
      <c r="BF70" s="1875"/>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55" t="str">
        <f>'PIM Model'!$AD$25</f>
        <v/>
      </c>
      <c r="AD71" s="1855"/>
      <c r="AE71" s="1855" t="str">
        <f>'PIM Model'!$D$25</f>
        <v>%</v>
      </c>
      <c r="AF71" s="1855"/>
      <c r="AG71" s="1855" t="str">
        <f>'PIM Model'!$D$25</f>
        <v>%</v>
      </c>
      <c r="AH71" s="1855"/>
      <c r="AI71" s="1852" t="str">
        <f>'PIM Model'!$D$25</f>
        <v>%</v>
      </c>
      <c r="AJ71" s="1852"/>
      <c r="AK71" s="134"/>
      <c r="AL71" s="134"/>
      <c r="AM71" s="134"/>
      <c r="AN71" s="134"/>
      <c r="AO71" s="1698"/>
      <c r="AP71" s="1698"/>
      <c r="AQ71" s="1698"/>
      <c r="AR71" s="134"/>
      <c r="AS71" s="134"/>
      <c r="AT71" s="1698"/>
      <c r="AU71" s="1698"/>
      <c r="AV71" s="1698"/>
      <c r="AW71" s="134"/>
      <c r="AX71" s="134"/>
      <c r="AY71" s="1698"/>
      <c r="AZ71" s="1698"/>
      <c r="BA71" s="1698"/>
      <c r="BB71" s="134"/>
      <c r="BC71" s="134"/>
      <c r="BD71" s="1698"/>
      <c r="BE71" s="1698"/>
      <c r="BF71" s="1875"/>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55" t="str">
        <f>'PIM Model'!$AD$26</f>
        <v/>
      </c>
      <c r="AD72" s="1855"/>
      <c r="AE72" s="1855" t="str">
        <f>'PIM Model'!$D$26</f>
        <v>%</v>
      </c>
      <c r="AF72" s="1855"/>
      <c r="AG72" s="1855" t="str">
        <f>'PIM Model'!$D$26</f>
        <v>%</v>
      </c>
      <c r="AH72" s="1855"/>
      <c r="AI72" s="1852" t="str">
        <f>'PIM Model'!$D$26</f>
        <v>%</v>
      </c>
      <c r="AJ72" s="1852"/>
      <c r="AK72" s="134"/>
      <c r="AL72" s="134"/>
      <c r="AM72" s="134"/>
      <c r="AN72" s="134"/>
      <c r="AO72" s="1698"/>
      <c r="AP72" s="1698"/>
      <c r="AQ72" s="1698"/>
      <c r="AR72" s="134"/>
      <c r="AS72" s="134"/>
      <c r="AT72" s="1698"/>
      <c r="AU72" s="1698"/>
      <c r="AV72" s="1698"/>
      <c r="AW72" s="134"/>
      <c r="AX72" s="134"/>
      <c r="AY72" s="1698"/>
      <c r="AZ72" s="1698"/>
      <c r="BA72" s="1698"/>
      <c r="BB72" s="134"/>
      <c r="BC72" s="134"/>
      <c r="BD72" s="1698"/>
      <c r="BE72" s="1698"/>
      <c r="BF72" s="1875"/>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55" t="str">
        <f>'PIM Model'!$AD$29</f>
        <v/>
      </c>
      <c r="AD73" s="1855"/>
      <c r="AE73" s="1855" t="str">
        <f>'PIM Model'!$D$29</f>
        <v>%</v>
      </c>
      <c r="AF73" s="1855"/>
      <c r="AG73" s="1855" t="str">
        <f>'PIM Model'!$D$29</f>
        <v>%</v>
      </c>
      <c r="AH73" s="1855"/>
      <c r="AI73" s="1852" t="str">
        <f>'PIM Model'!$D$29</f>
        <v>%</v>
      </c>
      <c r="AJ73" s="1852"/>
      <c r="AK73" s="134"/>
      <c r="AL73" s="134"/>
      <c r="AM73" s="134"/>
      <c r="AN73" s="134"/>
      <c r="AO73" s="1698"/>
      <c r="AP73" s="1698"/>
      <c r="AQ73" s="1698"/>
      <c r="AR73" s="134"/>
      <c r="AS73" s="134"/>
      <c r="AT73" s="1698"/>
      <c r="AU73" s="1698"/>
      <c r="AV73" s="1698"/>
      <c r="AW73" s="134"/>
      <c r="AX73" s="134"/>
      <c r="AY73" s="1698"/>
      <c r="AZ73" s="1698"/>
      <c r="BA73" s="1698"/>
      <c r="BB73" s="134"/>
      <c r="BC73" s="134"/>
      <c r="BD73" s="1698"/>
      <c r="BE73" s="1698"/>
      <c r="BF73" s="1875"/>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55" t="str">
        <f>'PIM Model'!$AD$30</f>
        <v/>
      </c>
      <c r="AD74" s="1855"/>
      <c r="AE74" s="1855" t="str">
        <f>'PIM Model'!$D$30</f>
        <v>%</v>
      </c>
      <c r="AF74" s="1855"/>
      <c r="AG74" s="1855" t="str">
        <f>'PIM Model'!$D$30</f>
        <v>%</v>
      </c>
      <c r="AH74" s="1855"/>
      <c r="AI74" s="1852" t="str">
        <f>'PIM Model'!$D$30</f>
        <v>%</v>
      </c>
      <c r="AJ74" s="1852"/>
      <c r="AK74" s="134"/>
      <c r="AL74" s="134"/>
      <c r="AM74" s="134"/>
      <c r="AN74" s="134"/>
      <c r="AO74" s="1698"/>
      <c r="AP74" s="1698"/>
      <c r="AQ74" s="1698"/>
      <c r="AR74" s="134"/>
      <c r="AS74" s="134"/>
      <c r="AT74" s="1698"/>
      <c r="AU74" s="1698"/>
      <c r="AV74" s="1698"/>
      <c r="AW74" s="134"/>
      <c r="AX74" s="134"/>
      <c r="AY74" s="1698"/>
      <c r="AZ74" s="1698"/>
      <c r="BA74" s="1698"/>
      <c r="BB74" s="134"/>
      <c r="BC74" s="134"/>
      <c r="BD74" s="1698"/>
      <c r="BE74" s="1698"/>
      <c r="BF74" s="1875"/>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55" t="str">
        <f>'PIM Model'!$AD$28</f>
        <v/>
      </c>
      <c r="AD75" s="1855"/>
      <c r="AE75" s="1855" t="str">
        <f>'PIM Model'!$D$28</f>
        <v>%</v>
      </c>
      <c r="AF75" s="1855"/>
      <c r="AG75" s="1855" t="str">
        <f>'PIM Model'!$D$28</f>
        <v>%</v>
      </c>
      <c r="AH75" s="1855"/>
      <c r="AI75" s="1852" t="str">
        <f>'PIM Model'!$D$28</f>
        <v>%</v>
      </c>
      <c r="AJ75" s="1852"/>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55" t="str">
        <f>'PIM Model'!$AD$22</f>
        <v/>
      </c>
      <c r="AD76" s="1855"/>
      <c r="AE76" s="1855" t="str">
        <f>'PIM Model'!$D$22</f>
        <v>%</v>
      </c>
      <c r="AF76" s="1855"/>
      <c r="AG76" s="1855" t="str">
        <f>'PIM Model'!$D$22</f>
        <v>%</v>
      </c>
      <c r="AH76" s="1855"/>
      <c r="AI76" s="1852" t="str">
        <f>'PIM Model'!$D$22</f>
        <v>%</v>
      </c>
      <c r="AJ76" s="1852"/>
      <c r="BF76" s="138"/>
    </row>
    <row r="77" spans="2:70" x14ac:dyDescent="0.25">
      <c r="B77" s="667"/>
      <c r="C77" s="1881" t="s">
        <v>726</v>
      </c>
      <c r="D77" s="1881"/>
      <c r="E77" s="1881"/>
      <c r="F77" s="1881"/>
      <c r="G77" s="1881"/>
      <c r="H77" s="1881"/>
      <c r="I77" s="1881"/>
      <c r="J77" s="1881"/>
      <c r="K77" s="1881"/>
      <c r="L77" s="1881"/>
      <c r="M77" s="1881"/>
      <c r="N77" s="1881"/>
      <c r="O77" s="1881"/>
      <c r="P77" s="1881"/>
      <c r="Q77" s="1881"/>
      <c r="R77" s="1881"/>
      <c r="S77" s="1881"/>
      <c r="T77" s="1881"/>
      <c r="U77" s="1881"/>
      <c r="V77" s="1881"/>
      <c r="W77" s="1881"/>
      <c r="X77" s="1881"/>
      <c r="Y77" s="1881"/>
      <c r="Z77" s="1881"/>
      <c r="AC77" s="1855" t="str">
        <f>'PIM Model'!$AD$12</f>
        <v/>
      </c>
      <c r="AD77" s="1855"/>
      <c r="AE77" s="1855" t="str">
        <f>'PIM Model'!$D$12</f>
        <v>%</v>
      </c>
      <c r="AF77" s="1855"/>
      <c r="AG77" s="1855" t="str">
        <f>'PIM Model'!$D$12</f>
        <v>%</v>
      </c>
      <c r="AH77" s="1855"/>
      <c r="AI77" s="1852" t="str">
        <f>'PIM Model'!$D$12</f>
        <v>%</v>
      </c>
      <c r="AJ77" s="1852"/>
      <c r="BF77" s="138"/>
    </row>
    <row r="78" spans="2:70" x14ac:dyDescent="0.25">
      <c r="B78" s="137"/>
      <c r="C78" s="1881" t="s">
        <v>727</v>
      </c>
      <c r="D78" s="1881"/>
      <c r="E78" s="1881"/>
      <c r="F78" s="1881"/>
      <c r="G78" s="1881"/>
      <c r="H78" s="1881"/>
      <c r="I78" s="1881"/>
      <c r="J78" s="1881"/>
      <c r="K78" s="1881"/>
      <c r="L78" s="1881"/>
      <c r="M78" s="1881"/>
      <c r="N78" s="1881"/>
      <c r="O78" s="1881"/>
      <c r="P78" s="1881"/>
      <c r="Q78" s="1881"/>
      <c r="R78" s="1881"/>
      <c r="S78" s="1881"/>
      <c r="T78" s="1881"/>
      <c r="U78" s="1881"/>
      <c r="V78" s="1881"/>
      <c r="W78" s="1881"/>
      <c r="X78" s="1881"/>
      <c r="Y78" s="1881"/>
      <c r="Z78" s="188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852" t="s">
        <v>694</v>
      </c>
      <c r="E81" s="1852"/>
      <c r="F81" s="1852"/>
      <c r="G81" s="1852"/>
      <c r="H81" s="1852"/>
      <c r="I81" s="1852"/>
      <c r="J81" s="1852"/>
      <c r="K81" s="1852"/>
      <c r="L81" s="1852"/>
      <c r="M81" s="1852"/>
      <c r="N81" s="1852"/>
      <c r="O81" s="1852"/>
      <c r="P81" s="1852"/>
      <c r="Q81" s="1852"/>
      <c r="R81" s="1852"/>
      <c r="S81" s="1852"/>
      <c r="T81" s="1852"/>
      <c r="U81" s="1852"/>
      <c r="V81" s="1852"/>
      <c r="W81" s="1852"/>
      <c r="X81" s="1852"/>
      <c r="Y81" s="1852"/>
      <c r="Z81" s="1852"/>
      <c r="AA81" s="1852"/>
      <c r="AB81" s="1852"/>
      <c r="AC81" s="1852"/>
      <c r="AD81" s="1852"/>
      <c r="AE81" s="1852"/>
      <c r="AF81" s="1852"/>
      <c r="AG81" s="1852"/>
      <c r="AH81" s="1852"/>
      <c r="AI81" s="1852"/>
      <c r="AJ81" s="1852"/>
      <c r="AK81" s="1852"/>
      <c r="AL81" s="1852"/>
      <c r="AM81" s="1852"/>
      <c r="AN81" s="1852"/>
      <c r="AO81" s="1852"/>
      <c r="AP81" s="1852"/>
      <c r="AQ81" s="1852"/>
      <c r="AR81" s="1852"/>
      <c r="AS81" s="1852"/>
      <c r="AT81" s="1852"/>
      <c r="AU81" s="1852"/>
      <c r="AV81" s="1852"/>
      <c r="AW81" s="1852"/>
      <c r="AX81" s="1852"/>
      <c r="AY81" s="1852"/>
      <c r="AZ81" s="1852"/>
      <c r="BA81" s="1852"/>
      <c r="BB81" s="1852"/>
      <c r="BC81" s="1852"/>
      <c r="BD81" s="1852"/>
      <c r="BF81" s="138"/>
    </row>
    <row r="82" spans="1:70" x14ac:dyDescent="0.25">
      <c r="B82" s="137"/>
      <c r="D82" s="1856" t="s">
        <v>241</v>
      </c>
      <c r="E82" s="1856"/>
      <c r="F82" s="1852" t="s">
        <v>693</v>
      </c>
      <c r="G82" s="1852"/>
      <c r="H82" s="1852"/>
      <c r="I82" s="1852"/>
      <c r="J82" s="1852"/>
      <c r="K82" s="1852"/>
      <c r="L82" s="1852"/>
      <c r="M82" s="1852"/>
      <c r="N82" s="1852"/>
      <c r="O82" s="1852"/>
      <c r="P82" s="1852"/>
      <c r="Q82" s="1852"/>
      <c r="R82" s="1852"/>
      <c r="S82" s="1852"/>
      <c r="T82" s="1852"/>
      <c r="U82" s="1852"/>
      <c r="V82" s="1852"/>
      <c r="W82" s="1852"/>
      <c r="X82" s="1852"/>
      <c r="Y82" s="1852"/>
      <c r="Z82" s="1852"/>
      <c r="AA82" s="1852"/>
      <c r="AB82" s="1852"/>
      <c r="AC82" s="1852"/>
      <c r="AD82" s="1852"/>
      <c r="AE82" s="1852"/>
      <c r="AF82" s="1852"/>
      <c r="AG82" s="1852"/>
      <c r="AH82" s="1852"/>
      <c r="AI82" s="1852"/>
      <c r="AJ82" s="1852"/>
      <c r="AK82" s="1852"/>
      <c r="AL82" s="1852"/>
      <c r="AM82" s="1852"/>
      <c r="AN82" s="1852"/>
      <c r="AO82" s="1852"/>
      <c r="AP82" s="1852"/>
      <c r="AQ82" s="1852"/>
      <c r="AR82" s="1852"/>
      <c r="AS82" s="1852"/>
      <c r="AT82" s="1852"/>
      <c r="AU82" s="1852"/>
      <c r="AV82" s="1852"/>
      <c r="AW82" s="1852"/>
      <c r="AX82" s="1852"/>
      <c r="AY82" s="1852"/>
      <c r="AZ82" s="1852"/>
      <c r="BA82" s="1852"/>
      <c r="BB82" s="1852"/>
      <c r="BC82" s="1852"/>
      <c r="BD82" s="1852"/>
      <c r="BF82" s="138"/>
    </row>
    <row r="83" spans="1:70" x14ac:dyDescent="0.25">
      <c r="B83" s="137"/>
      <c r="D83" s="1854"/>
      <c r="E83" s="1854"/>
      <c r="F83" s="1852" t="s">
        <v>692</v>
      </c>
      <c r="G83" s="1852"/>
      <c r="H83" s="1852"/>
      <c r="I83" s="1852"/>
      <c r="J83" s="1852"/>
      <c r="K83" s="1852"/>
      <c r="L83" s="1852"/>
      <c r="M83" s="1852"/>
      <c r="N83" s="1852"/>
      <c r="O83" s="1852"/>
      <c r="P83" s="1852"/>
      <c r="Q83" s="1852"/>
      <c r="R83" s="1852"/>
      <c r="S83" s="1852"/>
      <c r="T83" s="1852"/>
      <c r="U83" s="1852"/>
      <c r="V83" s="1852"/>
      <c r="W83" s="1852"/>
      <c r="X83" s="1852"/>
      <c r="Y83" s="1852"/>
      <c r="Z83" s="1852"/>
      <c r="AA83" s="1852"/>
      <c r="AB83" s="1852"/>
      <c r="AC83" s="1852"/>
      <c r="AD83" s="1852"/>
      <c r="AE83" s="1852"/>
      <c r="AF83" s="1852"/>
      <c r="AG83" s="1852"/>
      <c r="AH83" s="1852"/>
      <c r="AI83" s="1852"/>
      <c r="AJ83" s="1852"/>
      <c r="AK83" s="1852"/>
      <c r="AL83" s="1852"/>
      <c r="AM83" s="1852"/>
      <c r="AN83" s="1852"/>
      <c r="AO83" s="1852"/>
      <c r="AP83" s="1852"/>
      <c r="AQ83" s="1852"/>
      <c r="AR83" s="1852"/>
      <c r="AS83" s="1852"/>
      <c r="AT83" s="1852"/>
      <c r="AU83" s="1852"/>
      <c r="AV83" s="1852"/>
      <c r="AW83" s="1852"/>
      <c r="AX83" s="1852"/>
      <c r="AY83" s="1852"/>
      <c r="AZ83" s="1852"/>
      <c r="BA83" s="1852"/>
      <c r="BB83" s="1852"/>
      <c r="BC83" s="1852"/>
      <c r="BD83" s="1852"/>
      <c r="BF83" s="138"/>
    </row>
    <row r="84" spans="1:70" x14ac:dyDescent="0.25">
      <c r="A84" s="273"/>
      <c r="B84" s="137"/>
      <c r="D84" s="1854"/>
      <c r="E84" s="1854"/>
      <c r="F84" s="1852" t="s">
        <v>691</v>
      </c>
      <c r="G84" s="1852"/>
      <c r="H84" s="1852"/>
      <c r="I84" s="1852"/>
      <c r="J84" s="1852"/>
      <c r="K84" s="1852"/>
      <c r="L84" s="1852"/>
      <c r="M84" s="1852"/>
      <c r="N84" s="1852"/>
      <c r="O84" s="1852"/>
      <c r="P84" s="1852"/>
      <c r="Q84" s="1852"/>
      <c r="R84" s="1852"/>
      <c r="S84" s="1852"/>
      <c r="T84" s="1852"/>
      <c r="U84" s="1852"/>
      <c r="V84" s="1852"/>
      <c r="W84" s="1852"/>
      <c r="X84" s="1852"/>
      <c r="Y84" s="1852"/>
      <c r="Z84" s="1852"/>
      <c r="AA84" s="1852"/>
      <c r="AB84" s="1852"/>
      <c r="AC84" s="1852"/>
      <c r="AD84" s="1852"/>
      <c r="AE84" s="1852"/>
      <c r="AF84" s="1852"/>
      <c r="AG84" s="1852"/>
      <c r="AH84" s="1852"/>
      <c r="AI84" s="1852"/>
      <c r="AJ84" s="1852"/>
      <c r="AK84" s="1852"/>
      <c r="AL84" s="1852"/>
      <c r="AM84" s="1852"/>
      <c r="AN84" s="1852"/>
      <c r="AO84" s="1852"/>
      <c r="AP84" s="1852"/>
      <c r="AQ84" s="1852"/>
      <c r="AR84" s="1852"/>
      <c r="AS84" s="1852"/>
      <c r="AT84" s="1852"/>
      <c r="AU84" s="1852"/>
      <c r="AV84" s="1852"/>
      <c r="AW84" s="1852"/>
      <c r="AX84" s="1852"/>
      <c r="AY84" s="1852"/>
      <c r="AZ84" s="1852"/>
      <c r="BA84" s="1852"/>
      <c r="BB84" s="1852"/>
      <c r="BC84" s="1852"/>
      <c r="BD84" s="1852"/>
      <c r="BF84" s="138"/>
    </row>
    <row r="85" spans="1:70" x14ac:dyDescent="0.25">
      <c r="B85" s="137"/>
      <c r="BF85" s="138"/>
    </row>
    <row r="86" spans="1:70" x14ac:dyDescent="0.25">
      <c r="B86" s="137"/>
      <c r="D86" s="1852" t="s">
        <v>690</v>
      </c>
      <c r="E86" s="1852"/>
      <c r="F86" s="1852"/>
      <c r="G86" s="1852"/>
      <c r="H86" s="1852"/>
      <c r="I86" s="1852"/>
      <c r="J86" s="1852"/>
      <c r="K86" s="1852"/>
      <c r="L86" s="1852"/>
      <c r="M86" s="1852"/>
      <c r="N86" s="1852"/>
      <c r="O86" s="1852"/>
      <c r="P86" s="1852"/>
      <c r="Q86" s="1852"/>
      <c r="R86" s="1852"/>
      <c r="S86" s="1852"/>
      <c r="T86" s="1852"/>
      <c r="U86" s="1852"/>
      <c r="V86" s="1852"/>
      <c r="W86" s="1852"/>
      <c r="X86" s="1852"/>
      <c r="Y86" s="1852"/>
      <c r="Z86" s="1852"/>
      <c r="AA86" s="1852"/>
      <c r="AB86" s="1852"/>
      <c r="AC86" s="1852"/>
      <c r="AD86" s="1852"/>
      <c r="AE86" s="1852"/>
      <c r="AF86" s="1852"/>
      <c r="AG86" s="1852"/>
      <c r="AH86" s="1852"/>
      <c r="AI86" s="1852"/>
      <c r="AJ86" s="1852"/>
      <c r="AK86" s="1852"/>
      <c r="AL86" s="1852"/>
      <c r="AM86" s="1852"/>
      <c r="AN86" s="1852"/>
      <c r="AO86" s="1852"/>
      <c r="AP86" s="1852"/>
      <c r="AQ86" s="1852"/>
      <c r="AR86" s="1852"/>
      <c r="AS86" s="1852"/>
      <c r="AT86" s="1852"/>
      <c r="AU86" s="1852"/>
      <c r="AV86" s="1852"/>
      <c r="AW86" s="1852"/>
      <c r="AX86" s="1852"/>
      <c r="AY86" s="1852"/>
      <c r="AZ86" s="1852"/>
      <c r="BA86" s="1852"/>
      <c r="BB86" s="1852"/>
      <c r="BC86" s="1852"/>
      <c r="BD86" s="1852"/>
      <c r="BF86" s="138"/>
    </row>
    <row r="87" spans="1:70" x14ac:dyDescent="0.25">
      <c r="B87" s="137"/>
      <c r="D87" s="1856" t="s">
        <v>241</v>
      </c>
      <c r="E87" s="1856"/>
      <c r="F87" s="1852" t="s">
        <v>689</v>
      </c>
      <c r="G87" s="1852"/>
      <c r="H87" s="1852"/>
      <c r="I87" s="1852"/>
      <c r="J87" s="1852"/>
      <c r="K87" s="1852"/>
      <c r="L87" s="1852"/>
      <c r="M87" s="1852"/>
      <c r="N87" s="1852"/>
      <c r="O87" s="1852"/>
      <c r="P87" s="1852"/>
      <c r="Q87" s="1852"/>
      <c r="R87" s="1852"/>
      <c r="S87" s="1852"/>
      <c r="T87" s="1852"/>
      <c r="U87" s="1852"/>
      <c r="V87" s="1852"/>
      <c r="W87" s="1852"/>
      <c r="X87" s="1852"/>
      <c r="Y87" s="1852"/>
      <c r="Z87" s="1852"/>
      <c r="AA87" s="1852"/>
      <c r="AB87" s="1852"/>
      <c r="AC87" s="1852"/>
      <c r="AD87" s="1852"/>
      <c r="AE87" s="1852"/>
      <c r="AF87" s="1852"/>
      <c r="AG87" s="1852"/>
      <c r="AH87" s="1852"/>
      <c r="AI87" s="1852"/>
      <c r="AJ87" s="1852"/>
      <c r="AK87" s="1852"/>
      <c r="AL87" s="1852"/>
      <c r="AM87" s="1852"/>
      <c r="AN87" s="1852"/>
      <c r="AO87" s="1852"/>
      <c r="AP87" s="1852"/>
      <c r="AQ87" s="1852"/>
      <c r="AR87" s="1852"/>
      <c r="AS87" s="1852"/>
      <c r="AT87" s="1852"/>
      <c r="AU87" s="1852"/>
      <c r="AV87" s="1852"/>
      <c r="AW87" s="1852"/>
      <c r="AX87" s="1852"/>
      <c r="AY87" s="1852"/>
      <c r="AZ87" s="1852"/>
      <c r="BA87" s="1852"/>
      <c r="BB87" s="1852"/>
      <c r="BC87" s="1852"/>
      <c r="BD87" s="1852"/>
      <c r="BF87" s="138"/>
    </row>
    <row r="88" spans="1:70" x14ac:dyDescent="0.25">
      <c r="B88" s="137"/>
      <c r="D88" s="1854"/>
      <c r="E88" s="1854"/>
      <c r="F88" s="1852" t="s">
        <v>688</v>
      </c>
      <c r="G88" s="1852"/>
      <c r="H88" s="1852"/>
      <c r="I88" s="1852"/>
      <c r="J88" s="1852"/>
      <c r="K88" s="1852"/>
      <c r="L88" s="1852"/>
      <c r="M88" s="1852"/>
      <c r="N88" s="1852"/>
      <c r="O88" s="1852"/>
      <c r="P88" s="1852"/>
      <c r="Q88" s="1852"/>
      <c r="R88" s="1852"/>
      <c r="S88" s="1852"/>
      <c r="T88" s="1852"/>
      <c r="U88" s="1852"/>
      <c r="V88" s="1852"/>
      <c r="W88" s="1852"/>
      <c r="X88" s="1852"/>
      <c r="Y88" s="1852"/>
      <c r="Z88" s="1852"/>
      <c r="AA88" s="1852"/>
      <c r="AB88" s="1852"/>
      <c r="AC88" s="1852"/>
      <c r="AD88" s="1852"/>
      <c r="AE88" s="1852"/>
      <c r="AF88" s="1852"/>
      <c r="AG88" s="1852"/>
      <c r="AH88" s="1852"/>
      <c r="AI88" s="1852"/>
      <c r="AJ88" s="1852"/>
      <c r="AK88" s="1852"/>
      <c r="AL88" s="1852"/>
      <c r="AM88" s="1852"/>
      <c r="AN88" s="1852"/>
      <c r="AO88" s="1852"/>
      <c r="AP88" s="1852"/>
      <c r="AQ88" s="1852"/>
      <c r="AR88" s="1852"/>
      <c r="AS88" s="1852"/>
      <c r="AT88" s="1852"/>
      <c r="AU88" s="1852"/>
      <c r="AV88" s="1852"/>
      <c r="AW88" s="1852"/>
      <c r="AX88" s="1852"/>
      <c r="AY88" s="1852"/>
      <c r="AZ88" s="1852"/>
      <c r="BA88" s="1852"/>
      <c r="BB88" s="1852"/>
      <c r="BC88" s="1852"/>
      <c r="BD88" s="18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10" t="s">
        <v>1007</v>
      </c>
      <c r="C92" s="1811"/>
      <c r="D92" s="1811"/>
      <c r="E92" s="1811"/>
      <c r="F92" s="1811"/>
      <c r="G92" s="1811"/>
      <c r="H92" s="1811"/>
      <c r="I92" s="1811"/>
      <c r="J92" s="1811"/>
      <c r="K92" s="1811"/>
      <c r="L92" s="1811"/>
      <c r="M92" s="1811"/>
      <c r="N92" s="1811"/>
      <c r="O92" s="1811"/>
      <c r="P92" s="1811"/>
      <c r="Q92" s="1811"/>
      <c r="R92" s="1811"/>
      <c r="S92" s="1811"/>
      <c r="T92" s="1811"/>
      <c r="U92" s="1811"/>
      <c r="V92" s="1811"/>
      <c r="W92" s="1811"/>
      <c r="X92" s="1811"/>
      <c r="Y92" s="1811"/>
      <c r="Z92" s="1811"/>
      <c r="AA92" s="1811"/>
      <c r="AB92" s="1811"/>
      <c r="AC92" s="1811"/>
      <c r="AD92" s="1811"/>
      <c r="AE92" s="1811"/>
      <c r="AF92" s="1811"/>
      <c r="AG92" s="1811"/>
      <c r="AH92" s="1811"/>
      <c r="AI92" s="1811"/>
      <c r="AJ92" s="1811"/>
      <c r="AK92" s="1811"/>
      <c r="AL92" s="1811"/>
      <c r="AM92" s="1811"/>
      <c r="AN92" s="1811"/>
      <c r="AO92" s="1811"/>
      <c r="AP92" s="1811"/>
      <c r="AQ92" s="1811"/>
      <c r="AR92" s="1811"/>
      <c r="AS92" s="1811"/>
      <c r="AT92" s="1811"/>
      <c r="AU92" s="1811"/>
      <c r="AV92" s="1811"/>
      <c r="AW92" s="1811"/>
      <c r="AX92" s="1811"/>
      <c r="AY92" s="1811"/>
      <c r="AZ92" s="1811"/>
      <c r="BA92" s="1811"/>
      <c r="BB92" s="1811"/>
      <c r="BC92" s="1811"/>
      <c r="BD92" s="1811"/>
      <c r="BE92" s="1811"/>
      <c r="BF92" s="1812"/>
    </row>
    <row r="93" spans="1:70" ht="15.75" thickBot="1" x14ac:dyDescent="0.3">
      <c r="B93" s="137"/>
      <c r="BF93" s="138"/>
      <c r="BR93" s="266"/>
    </row>
    <row r="94" spans="1:70" ht="15.75" thickBot="1" x14ac:dyDescent="0.3">
      <c r="B94" s="137"/>
      <c r="D94" s="1847" t="s">
        <v>734</v>
      </c>
      <c r="E94" s="1817"/>
      <c r="F94" s="1817"/>
      <c r="G94" s="1817"/>
      <c r="H94" s="1817"/>
      <c r="I94" s="1817"/>
      <c r="J94" s="1817"/>
      <c r="K94" s="1816" t="s">
        <v>735</v>
      </c>
      <c r="L94" s="1817"/>
      <c r="M94" s="1817"/>
      <c r="N94" s="1817"/>
      <c r="O94" s="1817"/>
      <c r="P94" s="1817"/>
      <c r="Q94" s="1817"/>
      <c r="R94" s="1817"/>
      <c r="S94" s="1817"/>
      <c r="T94" s="1817"/>
      <c r="U94" s="1816" t="s">
        <v>795</v>
      </c>
      <c r="V94" s="1817"/>
      <c r="W94" s="1817"/>
      <c r="X94" s="1817"/>
      <c r="Y94" s="1817"/>
      <c r="Z94" s="1817"/>
      <c r="AA94" s="1817"/>
      <c r="AB94" s="1817"/>
      <c r="AC94" s="1817"/>
      <c r="AD94" s="1817"/>
      <c r="AE94" s="1817"/>
      <c r="AF94" s="1817"/>
      <c r="AG94" s="1817"/>
      <c r="AH94" s="1817"/>
      <c r="AI94" s="1817"/>
      <c r="AJ94" s="1816" t="s">
        <v>800</v>
      </c>
      <c r="AK94" s="1817"/>
      <c r="AL94" s="1817"/>
      <c r="AM94" s="1817"/>
      <c r="AN94" s="1817"/>
      <c r="AO94" s="1817"/>
      <c r="AP94" s="1817"/>
      <c r="AQ94" s="1817"/>
      <c r="AR94" s="1817"/>
      <c r="AS94" s="1817"/>
      <c r="AT94" s="1818"/>
      <c r="AU94" s="1816" t="s">
        <v>801</v>
      </c>
      <c r="AV94" s="1817"/>
      <c r="AW94" s="1817"/>
      <c r="AX94" s="1818"/>
      <c r="AY94" s="1816" t="s">
        <v>845</v>
      </c>
      <c r="AZ94" s="1817"/>
      <c r="BA94" s="1817"/>
      <c r="BB94" s="1817"/>
      <c r="BC94" s="1828"/>
      <c r="BF94" s="138"/>
    </row>
    <row r="95" spans="1:70" x14ac:dyDescent="0.25">
      <c r="B95" s="137"/>
      <c r="C95" s="623">
        <v>1</v>
      </c>
      <c r="D95" s="1846">
        <f>'Customer Inputs'!$B$6</f>
        <v>0</v>
      </c>
      <c r="E95" s="1846"/>
      <c r="F95" s="1846"/>
      <c r="G95" s="1846"/>
      <c r="H95" s="1846"/>
      <c r="I95" s="1846"/>
      <c r="J95" s="1846"/>
      <c r="K95" s="1833" t="str">
        <f>IFERROR(IFERROR('Multi-Customer'!$BB$39,VLOOKUP($D95,'Required Info to Submit'!$E$23:$J$32,2,FALSE)),"")</f>
        <v/>
      </c>
      <c r="L95" s="1833"/>
      <c r="M95" s="1833"/>
      <c r="N95" s="1833"/>
      <c r="O95" s="1833"/>
      <c r="P95" s="1833"/>
      <c r="Q95" s="1833"/>
      <c r="R95" s="1833"/>
      <c r="S95" s="1833"/>
      <c r="T95" s="1833"/>
      <c r="U95" s="1833" t="str">
        <f>IFERROR(IFERROR('Multi-Customer'!$BB$41&amp;" "&amp;'Multi-Customer'!$BB$42,VLOOKUP($D95,'Required Info to Submit'!$E$23:$J$32,3,FALSE)),"")</f>
        <v/>
      </c>
      <c r="V95" s="1833"/>
      <c r="W95" s="1833"/>
      <c r="X95" s="1833"/>
      <c r="Y95" s="1833"/>
      <c r="Z95" s="1833"/>
      <c r="AA95" s="1833"/>
      <c r="AB95" s="1833"/>
      <c r="AC95" s="1833"/>
      <c r="AD95" s="1833"/>
      <c r="AE95" s="1833"/>
      <c r="AF95" s="1833"/>
      <c r="AG95" s="1833"/>
      <c r="AH95" s="1833"/>
      <c r="AI95" s="1833"/>
      <c r="AJ95" s="1840" t="str">
        <f>IFERROR(IFERROR('Multi-Customer'!$BB$43,VLOOKUP($D95,'Required Info to Submit'!$E$23:$J$32,4,FALSE)),"")</f>
        <v/>
      </c>
      <c r="AK95" s="1841"/>
      <c r="AL95" s="1841"/>
      <c r="AM95" s="1841"/>
      <c r="AN95" s="1841"/>
      <c r="AO95" s="1841"/>
      <c r="AP95" s="1841"/>
      <c r="AQ95" s="1841"/>
      <c r="AR95" s="1841"/>
      <c r="AS95" s="1841"/>
      <c r="AT95" s="1842"/>
      <c r="AU95" s="1813" t="str">
        <f>IFERROR(IFERROR('Multi-Customer'!$BB$44,VLOOKUP($D95,'Required Info to Submit'!$E$23:$J$32,5,FALSE)),"")</f>
        <v/>
      </c>
      <c r="AV95" s="1814"/>
      <c r="AW95" s="1814"/>
      <c r="AX95" s="1815"/>
      <c r="AY95" s="1825" t="str">
        <f>IFERROR(IFERROR('Multi-Customer'!$BB$45,VLOOKUP($D95,'Required Info to Submit'!$E$23:$J$32,6,FALSE)),"")</f>
        <v/>
      </c>
      <c r="AZ95" s="1826"/>
      <c r="BA95" s="1826"/>
      <c r="BB95" s="1826"/>
      <c r="BC95" s="1827"/>
      <c r="BF95" s="138"/>
    </row>
    <row r="96" spans="1:70" x14ac:dyDescent="0.25">
      <c r="B96" s="137"/>
      <c r="C96" s="624">
        <v>2</v>
      </c>
      <c r="D96" s="1845">
        <f>'Customer Inputs'!$B$7</f>
        <v>0</v>
      </c>
      <c r="E96" s="1845"/>
      <c r="F96" s="1845"/>
      <c r="G96" s="1845"/>
      <c r="H96" s="1845"/>
      <c r="I96" s="1845"/>
      <c r="J96" s="1845"/>
      <c r="K96" s="1832" t="str">
        <f>IFERROR(IFERROR('Multi-Customer'!$BY$39,VLOOKUP($D96,'Required Info to Submit'!$E$23:$J$32,2,FALSE)),"")</f>
        <v/>
      </c>
      <c r="L96" s="1832"/>
      <c r="M96" s="1832"/>
      <c r="N96" s="1832"/>
      <c r="O96" s="1832"/>
      <c r="P96" s="1832"/>
      <c r="Q96" s="1832"/>
      <c r="R96" s="1832"/>
      <c r="S96" s="1832"/>
      <c r="T96" s="1832"/>
      <c r="U96" s="1832" t="str">
        <f>IFERROR(IFERROR('Multi-Customer'!$BY$41&amp;" "&amp;'Multi-Customer'!$BY$42,VLOOKUP($D96,'Required Info to Submit'!$E$23:$J$32,3,FALSE)),"")</f>
        <v/>
      </c>
      <c r="V96" s="1832"/>
      <c r="W96" s="1832"/>
      <c r="X96" s="1832"/>
      <c r="Y96" s="1832"/>
      <c r="Z96" s="1832"/>
      <c r="AA96" s="1832"/>
      <c r="AB96" s="1832"/>
      <c r="AC96" s="1832"/>
      <c r="AD96" s="1832"/>
      <c r="AE96" s="1832"/>
      <c r="AF96" s="1832"/>
      <c r="AG96" s="1832"/>
      <c r="AH96" s="1832"/>
      <c r="AI96" s="1832"/>
      <c r="AJ96" s="1837" t="str">
        <f>IFERROR(IFERROR('Multi-Customer'!$BY$43,VLOOKUP($D96,'Required Info to Submit'!$E$23:$J$32,4,FALSE)),"")</f>
        <v/>
      </c>
      <c r="AK96" s="1838"/>
      <c r="AL96" s="1838"/>
      <c r="AM96" s="1838"/>
      <c r="AN96" s="1838"/>
      <c r="AO96" s="1838"/>
      <c r="AP96" s="1838"/>
      <c r="AQ96" s="1838"/>
      <c r="AR96" s="1838"/>
      <c r="AS96" s="1838"/>
      <c r="AT96" s="1839"/>
      <c r="AU96" s="1745" t="str">
        <f>IFERROR(IFERROR('Multi-Customer'!$BY$44,VLOOKUP($D96,'Required Info to Submit'!$E$23:$J$32,5,FALSE)),"")</f>
        <v/>
      </c>
      <c r="AV96" s="1746"/>
      <c r="AW96" s="1746"/>
      <c r="AX96" s="1747"/>
      <c r="AY96" s="1822" t="str">
        <f>IFERROR(IFERROR('Multi-Customer'!$BY$45,VLOOKUP($D96,'Required Info to Submit'!$E$23:$J$32,6,FALSE)),"")</f>
        <v/>
      </c>
      <c r="AZ96" s="1823"/>
      <c r="BA96" s="1823"/>
      <c r="BB96" s="1823"/>
      <c r="BC96" s="1824"/>
      <c r="BF96" s="138"/>
    </row>
    <row r="97" spans="2:58" x14ac:dyDescent="0.25">
      <c r="B97" s="137"/>
      <c r="C97" s="624">
        <v>3</v>
      </c>
      <c r="D97" s="1845">
        <f>'Customer Inputs'!$B$8</f>
        <v>0</v>
      </c>
      <c r="E97" s="1845"/>
      <c r="F97" s="1845"/>
      <c r="G97" s="1845"/>
      <c r="H97" s="1845"/>
      <c r="I97" s="1845"/>
      <c r="J97" s="1845"/>
      <c r="K97" s="1832" t="str">
        <f>IFERROR(IFERROR('Multi-Customer'!$CV$39,VLOOKUP($D97,'Required Info to Submit'!$E$23:$J$32,2,FALSE)),"")</f>
        <v/>
      </c>
      <c r="L97" s="1832"/>
      <c r="M97" s="1832"/>
      <c r="N97" s="1832"/>
      <c r="O97" s="1832"/>
      <c r="P97" s="1832"/>
      <c r="Q97" s="1832"/>
      <c r="R97" s="1832"/>
      <c r="S97" s="1832"/>
      <c r="T97" s="1832"/>
      <c r="U97" s="1832" t="str">
        <f>IFERROR(IFERROR('Multi-Customer'!$CV$41&amp;" "&amp;'Multi-Customer'!$CV$42,VLOOKUP($D97,'Required Info to Submit'!$E$23:$J$32,3,FALSE)),"")</f>
        <v/>
      </c>
      <c r="V97" s="1832"/>
      <c r="W97" s="1832"/>
      <c r="X97" s="1832"/>
      <c r="Y97" s="1832"/>
      <c r="Z97" s="1832"/>
      <c r="AA97" s="1832"/>
      <c r="AB97" s="1832"/>
      <c r="AC97" s="1832"/>
      <c r="AD97" s="1832"/>
      <c r="AE97" s="1832"/>
      <c r="AF97" s="1832"/>
      <c r="AG97" s="1832"/>
      <c r="AH97" s="1832"/>
      <c r="AI97" s="1832"/>
      <c r="AJ97" s="1837" t="str">
        <f>IFERROR(IFERROR('Multi-Customer'!$CV$43,VLOOKUP($D97,'Required Info to Submit'!$E$23:$J$32,4,FALSE)),"")</f>
        <v/>
      </c>
      <c r="AK97" s="1838"/>
      <c r="AL97" s="1838"/>
      <c r="AM97" s="1838"/>
      <c r="AN97" s="1838"/>
      <c r="AO97" s="1838"/>
      <c r="AP97" s="1838"/>
      <c r="AQ97" s="1838"/>
      <c r="AR97" s="1838"/>
      <c r="AS97" s="1838"/>
      <c r="AT97" s="1839"/>
      <c r="AU97" s="1745" t="str">
        <f>IFERROR(IFERROR('Multi-Customer'!$CV$44,VLOOKUP($D97,'Required Info to Submit'!$E$23:$J$32,5,FALSE)),"")</f>
        <v/>
      </c>
      <c r="AV97" s="1746"/>
      <c r="AW97" s="1746"/>
      <c r="AX97" s="1747"/>
      <c r="AY97" s="1822" t="str">
        <f>IFERROR(IFERROR('Multi-Customer'!$CV$45,VLOOKUP($D97,'Required Info to Submit'!$E$23:$J$32,6,FALSE)),"")</f>
        <v/>
      </c>
      <c r="AZ97" s="1823"/>
      <c r="BA97" s="1823"/>
      <c r="BB97" s="1823"/>
      <c r="BC97" s="1824"/>
      <c r="BF97" s="138"/>
    </row>
    <row r="98" spans="2:58" x14ac:dyDescent="0.25">
      <c r="B98" s="137"/>
      <c r="C98" s="624">
        <v>4</v>
      </c>
      <c r="D98" s="1845">
        <f>'Customer Inputs'!$B$9</f>
        <v>0</v>
      </c>
      <c r="E98" s="1845"/>
      <c r="F98" s="1845"/>
      <c r="G98" s="1845"/>
      <c r="H98" s="1845"/>
      <c r="I98" s="1845"/>
      <c r="J98" s="1845"/>
      <c r="K98" s="1832" t="str">
        <f>IFERROR(IFERROR('Multi-Customer'!$DS$39,VLOOKUP($D98,'Required Info to Submit'!$E$23:$J$32,2,FALSE)),"")</f>
        <v/>
      </c>
      <c r="L98" s="1832"/>
      <c r="M98" s="1832"/>
      <c r="N98" s="1832"/>
      <c r="O98" s="1832"/>
      <c r="P98" s="1832"/>
      <c r="Q98" s="1832"/>
      <c r="R98" s="1832"/>
      <c r="S98" s="1832"/>
      <c r="T98" s="1832"/>
      <c r="U98" s="1832" t="str">
        <f>IFERROR(IFERROR('Multi-Customer'!$DS$41&amp;" "&amp;'Multi-Customer'!$DS$42,VLOOKUP($D98,'Required Info to Submit'!$E$23:$J$32,3,FALSE)),"")</f>
        <v/>
      </c>
      <c r="V98" s="1832"/>
      <c r="W98" s="1832"/>
      <c r="X98" s="1832"/>
      <c r="Y98" s="1832"/>
      <c r="Z98" s="1832"/>
      <c r="AA98" s="1832"/>
      <c r="AB98" s="1832"/>
      <c r="AC98" s="1832"/>
      <c r="AD98" s="1832"/>
      <c r="AE98" s="1832"/>
      <c r="AF98" s="1832"/>
      <c r="AG98" s="1832"/>
      <c r="AH98" s="1832"/>
      <c r="AI98" s="1832"/>
      <c r="AJ98" s="1837" t="str">
        <f>IFERROR(IFERROR('Multi-Customer'!$DS$43,VLOOKUP($D98,'Required Info to Submit'!$E$23:$J$32,4,FALSE)),"")</f>
        <v/>
      </c>
      <c r="AK98" s="1838"/>
      <c r="AL98" s="1838"/>
      <c r="AM98" s="1838"/>
      <c r="AN98" s="1838"/>
      <c r="AO98" s="1838"/>
      <c r="AP98" s="1838"/>
      <c r="AQ98" s="1838"/>
      <c r="AR98" s="1838"/>
      <c r="AS98" s="1838"/>
      <c r="AT98" s="1839"/>
      <c r="AU98" s="1745" t="str">
        <f>IFERROR(IFERROR('Multi-Customer'!$DS$44,VLOOKUP($D98,'Required Info to Submit'!$E$23:$J$32,5,FALSE)),"")</f>
        <v/>
      </c>
      <c r="AV98" s="1746"/>
      <c r="AW98" s="1746"/>
      <c r="AX98" s="1747"/>
      <c r="AY98" s="1822" t="str">
        <f>IFERROR(IFERROR('Multi-Customer'!$DS$45,VLOOKUP($D98,'Required Info to Submit'!$E$23:$J$32,6,FALSE)),"")</f>
        <v/>
      </c>
      <c r="AZ98" s="1823"/>
      <c r="BA98" s="1823"/>
      <c r="BB98" s="1823"/>
      <c r="BC98" s="1824"/>
      <c r="BF98" s="138"/>
    </row>
    <row r="99" spans="2:58" x14ac:dyDescent="0.25">
      <c r="B99" s="137"/>
      <c r="C99" s="624">
        <v>5</v>
      </c>
      <c r="D99" s="1845">
        <f>'Customer Inputs'!$B$10</f>
        <v>0</v>
      </c>
      <c r="E99" s="1845"/>
      <c r="F99" s="1845"/>
      <c r="G99" s="1845"/>
      <c r="H99" s="1845"/>
      <c r="I99" s="1845"/>
      <c r="J99" s="1845"/>
      <c r="K99" s="1832" t="str">
        <f>IFERROR(IFERROR('Multi-Customer'!$EP$39,VLOOKUP($D99,'Required Info to Submit'!$E$23:$J$32,2,FALSE)),"")</f>
        <v/>
      </c>
      <c r="L99" s="1832"/>
      <c r="M99" s="1832"/>
      <c r="N99" s="1832"/>
      <c r="O99" s="1832"/>
      <c r="P99" s="1832"/>
      <c r="Q99" s="1832"/>
      <c r="R99" s="1832"/>
      <c r="S99" s="1832"/>
      <c r="T99" s="1832"/>
      <c r="U99" s="1832" t="str">
        <f>IFERROR(IFERROR('Multi-Customer'!$EP$41&amp;" "&amp;'Multi-Customer'!$EP$42,VLOOKUP($D99,'Required Info to Submit'!$E$23:$J$32,3,FALSE)),"")</f>
        <v/>
      </c>
      <c r="V99" s="1832"/>
      <c r="W99" s="1832"/>
      <c r="X99" s="1832"/>
      <c r="Y99" s="1832"/>
      <c r="Z99" s="1832"/>
      <c r="AA99" s="1832"/>
      <c r="AB99" s="1832"/>
      <c r="AC99" s="1832"/>
      <c r="AD99" s="1832"/>
      <c r="AE99" s="1832"/>
      <c r="AF99" s="1832"/>
      <c r="AG99" s="1832"/>
      <c r="AH99" s="1832"/>
      <c r="AI99" s="1832"/>
      <c r="AJ99" s="1837" t="str">
        <f>IFERROR(IFERROR('Multi-Customer'!$EP$43,VLOOKUP($D99,'Required Info to Submit'!$E$23:$J$32,4,FALSE)),"")</f>
        <v/>
      </c>
      <c r="AK99" s="1838"/>
      <c r="AL99" s="1838"/>
      <c r="AM99" s="1838"/>
      <c r="AN99" s="1838"/>
      <c r="AO99" s="1838"/>
      <c r="AP99" s="1838"/>
      <c r="AQ99" s="1838"/>
      <c r="AR99" s="1838"/>
      <c r="AS99" s="1838"/>
      <c r="AT99" s="1839"/>
      <c r="AU99" s="1745" t="str">
        <f>IFERROR(IFERROR('Multi-Customer'!$EP$44,VLOOKUP($D99,'Required Info to Submit'!$E$23:$J$32,5,FALSE)),"")</f>
        <v/>
      </c>
      <c r="AV99" s="1746"/>
      <c r="AW99" s="1746"/>
      <c r="AX99" s="1747"/>
      <c r="AY99" s="1822" t="str">
        <f>IFERROR(IFERROR('Multi-Customer'!$EP$45,VLOOKUP($D99,'Required Info to Submit'!$E$23:$J$32,6,FALSE)),"")</f>
        <v/>
      </c>
      <c r="AZ99" s="1823"/>
      <c r="BA99" s="1823"/>
      <c r="BB99" s="1823"/>
      <c r="BC99" s="1824"/>
      <c r="BF99" s="138"/>
    </row>
    <row r="100" spans="2:58" x14ac:dyDescent="0.25">
      <c r="B100" s="137"/>
      <c r="C100" s="624">
        <v>6</v>
      </c>
      <c r="D100" s="1845">
        <f>'Customer Inputs'!$B$11</f>
        <v>0</v>
      </c>
      <c r="E100" s="1845"/>
      <c r="F100" s="1845"/>
      <c r="G100" s="1845"/>
      <c r="H100" s="1845"/>
      <c r="I100" s="1845"/>
      <c r="J100" s="1845"/>
      <c r="K100" s="1832" t="str">
        <f>IFERROR(IFERROR('Multi-Customer'!$FM$39,VLOOKUP($D100,'Required Info to Submit'!$E$23:$J$32,2,FALSE)),"")</f>
        <v/>
      </c>
      <c r="L100" s="1832"/>
      <c r="M100" s="1832"/>
      <c r="N100" s="1832"/>
      <c r="O100" s="1832"/>
      <c r="P100" s="1832"/>
      <c r="Q100" s="1832"/>
      <c r="R100" s="1832"/>
      <c r="S100" s="1832"/>
      <c r="T100" s="1832"/>
      <c r="U100" s="1832" t="str">
        <f>IFERROR(IFERROR('Multi-Customer'!$FM$41&amp;" "&amp;'Multi-Customer'!$FM$42,VLOOKUP($D100,'Required Info to Submit'!$E$23:$J$32,3,FALSE)),"")</f>
        <v/>
      </c>
      <c r="V100" s="1832"/>
      <c r="W100" s="1832"/>
      <c r="X100" s="1832"/>
      <c r="Y100" s="1832"/>
      <c r="Z100" s="1832"/>
      <c r="AA100" s="1832"/>
      <c r="AB100" s="1832"/>
      <c r="AC100" s="1832"/>
      <c r="AD100" s="1832"/>
      <c r="AE100" s="1832"/>
      <c r="AF100" s="1832"/>
      <c r="AG100" s="1832"/>
      <c r="AH100" s="1832"/>
      <c r="AI100" s="1832"/>
      <c r="AJ100" s="1837" t="str">
        <f>IFERROR(IFERROR('Multi-Customer'!$FM$43,VLOOKUP($D100,'Required Info to Submit'!$E$23:$J$32,4,FALSE)),"")</f>
        <v/>
      </c>
      <c r="AK100" s="1838"/>
      <c r="AL100" s="1838"/>
      <c r="AM100" s="1838"/>
      <c r="AN100" s="1838"/>
      <c r="AO100" s="1838"/>
      <c r="AP100" s="1838"/>
      <c r="AQ100" s="1838"/>
      <c r="AR100" s="1838"/>
      <c r="AS100" s="1838"/>
      <c r="AT100" s="1839"/>
      <c r="AU100" s="1745" t="str">
        <f>IFERROR(IFERROR('Multi-Customer'!$FM$44,VLOOKUP($D100,'Required Info to Submit'!$E$23:$J$32,5,FALSE)),"")</f>
        <v/>
      </c>
      <c r="AV100" s="1746"/>
      <c r="AW100" s="1746"/>
      <c r="AX100" s="1747"/>
      <c r="AY100" s="1822" t="str">
        <f>IFERROR(IFERROR('Multi-Customer'!$FM$45,VLOOKUP($D100,'Required Info to Submit'!$E$23:$J$32,6,FALSE)),"")</f>
        <v/>
      </c>
      <c r="AZ100" s="1823"/>
      <c r="BA100" s="1823"/>
      <c r="BB100" s="1823"/>
      <c r="BC100" s="1824"/>
      <c r="BF100" s="138"/>
    </row>
    <row r="101" spans="2:58" x14ac:dyDescent="0.25">
      <c r="B101" s="137"/>
      <c r="C101" s="624">
        <v>7</v>
      </c>
      <c r="D101" s="1845">
        <f>'Customer Inputs'!$B$12</f>
        <v>0</v>
      </c>
      <c r="E101" s="1845"/>
      <c r="F101" s="1845"/>
      <c r="G101" s="1845"/>
      <c r="H101" s="1845"/>
      <c r="I101" s="1845"/>
      <c r="J101" s="1845"/>
      <c r="K101" s="1832" t="str">
        <f>IFERROR(IFERROR('Multi-Customer'!$GJ$39,VLOOKUP($D101,'Required Info to Submit'!$E$23:$J$32,2,FALSE)),"")</f>
        <v/>
      </c>
      <c r="L101" s="1832"/>
      <c r="M101" s="1832"/>
      <c r="N101" s="1832"/>
      <c r="O101" s="1832"/>
      <c r="P101" s="1832"/>
      <c r="Q101" s="1832"/>
      <c r="R101" s="1832"/>
      <c r="S101" s="1832"/>
      <c r="T101" s="1832"/>
      <c r="U101" s="1832" t="str">
        <f>IFERROR(IFERROR('Multi-Customer'!$GJ$41&amp;" "&amp;'Multi-Customer'!$GJ$42,VLOOKUP($D101,'Required Info to Submit'!$E$23:$J$32,3,FALSE)),"")</f>
        <v/>
      </c>
      <c r="V101" s="1832"/>
      <c r="W101" s="1832"/>
      <c r="X101" s="1832"/>
      <c r="Y101" s="1832"/>
      <c r="Z101" s="1832"/>
      <c r="AA101" s="1832"/>
      <c r="AB101" s="1832"/>
      <c r="AC101" s="1832"/>
      <c r="AD101" s="1832"/>
      <c r="AE101" s="1832"/>
      <c r="AF101" s="1832"/>
      <c r="AG101" s="1832"/>
      <c r="AH101" s="1832"/>
      <c r="AI101" s="1832"/>
      <c r="AJ101" s="1837" t="str">
        <f>IFERROR(IFERROR('Multi-Customer'!$GJ$43,VLOOKUP($D101,'Required Info to Submit'!$E$23:$J$32,4,FALSE)),"")</f>
        <v/>
      </c>
      <c r="AK101" s="1838"/>
      <c r="AL101" s="1838"/>
      <c r="AM101" s="1838"/>
      <c r="AN101" s="1838"/>
      <c r="AO101" s="1838"/>
      <c r="AP101" s="1838"/>
      <c r="AQ101" s="1838"/>
      <c r="AR101" s="1838"/>
      <c r="AS101" s="1838"/>
      <c r="AT101" s="1839"/>
      <c r="AU101" s="1745" t="str">
        <f>IFERROR(IFERROR('Multi-Customer'!$GJ$44,VLOOKUP($D101,'Required Info to Submit'!$E$23:$J$32,5,FALSE)),"")</f>
        <v/>
      </c>
      <c r="AV101" s="1746"/>
      <c r="AW101" s="1746"/>
      <c r="AX101" s="1747"/>
      <c r="AY101" s="1822" t="str">
        <f>IFERROR(IFERROR('Multi-Customer'!$GJ$45,VLOOKUP($D101,'Required Info to Submit'!$E$23:$J$32,6,FALSE)),"")</f>
        <v/>
      </c>
      <c r="AZ101" s="1823"/>
      <c r="BA101" s="1823"/>
      <c r="BB101" s="1823"/>
      <c r="BC101" s="1824"/>
      <c r="BF101" s="138"/>
    </row>
    <row r="102" spans="2:58" x14ac:dyDescent="0.25">
      <c r="B102" s="137"/>
      <c r="C102" s="624">
        <v>8</v>
      </c>
      <c r="D102" s="1845">
        <f>'Customer Inputs'!$B$13</f>
        <v>0</v>
      </c>
      <c r="E102" s="1845"/>
      <c r="F102" s="1845"/>
      <c r="G102" s="1845"/>
      <c r="H102" s="1845"/>
      <c r="I102" s="1845"/>
      <c r="J102" s="1845"/>
      <c r="K102" s="1832" t="str">
        <f>IFERROR(IFERROR('Multi-Customer'!$HG$39,VLOOKUP($D102,'Required Info to Submit'!$E$23:$J$32,2,FALSE)),"")</f>
        <v/>
      </c>
      <c r="L102" s="1832"/>
      <c r="M102" s="1832"/>
      <c r="N102" s="1832"/>
      <c r="O102" s="1832"/>
      <c r="P102" s="1832"/>
      <c r="Q102" s="1832"/>
      <c r="R102" s="1832"/>
      <c r="S102" s="1832"/>
      <c r="T102" s="1832"/>
      <c r="U102" s="1832" t="str">
        <f>IFERROR(IFERROR('Multi-Customer'!$HG$41&amp;" "&amp;'Multi-Customer'!$HG$42,VLOOKUP($D102,'Required Info to Submit'!$E$23:$J$32,3,FALSE)),"")</f>
        <v/>
      </c>
      <c r="V102" s="1832"/>
      <c r="W102" s="1832"/>
      <c r="X102" s="1832"/>
      <c r="Y102" s="1832"/>
      <c r="Z102" s="1832"/>
      <c r="AA102" s="1832"/>
      <c r="AB102" s="1832"/>
      <c r="AC102" s="1832"/>
      <c r="AD102" s="1832"/>
      <c r="AE102" s="1832"/>
      <c r="AF102" s="1832"/>
      <c r="AG102" s="1832"/>
      <c r="AH102" s="1832"/>
      <c r="AI102" s="1832"/>
      <c r="AJ102" s="1837" t="str">
        <f>IFERROR(IFERROR('Multi-Customer'!$HG$43,VLOOKUP($D102,'Required Info to Submit'!$E$23:$J$32,4,FALSE)),"")</f>
        <v/>
      </c>
      <c r="AK102" s="1838"/>
      <c r="AL102" s="1838"/>
      <c r="AM102" s="1838"/>
      <c r="AN102" s="1838"/>
      <c r="AO102" s="1838"/>
      <c r="AP102" s="1838"/>
      <c r="AQ102" s="1838"/>
      <c r="AR102" s="1838"/>
      <c r="AS102" s="1838"/>
      <c r="AT102" s="1839"/>
      <c r="AU102" s="1745" t="str">
        <f>IFERROR(IFERROR('Multi-Customer'!$HG$44,VLOOKUP($D102,'Required Info to Submit'!$E$23:$J$32,5,FALSE)),"")</f>
        <v/>
      </c>
      <c r="AV102" s="1746"/>
      <c r="AW102" s="1746"/>
      <c r="AX102" s="1747"/>
      <c r="AY102" s="1822" t="str">
        <f>IFERROR(IFERROR('Multi-Customer'!$HG$45,VLOOKUP($D102,'Required Info to Submit'!$E$23:$J$32,6,FALSE)),"")</f>
        <v/>
      </c>
      <c r="AZ102" s="1823"/>
      <c r="BA102" s="1823"/>
      <c r="BB102" s="1823"/>
      <c r="BC102" s="1824"/>
      <c r="BF102" s="138"/>
    </row>
    <row r="103" spans="2:58" x14ac:dyDescent="0.25">
      <c r="B103" s="137"/>
      <c r="C103" s="624">
        <v>9</v>
      </c>
      <c r="D103" s="1845">
        <f>'Customer Inputs'!$B$14</f>
        <v>0</v>
      </c>
      <c r="E103" s="1845"/>
      <c r="F103" s="1845"/>
      <c r="G103" s="1845"/>
      <c r="H103" s="1845"/>
      <c r="I103" s="1845"/>
      <c r="J103" s="1845"/>
      <c r="K103" s="1832" t="str">
        <f>IFERROR(IFERROR('Multi-Customer'!$ID$39,VLOOKUP($D103,'Required Info to Submit'!$E$23:$J$32,2,FALSE)),"")</f>
        <v/>
      </c>
      <c r="L103" s="1832"/>
      <c r="M103" s="1832"/>
      <c r="N103" s="1832"/>
      <c r="O103" s="1832"/>
      <c r="P103" s="1832"/>
      <c r="Q103" s="1832"/>
      <c r="R103" s="1832"/>
      <c r="S103" s="1832"/>
      <c r="T103" s="1832"/>
      <c r="U103" s="1832" t="str">
        <f>IFERROR(IFERROR('Multi-Customer'!$ID$41&amp;" "&amp;'Multi-Customer'!$ID$42,VLOOKUP($D103,'Required Info to Submit'!$E$23:$J$32,3,FALSE)),"")</f>
        <v/>
      </c>
      <c r="V103" s="1832"/>
      <c r="W103" s="1832"/>
      <c r="X103" s="1832"/>
      <c r="Y103" s="1832"/>
      <c r="Z103" s="1832"/>
      <c r="AA103" s="1832"/>
      <c r="AB103" s="1832"/>
      <c r="AC103" s="1832"/>
      <c r="AD103" s="1832"/>
      <c r="AE103" s="1832"/>
      <c r="AF103" s="1832"/>
      <c r="AG103" s="1832"/>
      <c r="AH103" s="1832"/>
      <c r="AI103" s="1832"/>
      <c r="AJ103" s="1837" t="str">
        <f>IFERROR(IFERROR('Multi-Customer'!$ID$43,VLOOKUP($D103,'Required Info to Submit'!$E$23:$J$32,4,FALSE)),"")</f>
        <v/>
      </c>
      <c r="AK103" s="1838"/>
      <c r="AL103" s="1838"/>
      <c r="AM103" s="1838"/>
      <c r="AN103" s="1838"/>
      <c r="AO103" s="1838"/>
      <c r="AP103" s="1838"/>
      <c r="AQ103" s="1838"/>
      <c r="AR103" s="1838"/>
      <c r="AS103" s="1838"/>
      <c r="AT103" s="1839"/>
      <c r="AU103" s="1745" t="str">
        <f>IFERROR(IFERROR('Multi-Customer'!$ID$44,VLOOKUP($D103,'Required Info to Submit'!$E$23:$J$32,5,FALSE)),"")</f>
        <v/>
      </c>
      <c r="AV103" s="1746"/>
      <c r="AW103" s="1746"/>
      <c r="AX103" s="1747"/>
      <c r="AY103" s="1822" t="str">
        <f>IFERROR(IFERROR('Multi-Customer'!$ID$45,VLOOKUP($D103,'Required Info to Submit'!$E$23:$J$32,6,FALSE)),"")</f>
        <v/>
      </c>
      <c r="AZ103" s="1823"/>
      <c r="BA103" s="1823"/>
      <c r="BB103" s="1823"/>
      <c r="BC103" s="1824"/>
      <c r="BF103" s="138"/>
    </row>
    <row r="104" spans="2:58" ht="15.75" thickBot="1" x14ac:dyDescent="0.3">
      <c r="B104" s="137"/>
      <c r="C104" s="625">
        <v>10</v>
      </c>
      <c r="D104" s="1844">
        <f>'Customer Inputs'!$B$15</f>
        <v>0</v>
      </c>
      <c r="E104" s="1844"/>
      <c r="F104" s="1844"/>
      <c r="G104" s="1844"/>
      <c r="H104" s="1844"/>
      <c r="I104" s="1844"/>
      <c r="J104" s="1844"/>
      <c r="K104" s="1843" t="str">
        <f>IFERROR(IFERROR('Multi-Customer'!$JA$39,VLOOKUP($D104,'Required Info to Submit'!$E$23:$J$32,2,FALSE)),"")</f>
        <v/>
      </c>
      <c r="L104" s="1843"/>
      <c r="M104" s="1843"/>
      <c r="N104" s="1843"/>
      <c r="O104" s="1843"/>
      <c r="P104" s="1843"/>
      <c r="Q104" s="1843"/>
      <c r="R104" s="1843"/>
      <c r="S104" s="1843"/>
      <c r="T104" s="1843"/>
      <c r="U104" s="1843" t="str">
        <f>IFERROR(IFERROR('Multi-Customer'!$JA$41&amp;" "&amp;'Multi-Customer'!$JA$42,VLOOKUP($D104,'Required Info to Submit'!$E$23:$J$32,3,FALSE)),"")</f>
        <v/>
      </c>
      <c r="V104" s="1843"/>
      <c r="W104" s="1843"/>
      <c r="X104" s="1843"/>
      <c r="Y104" s="1843"/>
      <c r="Z104" s="1843"/>
      <c r="AA104" s="1843"/>
      <c r="AB104" s="1843"/>
      <c r="AC104" s="1843"/>
      <c r="AD104" s="1843"/>
      <c r="AE104" s="1843"/>
      <c r="AF104" s="1843"/>
      <c r="AG104" s="1843"/>
      <c r="AH104" s="1843"/>
      <c r="AI104" s="1843"/>
      <c r="AJ104" s="1834" t="str">
        <f>IFERROR(IFERROR('Multi-Customer'!$JA$43,VLOOKUP($D104,'Required Info to Submit'!$E$23:$J$32,4,FALSE)),"")</f>
        <v/>
      </c>
      <c r="AK104" s="1835"/>
      <c r="AL104" s="1835"/>
      <c r="AM104" s="1835"/>
      <c r="AN104" s="1835"/>
      <c r="AO104" s="1835"/>
      <c r="AP104" s="1835"/>
      <c r="AQ104" s="1835"/>
      <c r="AR104" s="1835"/>
      <c r="AS104" s="1835"/>
      <c r="AT104" s="1836"/>
      <c r="AU104" s="1829" t="str">
        <f>IFERROR(IFERROR('Multi-Customer'!$JA$44,VLOOKUP($D104,'Required Info to Submit'!$E$23:$J$32,5,FALSE)),"")</f>
        <v/>
      </c>
      <c r="AV104" s="1830"/>
      <c r="AW104" s="1830"/>
      <c r="AX104" s="1831"/>
      <c r="AY104" s="1819" t="str">
        <f>IFERROR(IFERROR('Multi-Customer'!$JA$45,VLOOKUP($D104,'Required Info to Submit'!$E$23:$J$32,6,FALSE)),"")</f>
        <v/>
      </c>
      <c r="AZ104" s="1820"/>
      <c r="BA104" s="1820"/>
      <c r="BB104" s="1820"/>
      <c r="BC104" s="1821"/>
      <c r="BF104" s="138"/>
    </row>
    <row r="105" spans="2:58" x14ac:dyDescent="0.25">
      <c r="B105" s="137"/>
      <c r="BF105" s="138"/>
    </row>
    <row r="106" spans="2:58" x14ac:dyDescent="0.25">
      <c r="B106" s="137"/>
      <c r="BF106" s="138"/>
    </row>
    <row r="107" spans="2:58" ht="18.75" x14ac:dyDescent="0.3">
      <c r="B107" s="1810" t="s">
        <v>1015</v>
      </c>
      <c r="C107" s="1811"/>
      <c r="D107" s="1811"/>
      <c r="E107" s="1811"/>
      <c r="F107" s="1811"/>
      <c r="G107" s="1811"/>
      <c r="H107" s="1811"/>
      <c r="I107" s="1811"/>
      <c r="J107" s="1811"/>
      <c r="K107" s="1811"/>
      <c r="L107" s="1811"/>
      <c r="M107" s="1811"/>
      <c r="N107" s="1811"/>
      <c r="O107" s="1811"/>
      <c r="P107" s="1811"/>
      <c r="Q107" s="1811"/>
      <c r="R107" s="1811"/>
      <c r="S107" s="1811"/>
      <c r="T107" s="1811"/>
      <c r="U107" s="1811"/>
      <c r="V107" s="1811"/>
      <c r="W107" s="1811"/>
      <c r="X107" s="1811"/>
      <c r="Y107" s="1811"/>
      <c r="Z107" s="1811"/>
      <c r="AA107" s="1811"/>
      <c r="AB107" s="1811"/>
      <c r="AC107" s="1811"/>
      <c r="AD107" s="1811"/>
      <c r="AE107" s="1811"/>
      <c r="AF107" s="1811"/>
      <c r="AG107" s="1811"/>
      <c r="AH107" s="1811"/>
      <c r="AI107" s="1811"/>
      <c r="AJ107" s="1811"/>
      <c r="AK107" s="1811"/>
      <c r="AL107" s="1811"/>
      <c r="AM107" s="1811"/>
      <c r="AN107" s="1811"/>
      <c r="AO107" s="1811"/>
      <c r="AP107" s="1811"/>
      <c r="AQ107" s="1811"/>
      <c r="AR107" s="1811"/>
      <c r="AS107" s="1811"/>
      <c r="AT107" s="1811"/>
      <c r="AU107" s="1811"/>
      <c r="AV107" s="1811"/>
      <c r="AW107" s="1811"/>
      <c r="AX107" s="1811"/>
      <c r="AY107" s="1811"/>
      <c r="AZ107" s="1811"/>
      <c r="BA107" s="1811"/>
      <c r="BB107" s="1811"/>
      <c r="BC107" s="1811"/>
      <c r="BD107" s="1811"/>
      <c r="BE107" s="1811"/>
      <c r="BF107" s="1812"/>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898" t="s">
        <v>1016</v>
      </c>
      <c r="V109" s="1899"/>
      <c r="W109" s="1899"/>
      <c r="X109" s="1899"/>
      <c r="Y109" s="1899"/>
      <c r="Z109" s="1899" t="s">
        <v>1009</v>
      </c>
      <c r="AA109" s="1899"/>
      <c r="AB109" s="1899"/>
      <c r="AC109" s="1899"/>
      <c r="AD109" s="1899"/>
      <c r="AE109" s="1899"/>
      <c r="AF109" s="1899" t="s">
        <v>1010</v>
      </c>
      <c r="AG109" s="1899"/>
      <c r="AH109" s="1899"/>
      <c r="AI109" s="1899"/>
      <c r="AJ109" s="1899"/>
      <c r="AK109" s="1899"/>
      <c r="AL109" s="1899"/>
      <c r="AM109" s="1899" t="s">
        <v>1013</v>
      </c>
      <c r="AN109" s="1899"/>
      <c r="AO109" s="1899"/>
      <c r="AP109" s="1899"/>
      <c r="AQ109" s="1899"/>
      <c r="AR109" s="1899"/>
      <c r="AS109" s="1925"/>
      <c r="AT109" s="242"/>
      <c r="AU109" s="242"/>
      <c r="AV109" s="242"/>
      <c r="AW109" s="242"/>
      <c r="AX109" s="242"/>
      <c r="AY109" s="242"/>
      <c r="AZ109" s="242"/>
      <c r="BA109" s="242"/>
      <c r="BB109" s="242"/>
      <c r="BC109" s="242"/>
      <c r="BD109" s="242"/>
      <c r="BE109" s="242"/>
      <c r="BF109" s="628"/>
    </row>
    <row r="110" spans="2:58" x14ac:dyDescent="0.25">
      <c r="B110" s="137"/>
      <c r="D110" s="1894" t="s">
        <v>99</v>
      </c>
      <c r="E110" s="1833"/>
      <c r="F110" s="1833"/>
      <c r="G110" s="1833"/>
      <c r="H110" s="1833"/>
      <c r="I110" s="1833"/>
      <c r="J110" s="1833"/>
      <c r="K110" s="1833"/>
      <c r="L110" s="1833"/>
      <c r="M110" s="1833"/>
      <c r="N110" s="1833"/>
      <c r="O110" s="1833"/>
      <c r="P110" s="1833"/>
      <c r="Q110" s="1833"/>
      <c r="R110" s="1833"/>
      <c r="S110" s="1833"/>
      <c r="T110" s="1895"/>
      <c r="U110" s="1903" t="str">
        <f>IF('PIM Model'!$B$10=0,"",'PIM Model'!$B$10)</f>
        <v/>
      </c>
      <c r="V110" s="1900"/>
      <c r="W110" s="1900"/>
      <c r="X110" s="1900"/>
      <c r="Y110" s="1900"/>
      <c r="Z110" s="1900" t="str">
        <f>'PIM Model'!$AF$10</f>
        <v/>
      </c>
      <c r="AA110" s="1900"/>
      <c r="AB110" s="1900"/>
      <c r="AC110" s="1900"/>
      <c r="AD110" s="1900"/>
      <c r="AE110" s="1900"/>
      <c r="AF110" s="1912" t="str">
        <f>'PIM Model'!$AG$10</f>
        <v/>
      </c>
      <c r="AG110" s="1913"/>
      <c r="AH110" s="1913"/>
      <c r="AI110" s="1913"/>
      <c r="AJ110" s="1913"/>
      <c r="AK110" s="1913"/>
      <c r="AL110" s="1914"/>
      <c r="AM110" s="1912" t="str">
        <f>'PIM Model'!$AH$10</f>
        <v/>
      </c>
      <c r="AN110" s="1913"/>
      <c r="AO110" s="1913"/>
      <c r="AP110" s="1913"/>
      <c r="AQ110" s="1913"/>
      <c r="AR110" s="1913"/>
      <c r="AS110" s="1926"/>
      <c r="BF110" s="138"/>
    </row>
    <row r="111" spans="2:58" x14ac:dyDescent="0.25">
      <c r="B111" s="137"/>
      <c r="D111" s="1896" t="s">
        <v>103</v>
      </c>
      <c r="E111" s="1832"/>
      <c r="F111" s="1832"/>
      <c r="G111" s="1832"/>
      <c r="H111" s="1832"/>
      <c r="I111" s="1832"/>
      <c r="J111" s="1832"/>
      <c r="K111" s="1832"/>
      <c r="L111" s="1832"/>
      <c r="M111" s="1832"/>
      <c r="N111" s="1832"/>
      <c r="O111" s="1832"/>
      <c r="P111" s="1832"/>
      <c r="Q111" s="1832"/>
      <c r="R111" s="1832"/>
      <c r="S111" s="1832"/>
      <c r="T111" s="1897"/>
      <c r="U111" s="1904" t="str">
        <f>IF('PIM Model'!$B$11=0,"",'PIM Model'!$B$11)</f>
        <v/>
      </c>
      <c r="V111" s="1744"/>
      <c r="W111" s="1744"/>
      <c r="X111" s="1744"/>
      <c r="Y111" s="1744"/>
      <c r="Z111" s="1744" t="str">
        <f>'PIM Model'!$AF$11</f>
        <v/>
      </c>
      <c r="AA111" s="1744"/>
      <c r="AB111" s="1744"/>
      <c r="AC111" s="1744"/>
      <c r="AD111" s="1744"/>
      <c r="AE111" s="1744"/>
      <c r="AF111" s="1822" t="str">
        <f>'PIM Model'!$AG$11</f>
        <v/>
      </c>
      <c r="AG111" s="1823"/>
      <c r="AH111" s="1823"/>
      <c r="AI111" s="1823"/>
      <c r="AJ111" s="1823"/>
      <c r="AK111" s="1823"/>
      <c r="AL111" s="1908"/>
      <c r="AM111" s="1822" t="str">
        <f>'PIM Model'!$AH$11</f>
        <v/>
      </c>
      <c r="AN111" s="1823"/>
      <c r="AO111" s="1823"/>
      <c r="AP111" s="1823"/>
      <c r="AQ111" s="1823"/>
      <c r="AR111" s="1823"/>
      <c r="AS111" s="1824"/>
      <c r="BF111" s="138"/>
    </row>
    <row r="112" spans="2:58" x14ac:dyDescent="0.25">
      <c r="B112" s="137"/>
      <c r="D112" s="1896" t="s">
        <v>1390</v>
      </c>
      <c r="E112" s="1832"/>
      <c r="F112" s="1832"/>
      <c r="G112" s="1832"/>
      <c r="H112" s="1832"/>
      <c r="I112" s="1832"/>
      <c r="J112" s="1832"/>
      <c r="K112" s="1832"/>
      <c r="L112" s="1832"/>
      <c r="M112" s="1832"/>
      <c r="N112" s="1832"/>
      <c r="O112" s="1832"/>
      <c r="P112" s="1832"/>
      <c r="Q112" s="1832"/>
      <c r="R112" s="1832"/>
      <c r="S112" s="1832"/>
      <c r="T112" s="1897"/>
      <c r="U112" s="1904" t="str">
        <f>IF('PIM Model'!$B$12=0,"",'PIM Model'!$B$12)</f>
        <v/>
      </c>
      <c r="V112" s="1744"/>
      <c r="W112" s="1744"/>
      <c r="X112" s="1744"/>
      <c r="Y112" s="1744"/>
      <c r="Z112" s="1744" t="str">
        <f>'PIM Model'!$AF$12</f>
        <v/>
      </c>
      <c r="AA112" s="1744"/>
      <c r="AB112" s="1744"/>
      <c r="AC112" s="1744"/>
      <c r="AD112" s="1744"/>
      <c r="AE112" s="1744"/>
      <c r="AF112" s="1822" t="str">
        <f>'PIM Model'!$AG$12</f>
        <v/>
      </c>
      <c r="AG112" s="1823"/>
      <c r="AH112" s="1823"/>
      <c r="AI112" s="1823"/>
      <c r="AJ112" s="1823"/>
      <c r="AK112" s="1823"/>
      <c r="AL112" s="1908"/>
      <c r="AM112" s="1822" t="str">
        <f>'PIM Model'!$AH$12</f>
        <v/>
      </c>
      <c r="AN112" s="1823"/>
      <c r="AO112" s="1823"/>
      <c r="AP112" s="1823"/>
      <c r="AQ112" s="1823"/>
      <c r="AR112" s="1823"/>
      <c r="AS112" s="1824"/>
      <c r="BF112" s="138"/>
    </row>
    <row r="113" spans="2:58" x14ac:dyDescent="0.25">
      <c r="B113" s="137"/>
      <c r="D113" s="1896" t="s">
        <v>102</v>
      </c>
      <c r="E113" s="1832"/>
      <c r="F113" s="1832"/>
      <c r="G113" s="1832"/>
      <c r="H113" s="1832"/>
      <c r="I113" s="1832"/>
      <c r="J113" s="1832"/>
      <c r="K113" s="1832"/>
      <c r="L113" s="1832"/>
      <c r="M113" s="1832"/>
      <c r="N113" s="1832"/>
      <c r="O113" s="1832"/>
      <c r="P113" s="1832"/>
      <c r="Q113" s="1832"/>
      <c r="R113" s="1832"/>
      <c r="S113" s="1832"/>
      <c r="T113" s="1897"/>
      <c r="U113" s="1904" t="str">
        <f>IF('PIM Model'!$B$13=0,"",'PIM Model'!$B$13)</f>
        <v/>
      </c>
      <c r="V113" s="1744"/>
      <c r="W113" s="1744"/>
      <c r="X113" s="1744"/>
      <c r="Y113" s="1744"/>
      <c r="Z113" s="1744" t="str">
        <f>'PIM Model'!$AF$13</f>
        <v/>
      </c>
      <c r="AA113" s="1744"/>
      <c r="AB113" s="1744"/>
      <c r="AC113" s="1744"/>
      <c r="AD113" s="1744"/>
      <c r="AE113" s="1744"/>
      <c r="AF113" s="1822" t="str">
        <f>'PIM Model'!$AG$13</f>
        <v/>
      </c>
      <c r="AG113" s="1823"/>
      <c r="AH113" s="1823"/>
      <c r="AI113" s="1823"/>
      <c r="AJ113" s="1823"/>
      <c r="AK113" s="1823"/>
      <c r="AL113" s="1908"/>
      <c r="AM113" s="1822" t="str">
        <f>'PIM Model'!$AH$13</f>
        <v/>
      </c>
      <c r="AN113" s="1823"/>
      <c r="AO113" s="1823"/>
      <c r="AP113" s="1823"/>
      <c r="AQ113" s="1823"/>
      <c r="AR113" s="1823"/>
      <c r="AS113" s="1824"/>
      <c r="BF113" s="138"/>
    </row>
    <row r="114" spans="2:58" x14ac:dyDescent="0.25">
      <c r="B114" s="137"/>
      <c r="D114" s="1896" t="s">
        <v>100</v>
      </c>
      <c r="E114" s="1832"/>
      <c r="F114" s="1832"/>
      <c r="G114" s="1832"/>
      <c r="H114" s="1832"/>
      <c r="I114" s="1832"/>
      <c r="J114" s="1832"/>
      <c r="K114" s="1832"/>
      <c r="L114" s="1832"/>
      <c r="M114" s="1832"/>
      <c r="N114" s="1832"/>
      <c r="O114" s="1832"/>
      <c r="P114" s="1832"/>
      <c r="Q114" s="1832"/>
      <c r="R114" s="1832"/>
      <c r="S114" s="1832"/>
      <c r="T114" s="1897"/>
      <c r="U114" s="1904" t="str">
        <f>IF('PIM Model'!$B$14=0,"",'PIM Model'!$B$14)</f>
        <v/>
      </c>
      <c r="V114" s="1744"/>
      <c r="W114" s="1744"/>
      <c r="X114" s="1744"/>
      <c r="Y114" s="1744"/>
      <c r="Z114" s="1744" t="str">
        <f>'PIM Model'!$AF$14</f>
        <v/>
      </c>
      <c r="AA114" s="1744"/>
      <c r="AB114" s="1744"/>
      <c r="AC114" s="1744"/>
      <c r="AD114" s="1744"/>
      <c r="AE114" s="1744"/>
      <c r="AF114" s="1822" t="str">
        <f>'PIM Model'!$AG$14</f>
        <v/>
      </c>
      <c r="AG114" s="1823"/>
      <c r="AH114" s="1823"/>
      <c r="AI114" s="1823"/>
      <c r="AJ114" s="1823"/>
      <c r="AK114" s="1823"/>
      <c r="AL114" s="1908"/>
      <c r="AM114" s="1822" t="str">
        <f>'PIM Model'!$AH$14</f>
        <v/>
      </c>
      <c r="AN114" s="1823"/>
      <c r="AO114" s="1823"/>
      <c r="AP114" s="1823"/>
      <c r="AQ114" s="1823"/>
      <c r="AR114" s="1823"/>
      <c r="AS114" s="1824"/>
      <c r="BF114" s="138"/>
    </row>
    <row r="115" spans="2:58" x14ac:dyDescent="0.25">
      <c r="B115" s="137"/>
      <c r="D115" s="1896" t="s">
        <v>104</v>
      </c>
      <c r="E115" s="1832"/>
      <c r="F115" s="1832"/>
      <c r="G115" s="1832"/>
      <c r="H115" s="1832"/>
      <c r="I115" s="1832"/>
      <c r="J115" s="1832"/>
      <c r="K115" s="1832"/>
      <c r="L115" s="1832"/>
      <c r="M115" s="1832"/>
      <c r="N115" s="1832"/>
      <c r="O115" s="1832"/>
      <c r="P115" s="1832"/>
      <c r="Q115" s="1832"/>
      <c r="R115" s="1832"/>
      <c r="S115" s="1832"/>
      <c r="T115" s="1897"/>
      <c r="U115" s="1904" t="str">
        <f>IF('PIM Model'!$B$15=0,"",'PIM Model'!$B$15)</f>
        <v/>
      </c>
      <c r="V115" s="1744"/>
      <c r="W115" s="1744"/>
      <c r="X115" s="1744"/>
      <c r="Y115" s="1744"/>
      <c r="Z115" s="1744" t="str">
        <f>'PIM Model'!$AF$15</f>
        <v/>
      </c>
      <c r="AA115" s="1744"/>
      <c r="AB115" s="1744"/>
      <c r="AC115" s="1744"/>
      <c r="AD115" s="1744"/>
      <c r="AE115" s="1744"/>
      <c r="AF115" s="1822" t="str">
        <f>'PIM Model'!$AG$15</f>
        <v/>
      </c>
      <c r="AG115" s="1823"/>
      <c r="AH115" s="1823"/>
      <c r="AI115" s="1823"/>
      <c r="AJ115" s="1823"/>
      <c r="AK115" s="1823"/>
      <c r="AL115" s="1908"/>
      <c r="AM115" s="1822" t="str">
        <f>'PIM Model'!$AH$15</f>
        <v/>
      </c>
      <c r="AN115" s="1823"/>
      <c r="AO115" s="1823"/>
      <c r="AP115" s="1823"/>
      <c r="AQ115" s="1823"/>
      <c r="AR115" s="1823"/>
      <c r="AS115" s="1824"/>
      <c r="BF115" s="138"/>
    </row>
    <row r="116" spans="2:58" x14ac:dyDescent="0.25">
      <c r="B116" s="137"/>
      <c r="D116" s="1896" t="s">
        <v>98</v>
      </c>
      <c r="E116" s="1832"/>
      <c r="F116" s="1832"/>
      <c r="G116" s="1832"/>
      <c r="H116" s="1832"/>
      <c r="I116" s="1832"/>
      <c r="J116" s="1832"/>
      <c r="K116" s="1832"/>
      <c r="L116" s="1832"/>
      <c r="M116" s="1832"/>
      <c r="N116" s="1832"/>
      <c r="O116" s="1832"/>
      <c r="P116" s="1832"/>
      <c r="Q116" s="1832"/>
      <c r="R116" s="1832"/>
      <c r="S116" s="1832"/>
      <c r="T116" s="1897"/>
      <c r="U116" s="1904" t="str">
        <f>IF('PIM Model'!$B$16=0,"",'PIM Model'!$B$16)</f>
        <v/>
      </c>
      <c r="V116" s="1744"/>
      <c r="W116" s="1744"/>
      <c r="X116" s="1744"/>
      <c r="Y116" s="1744"/>
      <c r="Z116" s="1744" t="str">
        <f>'PIM Model'!$AF$16</f>
        <v/>
      </c>
      <c r="AA116" s="1744"/>
      <c r="AB116" s="1744"/>
      <c r="AC116" s="1744"/>
      <c r="AD116" s="1744"/>
      <c r="AE116" s="1744"/>
      <c r="AF116" s="1822" t="str">
        <f>'PIM Model'!$AG$16</f>
        <v/>
      </c>
      <c r="AG116" s="1823"/>
      <c r="AH116" s="1823"/>
      <c r="AI116" s="1823"/>
      <c r="AJ116" s="1823"/>
      <c r="AK116" s="1823"/>
      <c r="AL116" s="1908"/>
      <c r="AM116" s="1822" t="str">
        <f>'PIM Model'!$AH$16</f>
        <v/>
      </c>
      <c r="AN116" s="1823"/>
      <c r="AO116" s="1823"/>
      <c r="AP116" s="1823"/>
      <c r="AQ116" s="1823"/>
      <c r="AR116" s="1823"/>
      <c r="AS116" s="1824"/>
      <c r="BF116" s="138"/>
    </row>
    <row r="117" spans="2:58" x14ac:dyDescent="0.25">
      <c r="B117" s="137"/>
      <c r="D117" s="1896" t="s">
        <v>95</v>
      </c>
      <c r="E117" s="1832"/>
      <c r="F117" s="1832"/>
      <c r="G117" s="1832"/>
      <c r="H117" s="1832"/>
      <c r="I117" s="1832"/>
      <c r="J117" s="1832"/>
      <c r="K117" s="1832"/>
      <c r="L117" s="1832"/>
      <c r="M117" s="1832"/>
      <c r="N117" s="1832"/>
      <c r="O117" s="1832"/>
      <c r="P117" s="1832"/>
      <c r="Q117" s="1832"/>
      <c r="R117" s="1832"/>
      <c r="S117" s="1832"/>
      <c r="T117" s="1897"/>
      <c r="U117" s="1904" t="str">
        <f>IF('PIM Model'!$B$17=0,"",'PIM Model'!$B$17)</f>
        <v/>
      </c>
      <c r="V117" s="1744"/>
      <c r="W117" s="1744"/>
      <c r="X117" s="1744"/>
      <c r="Y117" s="1744"/>
      <c r="Z117" s="1744" t="str">
        <f>'PIM Model'!$AF$17</f>
        <v/>
      </c>
      <c r="AA117" s="1744"/>
      <c r="AB117" s="1744"/>
      <c r="AC117" s="1744"/>
      <c r="AD117" s="1744"/>
      <c r="AE117" s="1744"/>
      <c r="AF117" s="1822" t="str">
        <f>'PIM Model'!$AG$17</f>
        <v/>
      </c>
      <c r="AG117" s="1823"/>
      <c r="AH117" s="1823"/>
      <c r="AI117" s="1823"/>
      <c r="AJ117" s="1823"/>
      <c r="AK117" s="1823"/>
      <c r="AL117" s="1908"/>
      <c r="AM117" s="1822" t="str">
        <f>'PIM Model'!$AH$17</f>
        <v/>
      </c>
      <c r="AN117" s="1823"/>
      <c r="AO117" s="1823"/>
      <c r="AP117" s="1823"/>
      <c r="AQ117" s="1823"/>
      <c r="AR117" s="1823"/>
      <c r="AS117" s="1824"/>
      <c r="BF117" s="138"/>
    </row>
    <row r="118" spans="2:58" x14ac:dyDescent="0.25">
      <c r="B118" s="137"/>
      <c r="D118" s="1896" t="s">
        <v>96</v>
      </c>
      <c r="E118" s="1832"/>
      <c r="F118" s="1832"/>
      <c r="G118" s="1832"/>
      <c r="H118" s="1832"/>
      <c r="I118" s="1832"/>
      <c r="J118" s="1832"/>
      <c r="K118" s="1832"/>
      <c r="L118" s="1832"/>
      <c r="M118" s="1832"/>
      <c r="N118" s="1832"/>
      <c r="O118" s="1832"/>
      <c r="P118" s="1832"/>
      <c r="Q118" s="1832"/>
      <c r="R118" s="1832"/>
      <c r="S118" s="1832"/>
      <c r="T118" s="1897"/>
      <c r="U118" s="1904" t="str">
        <f>IF('PIM Model'!$B$18=0,"",'PIM Model'!$B$18)</f>
        <v/>
      </c>
      <c r="V118" s="1744"/>
      <c r="W118" s="1744"/>
      <c r="X118" s="1744"/>
      <c r="Y118" s="1744"/>
      <c r="Z118" s="1744" t="str">
        <f>'PIM Model'!$AF$18</f>
        <v/>
      </c>
      <c r="AA118" s="1744"/>
      <c r="AB118" s="1744"/>
      <c r="AC118" s="1744"/>
      <c r="AD118" s="1744"/>
      <c r="AE118" s="1744"/>
      <c r="AF118" s="1822" t="str">
        <f>'PIM Model'!$AG$18</f>
        <v/>
      </c>
      <c r="AG118" s="1823"/>
      <c r="AH118" s="1823"/>
      <c r="AI118" s="1823"/>
      <c r="AJ118" s="1823"/>
      <c r="AK118" s="1823"/>
      <c r="AL118" s="1908"/>
      <c r="AM118" s="1822" t="str">
        <f>'PIM Model'!$AH$18</f>
        <v/>
      </c>
      <c r="AN118" s="1823"/>
      <c r="AO118" s="1823"/>
      <c r="AP118" s="1823"/>
      <c r="AQ118" s="1823"/>
      <c r="AR118" s="1823"/>
      <c r="AS118" s="1824"/>
      <c r="BF118" s="138"/>
    </row>
    <row r="119" spans="2:58" x14ac:dyDescent="0.25">
      <c r="B119" s="137"/>
      <c r="D119" s="1896" t="s">
        <v>101</v>
      </c>
      <c r="E119" s="1832"/>
      <c r="F119" s="1832"/>
      <c r="G119" s="1832"/>
      <c r="H119" s="1832"/>
      <c r="I119" s="1832"/>
      <c r="J119" s="1832"/>
      <c r="K119" s="1832"/>
      <c r="L119" s="1832"/>
      <c r="M119" s="1832"/>
      <c r="N119" s="1832"/>
      <c r="O119" s="1832"/>
      <c r="P119" s="1832"/>
      <c r="Q119" s="1832"/>
      <c r="R119" s="1832"/>
      <c r="S119" s="1832"/>
      <c r="T119" s="1897"/>
      <c r="U119" s="1904" t="str">
        <f>IF('PIM Model'!$B$19=0,"",'PIM Model'!$B$19)</f>
        <v/>
      </c>
      <c r="V119" s="1744"/>
      <c r="W119" s="1744"/>
      <c r="X119" s="1744"/>
      <c r="Y119" s="1744"/>
      <c r="Z119" s="1744" t="str">
        <f>'PIM Model'!$AF$19</f>
        <v/>
      </c>
      <c r="AA119" s="1744"/>
      <c r="AB119" s="1744"/>
      <c r="AC119" s="1744"/>
      <c r="AD119" s="1744"/>
      <c r="AE119" s="1744"/>
      <c r="AF119" s="1822" t="str">
        <f>'PIM Model'!$AG$19</f>
        <v/>
      </c>
      <c r="AG119" s="1823"/>
      <c r="AH119" s="1823"/>
      <c r="AI119" s="1823"/>
      <c r="AJ119" s="1823"/>
      <c r="AK119" s="1823"/>
      <c r="AL119" s="1908"/>
      <c r="AM119" s="1822" t="str">
        <f>'PIM Model'!$AH$19</f>
        <v/>
      </c>
      <c r="AN119" s="1823"/>
      <c r="AO119" s="1823"/>
      <c r="AP119" s="1823"/>
      <c r="AQ119" s="1823"/>
      <c r="AR119" s="1823"/>
      <c r="AS119" s="1824"/>
      <c r="BF119" s="138"/>
    </row>
    <row r="120" spans="2:58" x14ac:dyDescent="0.25">
      <c r="B120" s="137"/>
      <c r="D120" s="1896" t="s">
        <v>97</v>
      </c>
      <c r="E120" s="1832"/>
      <c r="F120" s="1832"/>
      <c r="G120" s="1832"/>
      <c r="H120" s="1832"/>
      <c r="I120" s="1832"/>
      <c r="J120" s="1832"/>
      <c r="K120" s="1832"/>
      <c r="L120" s="1832"/>
      <c r="M120" s="1832"/>
      <c r="N120" s="1832"/>
      <c r="O120" s="1832"/>
      <c r="P120" s="1832"/>
      <c r="Q120" s="1832"/>
      <c r="R120" s="1832"/>
      <c r="S120" s="1832"/>
      <c r="T120" s="1897"/>
      <c r="U120" s="1904" t="str">
        <f>IF('PIM Model'!$B$20=0,"",'PIM Model'!$B$20)</f>
        <v/>
      </c>
      <c r="V120" s="1744"/>
      <c r="W120" s="1744"/>
      <c r="X120" s="1744"/>
      <c r="Y120" s="1744"/>
      <c r="Z120" s="1744" t="str">
        <f>'PIM Model'!$AF$20</f>
        <v/>
      </c>
      <c r="AA120" s="1744"/>
      <c r="AB120" s="1744"/>
      <c r="AC120" s="1744"/>
      <c r="AD120" s="1744"/>
      <c r="AE120" s="1744"/>
      <c r="AF120" s="1822" t="str">
        <f>'PIM Model'!$AG$20</f>
        <v/>
      </c>
      <c r="AG120" s="1823"/>
      <c r="AH120" s="1823"/>
      <c r="AI120" s="1823"/>
      <c r="AJ120" s="1823"/>
      <c r="AK120" s="1823"/>
      <c r="AL120" s="1908"/>
      <c r="AM120" s="1822" t="str">
        <f>'PIM Model'!$AH$20</f>
        <v/>
      </c>
      <c r="AN120" s="1823"/>
      <c r="AO120" s="1823"/>
      <c r="AP120" s="1823"/>
      <c r="AQ120" s="1823"/>
      <c r="AR120" s="1823"/>
      <c r="AS120" s="1824"/>
      <c r="BF120" s="138"/>
    </row>
    <row r="121" spans="2:58" x14ac:dyDescent="0.25">
      <c r="B121" s="137"/>
      <c r="D121" s="1896" t="s">
        <v>93</v>
      </c>
      <c r="E121" s="1832"/>
      <c r="F121" s="1832"/>
      <c r="G121" s="1832"/>
      <c r="H121" s="1832"/>
      <c r="I121" s="1832"/>
      <c r="J121" s="1832"/>
      <c r="K121" s="1832"/>
      <c r="L121" s="1832"/>
      <c r="M121" s="1832"/>
      <c r="N121" s="1832"/>
      <c r="O121" s="1832"/>
      <c r="P121" s="1832"/>
      <c r="Q121" s="1832"/>
      <c r="R121" s="1832"/>
      <c r="S121" s="1832"/>
      <c r="T121" s="1897"/>
      <c r="U121" s="1904" t="str">
        <f>IF('PIM Model'!$B$21=0,"",'PIM Model'!$B$21)</f>
        <v/>
      </c>
      <c r="V121" s="1744"/>
      <c r="W121" s="1744"/>
      <c r="X121" s="1744"/>
      <c r="Y121" s="1744"/>
      <c r="Z121" s="1744" t="str">
        <f>'PIM Model'!$AF$21</f>
        <v/>
      </c>
      <c r="AA121" s="1744"/>
      <c r="AB121" s="1744"/>
      <c r="AC121" s="1744"/>
      <c r="AD121" s="1744"/>
      <c r="AE121" s="1744"/>
      <c r="AF121" s="1822" t="str">
        <f>'PIM Model'!$AG$21</f>
        <v/>
      </c>
      <c r="AG121" s="1823"/>
      <c r="AH121" s="1823"/>
      <c r="AI121" s="1823"/>
      <c r="AJ121" s="1823"/>
      <c r="AK121" s="1823"/>
      <c r="AL121" s="1908"/>
      <c r="AM121" s="1822" t="str">
        <f>'PIM Model'!$AH$21</f>
        <v/>
      </c>
      <c r="AN121" s="1823"/>
      <c r="AO121" s="1823"/>
      <c r="AP121" s="1823"/>
      <c r="AQ121" s="1823"/>
      <c r="AR121" s="1823"/>
      <c r="AS121" s="1824"/>
      <c r="BF121" s="138"/>
    </row>
    <row r="122" spans="2:58" x14ac:dyDescent="0.25">
      <c r="B122" s="137"/>
      <c r="D122" s="1896" t="s">
        <v>105</v>
      </c>
      <c r="E122" s="1832"/>
      <c r="F122" s="1832"/>
      <c r="G122" s="1832"/>
      <c r="H122" s="1832"/>
      <c r="I122" s="1832"/>
      <c r="J122" s="1832"/>
      <c r="K122" s="1832"/>
      <c r="L122" s="1832"/>
      <c r="M122" s="1832"/>
      <c r="N122" s="1832"/>
      <c r="O122" s="1832"/>
      <c r="P122" s="1832"/>
      <c r="Q122" s="1832"/>
      <c r="R122" s="1832"/>
      <c r="S122" s="1832"/>
      <c r="T122" s="1897"/>
      <c r="U122" s="1904" t="str">
        <f>IF('PIM Model'!$B$22=0,"",'PIM Model'!$B$22)</f>
        <v/>
      </c>
      <c r="V122" s="1744"/>
      <c r="W122" s="1744"/>
      <c r="X122" s="1744"/>
      <c r="Y122" s="1744"/>
      <c r="Z122" s="1744" t="str">
        <f>'PIM Model'!$AF$22</f>
        <v/>
      </c>
      <c r="AA122" s="1744"/>
      <c r="AB122" s="1744"/>
      <c r="AC122" s="1744"/>
      <c r="AD122" s="1744"/>
      <c r="AE122" s="1744"/>
      <c r="AF122" s="1822" t="str">
        <f>'PIM Model'!$AG$22</f>
        <v/>
      </c>
      <c r="AG122" s="1823"/>
      <c r="AH122" s="1823"/>
      <c r="AI122" s="1823"/>
      <c r="AJ122" s="1823"/>
      <c r="AK122" s="1823"/>
      <c r="AL122" s="1908"/>
      <c r="AM122" s="1822" t="str">
        <f>'PIM Model'!$AH$22</f>
        <v/>
      </c>
      <c r="AN122" s="1823"/>
      <c r="AO122" s="1823"/>
      <c r="AP122" s="1823"/>
      <c r="AQ122" s="1823"/>
      <c r="AR122" s="1823"/>
      <c r="AS122" s="1824"/>
      <c r="BF122" s="138"/>
    </row>
    <row r="123" spans="2:58" x14ac:dyDescent="0.25">
      <c r="B123" s="137"/>
      <c r="D123" s="1896" t="s">
        <v>92</v>
      </c>
      <c r="E123" s="1832"/>
      <c r="F123" s="1832"/>
      <c r="G123" s="1832"/>
      <c r="H123" s="1832"/>
      <c r="I123" s="1832"/>
      <c r="J123" s="1832"/>
      <c r="K123" s="1832"/>
      <c r="L123" s="1832"/>
      <c r="M123" s="1832"/>
      <c r="N123" s="1832"/>
      <c r="O123" s="1832"/>
      <c r="P123" s="1832"/>
      <c r="Q123" s="1832"/>
      <c r="R123" s="1832"/>
      <c r="S123" s="1832"/>
      <c r="T123" s="1897"/>
      <c r="U123" s="1904" t="str">
        <f>IF('PIM Model'!$B$23=0,"",'PIM Model'!$B$23)</f>
        <v/>
      </c>
      <c r="V123" s="1744"/>
      <c r="W123" s="1744"/>
      <c r="X123" s="1744"/>
      <c r="Y123" s="1744"/>
      <c r="Z123" s="1744" t="str">
        <f>'PIM Model'!$AF$23</f>
        <v/>
      </c>
      <c r="AA123" s="1744"/>
      <c r="AB123" s="1744"/>
      <c r="AC123" s="1744"/>
      <c r="AD123" s="1744"/>
      <c r="AE123" s="1744"/>
      <c r="AF123" s="1822" t="str">
        <f>'PIM Model'!$AG$23</f>
        <v/>
      </c>
      <c r="AG123" s="1823"/>
      <c r="AH123" s="1823"/>
      <c r="AI123" s="1823"/>
      <c r="AJ123" s="1823"/>
      <c r="AK123" s="1823"/>
      <c r="AL123" s="1908"/>
      <c r="AM123" s="1822" t="str">
        <f>'PIM Model'!$AH$23</f>
        <v/>
      </c>
      <c r="AN123" s="1823"/>
      <c r="AO123" s="1823"/>
      <c r="AP123" s="1823"/>
      <c r="AQ123" s="1823"/>
      <c r="AR123" s="1823"/>
      <c r="AS123" s="1824"/>
      <c r="BF123" s="138"/>
    </row>
    <row r="124" spans="2:58" x14ac:dyDescent="0.25">
      <c r="B124" s="137"/>
      <c r="D124" s="1896" t="s">
        <v>91</v>
      </c>
      <c r="E124" s="1832"/>
      <c r="F124" s="1832"/>
      <c r="G124" s="1832"/>
      <c r="H124" s="1832"/>
      <c r="I124" s="1832"/>
      <c r="J124" s="1832"/>
      <c r="K124" s="1832"/>
      <c r="L124" s="1832"/>
      <c r="M124" s="1832"/>
      <c r="N124" s="1832"/>
      <c r="O124" s="1832"/>
      <c r="P124" s="1832"/>
      <c r="Q124" s="1832"/>
      <c r="R124" s="1832"/>
      <c r="S124" s="1832"/>
      <c r="T124" s="1897"/>
      <c r="U124" s="1904" t="str">
        <f>IF('PIM Model'!$B$24=0,"",'PIM Model'!$B$24)</f>
        <v/>
      </c>
      <c r="V124" s="1744"/>
      <c r="W124" s="1744"/>
      <c r="X124" s="1744"/>
      <c r="Y124" s="1744"/>
      <c r="Z124" s="1744" t="str">
        <f>'PIM Model'!$AF$24</f>
        <v/>
      </c>
      <c r="AA124" s="1744"/>
      <c r="AB124" s="1744"/>
      <c r="AC124" s="1744"/>
      <c r="AD124" s="1744"/>
      <c r="AE124" s="1744"/>
      <c r="AF124" s="1822" t="str">
        <f>'PIM Model'!$AG$24</f>
        <v/>
      </c>
      <c r="AG124" s="1823"/>
      <c r="AH124" s="1823"/>
      <c r="AI124" s="1823"/>
      <c r="AJ124" s="1823"/>
      <c r="AK124" s="1823"/>
      <c r="AL124" s="1908"/>
      <c r="AM124" s="1822" t="str">
        <f>'PIM Model'!$AH$24</f>
        <v/>
      </c>
      <c r="AN124" s="1823"/>
      <c r="AO124" s="1823"/>
      <c r="AP124" s="1823"/>
      <c r="AQ124" s="1823"/>
      <c r="AR124" s="1823"/>
      <c r="AS124" s="1824"/>
      <c r="BF124" s="138"/>
    </row>
    <row r="125" spans="2:58" x14ac:dyDescent="0.25">
      <c r="B125" s="137"/>
      <c r="D125" s="1896" t="s">
        <v>90</v>
      </c>
      <c r="E125" s="1832"/>
      <c r="F125" s="1832"/>
      <c r="G125" s="1832"/>
      <c r="H125" s="1832"/>
      <c r="I125" s="1832"/>
      <c r="J125" s="1832"/>
      <c r="K125" s="1832"/>
      <c r="L125" s="1832"/>
      <c r="M125" s="1832"/>
      <c r="N125" s="1832"/>
      <c r="O125" s="1832"/>
      <c r="P125" s="1832"/>
      <c r="Q125" s="1832"/>
      <c r="R125" s="1832"/>
      <c r="S125" s="1832"/>
      <c r="T125" s="1897"/>
      <c r="U125" s="1904" t="str">
        <f>IF('PIM Model'!$B$25=0,"",'PIM Model'!$B$25)</f>
        <v/>
      </c>
      <c r="V125" s="1744"/>
      <c r="W125" s="1744"/>
      <c r="X125" s="1744"/>
      <c r="Y125" s="1744"/>
      <c r="Z125" s="1744" t="str">
        <f>'PIM Model'!$AF$25</f>
        <v/>
      </c>
      <c r="AA125" s="1744"/>
      <c r="AB125" s="1744"/>
      <c r="AC125" s="1744"/>
      <c r="AD125" s="1744"/>
      <c r="AE125" s="1744"/>
      <c r="AF125" s="1822" t="str">
        <f>'PIM Model'!$AG$25</f>
        <v/>
      </c>
      <c r="AG125" s="1823"/>
      <c r="AH125" s="1823"/>
      <c r="AI125" s="1823"/>
      <c r="AJ125" s="1823"/>
      <c r="AK125" s="1823"/>
      <c r="AL125" s="1908"/>
      <c r="AM125" s="1822" t="str">
        <f>'PIM Model'!$AH$25</f>
        <v/>
      </c>
      <c r="AN125" s="1823"/>
      <c r="AO125" s="1823"/>
      <c r="AP125" s="1823"/>
      <c r="AQ125" s="1823"/>
      <c r="AR125" s="1823"/>
      <c r="AS125" s="1824"/>
      <c r="BF125" s="138"/>
    </row>
    <row r="126" spans="2:58" x14ac:dyDescent="0.25">
      <c r="B126" s="137"/>
      <c r="D126" s="1896" t="s">
        <v>89</v>
      </c>
      <c r="E126" s="1832"/>
      <c r="F126" s="1832"/>
      <c r="G126" s="1832"/>
      <c r="H126" s="1832"/>
      <c r="I126" s="1832"/>
      <c r="J126" s="1832"/>
      <c r="K126" s="1832"/>
      <c r="L126" s="1832"/>
      <c r="M126" s="1832"/>
      <c r="N126" s="1832"/>
      <c r="O126" s="1832"/>
      <c r="P126" s="1832"/>
      <c r="Q126" s="1832"/>
      <c r="R126" s="1832"/>
      <c r="S126" s="1832"/>
      <c r="T126" s="1897"/>
      <c r="U126" s="1904" t="str">
        <f>IF('PIM Model'!$B$26=0,"",'PIM Model'!$B$26)</f>
        <v/>
      </c>
      <c r="V126" s="1744"/>
      <c r="W126" s="1744"/>
      <c r="X126" s="1744"/>
      <c r="Y126" s="1744"/>
      <c r="Z126" s="1744" t="str">
        <f>'PIM Model'!$AF$26</f>
        <v/>
      </c>
      <c r="AA126" s="1744"/>
      <c r="AB126" s="1744"/>
      <c r="AC126" s="1744"/>
      <c r="AD126" s="1744"/>
      <c r="AE126" s="1744"/>
      <c r="AF126" s="1822" t="str">
        <f>'PIM Model'!$AG$26</f>
        <v/>
      </c>
      <c r="AG126" s="1823"/>
      <c r="AH126" s="1823"/>
      <c r="AI126" s="1823"/>
      <c r="AJ126" s="1823"/>
      <c r="AK126" s="1823"/>
      <c r="AL126" s="1908"/>
      <c r="AM126" s="1822" t="str">
        <f>'PIM Model'!$AH$26</f>
        <v/>
      </c>
      <c r="AN126" s="1823"/>
      <c r="AO126" s="1823"/>
      <c r="AP126" s="1823"/>
      <c r="AQ126" s="1823"/>
      <c r="AR126" s="1823"/>
      <c r="AS126" s="1824"/>
      <c r="BF126" s="138"/>
    </row>
    <row r="127" spans="2:58" x14ac:dyDescent="0.25">
      <c r="B127" s="137"/>
      <c r="D127" s="1896" t="s">
        <v>94</v>
      </c>
      <c r="E127" s="1832"/>
      <c r="F127" s="1832"/>
      <c r="G127" s="1832"/>
      <c r="H127" s="1832"/>
      <c r="I127" s="1832"/>
      <c r="J127" s="1832"/>
      <c r="K127" s="1832"/>
      <c r="L127" s="1832"/>
      <c r="M127" s="1832"/>
      <c r="N127" s="1832"/>
      <c r="O127" s="1832"/>
      <c r="P127" s="1832"/>
      <c r="Q127" s="1832"/>
      <c r="R127" s="1832"/>
      <c r="S127" s="1832"/>
      <c r="T127" s="1897"/>
      <c r="U127" s="1904" t="str">
        <f>IF('PIM Model'!$B$27=0,"",'PIM Model'!$B$27)</f>
        <v/>
      </c>
      <c r="V127" s="1744"/>
      <c r="W127" s="1744"/>
      <c r="X127" s="1744"/>
      <c r="Y127" s="1744"/>
      <c r="Z127" s="1744" t="str">
        <f>'PIM Model'!$AF$27</f>
        <v/>
      </c>
      <c r="AA127" s="1744"/>
      <c r="AB127" s="1744"/>
      <c r="AC127" s="1744"/>
      <c r="AD127" s="1744"/>
      <c r="AE127" s="1744"/>
      <c r="AF127" s="1822" t="str">
        <f>'PIM Model'!$AG$27</f>
        <v/>
      </c>
      <c r="AG127" s="1823"/>
      <c r="AH127" s="1823"/>
      <c r="AI127" s="1823"/>
      <c r="AJ127" s="1823"/>
      <c r="AK127" s="1823"/>
      <c r="AL127" s="1908"/>
      <c r="AM127" s="1822" t="str">
        <f>'PIM Model'!$AH$27</f>
        <v/>
      </c>
      <c r="AN127" s="1823"/>
      <c r="AO127" s="1823"/>
      <c r="AP127" s="1823"/>
      <c r="AQ127" s="1823"/>
      <c r="AR127" s="1823"/>
      <c r="AS127" s="1824"/>
      <c r="BF127" s="138"/>
    </row>
    <row r="128" spans="2:58" x14ac:dyDescent="0.25">
      <c r="B128" s="137"/>
      <c r="D128" s="1896" t="s">
        <v>86</v>
      </c>
      <c r="E128" s="1832"/>
      <c r="F128" s="1832"/>
      <c r="G128" s="1832"/>
      <c r="H128" s="1832"/>
      <c r="I128" s="1832"/>
      <c r="J128" s="1832"/>
      <c r="K128" s="1832"/>
      <c r="L128" s="1832"/>
      <c r="M128" s="1832"/>
      <c r="N128" s="1832"/>
      <c r="O128" s="1832"/>
      <c r="P128" s="1832"/>
      <c r="Q128" s="1832"/>
      <c r="R128" s="1832"/>
      <c r="S128" s="1832"/>
      <c r="T128" s="1897"/>
      <c r="U128" s="1904" t="str">
        <f>IF('PIM Model'!$B$28=0,"",'PIM Model'!$B$28)</f>
        <v/>
      </c>
      <c r="V128" s="1744"/>
      <c r="W128" s="1744"/>
      <c r="X128" s="1744"/>
      <c r="Y128" s="1744"/>
      <c r="Z128" s="1744" t="str">
        <f>'PIM Model'!$AF$28</f>
        <v/>
      </c>
      <c r="AA128" s="1744"/>
      <c r="AB128" s="1744"/>
      <c r="AC128" s="1744"/>
      <c r="AD128" s="1744"/>
      <c r="AE128" s="1744"/>
      <c r="AF128" s="1822" t="str">
        <f>'PIM Model'!$AG$28</f>
        <v/>
      </c>
      <c r="AG128" s="1823"/>
      <c r="AH128" s="1823"/>
      <c r="AI128" s="1823"/>
      <c r="AJ128" s="1823"/>
      <c r="AK128" s="1823"/>
      <c r="AL128" s="1908"/>
      <c r="AM128" s="1822" t="str">
        <f>'PIM Model'!$AH$28</f>
        <v/>
      </c>
      <c r="AN128" s="1823"/>
      <c r="AO128" s="1823"/>
      <c r="AP128" s="1823"/>
      <c r="AQ128" s="1823"/>
      <c r="AR128" s="1823"/>
      <c r="AS128" s="1824"/>
      <c r="BF128" s="138"/>
    </row>
    <row r="129" spans="2:58" x14ac:dyDescent="0.25">
      <c r="B129" s="137"/>
      <c r="D129" s="1896" t="s">
        <v>88</v>
      </c>
      <c r="E129" s="1832"/>
      <c r="F129" s="1832"/>
      <c r="G129" s="1832"/>
      <c r="H129" s="1832"/>
      <c r="I129" s="1832"/>
      <c r="J129" s="1832"/>
      <c r="K129" s="1832"/>
      <c r="L129" s="1832"/>
      <c r="M129" s="1832"/>
      <c r="N129" s="1832"/>
      <c r="O129" s="1832"/>
      <c r="P129" s="1832"/>
      <c r="Q129" s="1832"/>
      <c r="R129" s="1832"/>
      <c r="S129" s="1832"/>
      <c r="T129" s="1897"/>
      <c r="U129" s="1904" t="str">
        <f>IF('PIM Model'!$B$29=0,"",'PIM Model'!$B$29)</f>
        <v/>
      </c>
      <c r="V129" s="1744"/>
      <c r="W129" s="1744"/>
      <c r="X129" s="1744"/>
      <c r="Y129" s="1744"/>
      <c r="Z129" s="1744" t="str">
        <f>'PIM Model'!$AF$29</f>
        <v/>
      </c>
      <c r="AA129" s="1744"/>
      <c r="AB129" s="1744"/>
      <c r="AC129" s="1744"/>
      <c r="AD129" s="1744"/>
      <c r="AE129" s="1744"/>
      <c r="AF129" s="1822" t="str">
        <f>'PIM Model'!$AG$29</f>
        <v/>
      </c>
      <c r="AG129" s="1823"/>
      <c r="AH129" s="1823"/>
      <c r="AI129" s="1823"/>
      <c r="AJ129" s="1823"/>
      <c r="AK129" s="1823"/>
      <c r="AL129" s="1908"/>
      <c r="AM129" s="1822" t="str">
        <f>'PIM Model'!$AH$29</f>
        <v/>
      </c>
      <c r="AN129" s="1823"/>
      <c r="AO129" s="1823"/>
      <c r="AP129" s="1823"/>
      <c r="AQ129" s="1823"/>
      <c r="AR129" s="1823"/>
      <c r="AS129" s="1824"/>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1" t="str">
        <f>IF('PIM Model'!$B$30=0,"",'PIM Model'!$B$30)</f>
        <v/>
      </c>
      <c r="V130" s="1902"/>
      <c r="W130" s="1902"/>
      <c r="X130" s="1902"/>
      <c r="Y130" s="1902"/>
      <c r="Z130" s="1902" t="str">
        <f>'PIM Model'!$AF$30</f>
        <v/>
      </c>
      <c r="AA130" s="1902"/>
      <c r="AB130" s="1902"/>
      <c r="AC130" s="1902"/>
      <c r="AD130" s="1902"/>
      <c r="AE130" s="1902"/>
      <c r="AF130" s="1909" t="str">
        <f>'PIM Model'!$AG$30</f>
        <v/>
      </c>
      <c r="AG130" s="1910"/>
      <c r="AH130" s="1910"/>
      <c r="AI130" s="1910"/>
      <c r="AJ130" s="1910"/>
      <c r="AK130" s="1910"/>
      <c r="AL130" s="1924"/>
      <c r="AM130" s="1909" t="str">
        <f>'PIM Model'!$AH$30</f>
        <v/>
      </c>
      <c r="AN130" s="1910"/>
      <c r="AO130" s="1910"/>
      <c r="AP130" s="1910"/>
      <c r="AQ130" s="1910"/>
      <c r="AR130" s="1910"/>
      <c r="AS130" s="1911"/>
      <c r="BF130" s="138"/>
    </row>
    <row r="131" spans="2:58" ht="16.5" thickTop="1" thickBot="1" x14ac:dyDescent="0.3">
      <c r="B131" s="137"/>
      <c r="D131" s="1915" t="s">
        <v>1014</v>
      </c>
      <c r="E131" s="1916"/>
      <c r="F131" s="1916"/>
      <c r="G131" s="1916"/>
      <c r="H131" s="1916"/>
      <c r="I131" s="1916"/>
      <c r="J131" s="1916"/>
      <c r="K131" s="1916"/>
      <c r="L131" s="1916"/>
      <c r="M131" s="1916"/>
      <c r="N131" s="1916"/>
      <c r="O131" s="1916"/>
      <c r="P131" s="1916"/>
      <c r="Q131" s="1916"/>
      <c r="R131" s="1916"/>
      <c r="S131" s="1916"/>
      <c r="T131" s="1917"/>
      <c r="U131" s="1918">
        <f>COUNT($U$110:$Y$130)</f>
        <v>0</v>
      </c>
      <c r="V131" s="1919"/>
      <c r="W131" s="1919"/>
      <c r="X131" s="1919"/>
      <c r="Y131" s="1919"/>
      <c r="Z131" s="1916">
        <f>COUNTIF($Z$110:$AE$130,"ABOVE")+COUNTIF($Z$110:$AE$130,"BELOW")</f>
        <v>0</v>
      </c>
      <c r="AA131" s="1916"/>
      <c r="AB131" s="1916"/>
      <c r="AC131" s="1916"/>
      <c r="AD131" s="1916"/>
      <c r="AE131" s="1916"/>
      <c r="AF131" s="1920"/>
      <c r="AG131" s="1921"/>
      <c r="AH131" s="1921"/>
      <c r="AI131" s="1921"/>
      <c r="AJ131" s="1921"/>
      <c r="AK131" s="1921"/>
      <c r="AL131" s="1922"/>
      <c r="AM131" s="1920"/>
      <c r="AN131" s="1921"/>
      <c r="AO131" s="1921"/>
      <c r="AP131" s="1921"/>
      <c r="AQ131" s="1921"/>
      <c r="AR131" s="1921"/>
      <c r="AS131" s="192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29" t="s">
        <v>1038</v>
      </c>
      <c r="C2" s="193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27" t="s">
        <v>854</v>
      </c>
      <c r="C6" s="192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27" t="s">
        <v>855</v>
      </c>
      <c r="C13" s="192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931" t="s">
        <v>1440</v>
      </c>
      <c r="B1" s="1931"/>
      <c r="C1" s="1931"/>
      <c r="D1" s="1931"/>
      <c r="E1" s="1931"/>
      <c r="F1" s="1931" t="s">
        <v>1441</v>
      </c>
      <c r="G1" s="1931"/>
      <c r="H1" s="1931"/>
      <c r="I1" s="1931" t="s">
        <v>1442</v>
      </c>
      <c r="J1" s="1931"/>
      <c r="K1" s="1931"/>
      <c r="L1" s="1931" t="s">
        <v>1443</v>
      </c>
      <c r="M1" s="1931"/>
      <c r="N1" s="193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932" t="s">
        <v>1831</v>
      </c>
      <c r="B1" s="1933"/>
      <c r="C1" s="1933"/>
      <c r="D1" s="1934"/>
      <c r="F1" s="1935" t="s">
        <v>1832</v>
      </c>
      <c r="G1" s="1936"/>
      <c r="H1" s="1936"/>
      <c r="I1" s="1937"/>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2022-02-28T08:59:00Z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